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lecoureur/Desktop/Mémoire-dernier fichiers/"/>
    </mc:Choice>
  </mc:AlternateContent>
  <xr:revisionPtr revIDLastSave="0" documentId="13_ncr:1_{EDA00C97-8213-0944-808B-4795AED5FB7E}" xr6:coauthVersionLast="34" xr6:coauthVersionMax="34" xr10:uidLastSave="{00000000-0000-0000-0000-000000000000}"/>
  <bookViews>
    <workbookView xWindow="0" yWindow="460" windowWidth="25600" windowHeight="14440" firstSheet="4" activeTab="9" xr2:uid="{00000000-000D-0000-FFFF-FFFF00000000}"/>
  </bookViews>
  <sheets>
    <sheet name="Composition" sheetId="8" r:id="rId1"/>
    <sheet name="Calculs rendements" sheetId="4" r:id="rId2"/>
    <sheet name="Rendements titres" sheetId="9" r:id="rId3"/>
    <sheet name="Taux sans risque" sheetId="10" r:id="rId4"/>
    <sheet name="Matrice Var-Covar" sheetId="5" r:id="rId5"/>
    <sheet name="Markowitz sans CT" sheetId="1" r:id="rId6"/>
    <sheet name="Feuille récapitulative CT" sheetId="11" r:id="rId7"/>
    <sheet name="Markowitz avec CT" sheetId="6" r:id="rId8"/>
    <sheet name="CT Min Var" sheetId="12" r:id="rId9"/>
    <sheet name="CT Var optimale" sheetId="13" r:id="rId10"/>
    <sheet name="Comparaison modèles CT" sheetId="14" r:id="rId11"/>
    <sheet name="Comparaison avec VS sans CT" sheetId="15" r:id="rId12"/>
  </sheets>
  <externalReferences>
    <externalReference r:id="rId13"/>
  </externalReferences>
  <definedNames>
    <definedName name="_A" localSheetId="8">#REF!</definedName>
    <definedName name="_A" localSheetId="9">#REF!</definedName>
    <definedName name="_A" localSheetId="7">#REF!</definedName>
    <definedName name="_A">#REF!</definedName>
    <definedName name="_AX" localSheetId="8">#REF!</definedName>
    <definedName name="_AX" localSheetId="9">#REF!</definedName>
    <definedName name="_AX" localSheetId="7">#REF!</definedName>
    <definedName name="_AX">#REF!</definedName>
    <definedName name="_B" localSheetId="8">#REF!</definedName>
    <definedName name="_B" localSheetId="9">#REF!</definedName>
    <definedName name="_B" localSheetId="7">#REF!</definedName>
    <definedName name="_B">#REF!</definedName>
    <definedName name="_C" localSheetId="8">#REF!</definedName>
    <definedName name="_C" localSheetId="9">#REF!</definedName>
    <definedName name="_C" localSheetId="7">#REF!</definedName>
    <definedName name="_C">#REF!</definedName>
    <definedName name="_CX" localSheetId="8">#REF!</definedName>
    <definedName name="_CX" localSheetId="9">#REF!</definedName>
    <definedName name="_CX" localSheetId="7">#REF!</definedName>
    <definedName name="_CX">#REF!</definedName>
    <definedName name="_xlnm._FilterDatabase" localSheetId="0" hidden="1">Composition!$A$3:$D$53</definedName>
    <definedName name="_X" localSheetId="8">#REF!</definedName>
    <definedName name="_X" localSheetId="9">#REF!</definedName>
    <definedName name="_X" localSheetId="7">#REF!</definedName>
    <definedName name="_X">#REF!</definedName>
    <definedName name="solver_adj" localSheetId="8" hidden="1">'CT Min Var'!$D$9:$BA$9</definedName>
    <definedName name="solver_adj" localSheetId="9" hidden="1">'CT Var optimale'!$D$9:$BA$9</definedName>
    <definedName name="solver_adj" localSheetId="7" hidden="1">'Markowitz avec CT'!$D$9:$BA$9</definedName>
    <definedName name="solver_adj" localSheetId="5" hidden="1">'Markowitz sans CT'!$C$5:$AZ$5</definedName>
    <definedName name="solver_cvg" localSheetId="8" hidden="1">0.00001</definedName>
    <definedName name="solver_cvg" localSheetId="9" hidden="1">0.00001</definedName>
    <definedName name="solver_cvg" localSheetId="7" hidden="1">0.00001</definedName>
    <definedName name="solver_cvg" localSheetId="5" hidden="1">0.00001</definedName>
    <definedName name="solver_drv" localSheetId="8" hidden="1">2</definedName>
    <definedName name="solver_drv" localSheetId="9" hidden="1">2</definedName>
    <definedName name="solver_drv" localSheetId="7" hidden="1">2</definedName>
    <definedName name="solver_drv" localSheetId="5" hidden="1">2</definedName>
    <definedName name="solver_eng" localSheetId="8" hidden="1">1</definedName>
    <definedName name="solver_eng" localSheetId="9" hidden="1">1</definedName>
    <definedName name="solver_eng" localSheetId="7" hidden="1">1</definedName>
    <definedName name="solver_eng" localSheetId="5" hidden="1">1</definedName>
    <definedName name="solver_est" localSheetId="8" hidden="1">1</definedName>
    <definedName name="solver_est" localSheetId="9" hidden="1">1</definedName>
    <definedName name="solver_est" localSheetId="7" hidden="1">1</definedName>
    <definedName name="solver_est" localSheetId="5" hidden="1">1</definedName>
    <definedName name="solver_ibd" localSheetId="8" hidden="1">2</definedName>
    <definedName name="solver_ibd" localSheetId="9" hidden="1">2</definedName>
    <definedName name="solver_ibd" localSheetId="7" hidden="1">2</definedName>
    <definedName name="solver_ibd" localSheetId="5" hidden="1">2</definedName>
    <definedName name="solver_itr" localSheetId="8" hidden="1">1000</definedName>
    <definedName name="solver_itr" localSheetId="9" hidden="1">1000</definedName>
    <definedName name="solver_itr" localSheetId="7" hidden="1">1000</definedName>
    <definedName name="solver_itr" localSheetId="5" hidden="1">1000</definedName>
    <definedName name="solver_lhs1" localSheetId="8" hidden="1">'CT Min Var'!$BC$9</definedName>
    <definedName name="solver_lhs1" localSheetId="9" hidden="1">'CT Var optimale'!$BC$9</definedName>
    <definedName name="solver_lhs1" localSheetId="7" hidden="1">'Markowitz avec CT'!$BC$9</definedName>
    <definedName name="solver_lhs1" localSheetId="5" hidden="1">'Markowitz sans CT'!$BB$5</definedName>
    <definedName name="solver_lhs2" localSheetId="8" hidden="1">'CT Min Var'!$BD$75</definedName>
    <definedName name="solver_lhs2" localSheetId="9" hidden="1">'CT Var optimale'!$BD$74</definedName>
    <definedName name="solver_lhs2" localSheetId="7" hidden="1">'Markowitz avec CT'!$BD$78</definedName>
    <definedName name="solver_lhs2" localSheetId="5" hidden="1">'Markowitz sans CT'!$BB$5</definedName>
    <definedName name="solver_lhs3" localSheetId="8" hidden="1">'CT Min Var'!$BD$78</definedName>
    <definedName name="solver_lhs3" localSheetId="9" hidden="1">'CT Var optimale'!$C$2</definedName>
    <definedName name="solver_lhs3" localSheetId="7" hidden="1">'Markowitz avec CT'!$BD$78</definedName>
    <definedName name="solver_lhs3" localSheetId="5" hidden="1">'Markowitz sans CT'!$C$5:$AZ$5</definedName>
    <definedName name="solver_lhs4" localSheetId="8" hidden="1">'CT Min Var'!$D$9:$BA$9</definedName>
    <definedName name="solver_lhs4" localSheetId="9" hidden="1">'CT Var optimale'!$D$9:$BA$9</definedName>
    <definedName name="solver_lhs4" localSheetId="7" hidden="1">'Markowitz avec CT'!$D$9:$BA$9</definedName>
    <definedName name="solver_lhs4" localSheetId="5" hidden="1">'Markowitz sans CT'!$C$5:$AZ$5</definedName>
    <definedName name="solver_lhs5" localSheetId="8" hidden="1">'CT Min Var'!$D$9:$BA$9</definedName>
    <definedName name="solver_lhs5" localSheetId="9" hidden="1">'CT Var optimale'!$D$9:$BA$9</definedName>
    <definedName name="solver_lhs5" localSheetId="7" hidden="1">'Markowitz avec CT'!$D$9:$BA$9</definedName>
    <definedName name="solver_lin" localSheetId="8" hidden="1">2</definedName>
    <definedName name="solver_lin" localSheetId="9" hidden="1">2</definedName>
    <definedName name="solver_lin" localSheetId="7" hidden="1">2</definedName>
    <definedName name="solver_lin" localSheetId="5" hidden="1">2</definedName>
    <definedName name="solver_mip" localSheetId="8" hidden="1">1000</definedName>
    <definedName name="solver_mip" localSheetId="9" hidden="1">1000</definedName>
    <definedName name="solver_mip" localSheetId="7" hidden="1">1000</definedName>
    <definedName name="solver_mip" localSheetId="5" hidden="1">1000</definedName>
    <definedName name="solver_mni" localSheetId="8" hidden="1">30</definedName>
    <definedName name="solver_mni" localSheetId="9" hidden="1">30</definedName>
    <definedName name="solver_mni" localSheetId="7" hidden="1">30</definedName>
    <definedName name="solver_mni" localSheetId="5" hidden="1">30</definedName>
    <definedName name="solver_mrt" localSheetId="8" hidden="1">0.075</definedName>
    <definedName name="solver_mrt" localSheetId="9" hidden="1">0.075</definedName>
    <definedName name="solver_mrt" localSheetId="7" hidden="1">0.075</definedName>
    <definedName name="solver_mrt" localSheetId="5" hidden="1">0.075</definedName>
    <definedName name="solver_msl" localSheetId="8" hidden="1">2</definedName>
    <definedName name="solver_msl" localSheetId="9" hidden="1">2</definedName>
    <definedName name="solver_msl" localSheetId="7" hidden="1">2</definedName>
    <definedName name="solver_msl" localSheetId="5" hidden="1">2</definedName>
    <definedName name="solver_nam" localSheetId="8" hidden="1">1</definedName>
    <definedName name="solver_nam" localSheetId="9" hidden="1">1</definedName>
    <definedName name="solver_nam" localSheetId="7" hidden="1">1</definedName>
    <definedName name="solver_nam" localSheetId="5" hidden="1">1</definedName>
    <definedName name="solver_neg" localSheetId="8" hidden="1">1</definedName>
    <definedName name="solver_neg" localSheetId="9" hidden="1">1</definedName>
    <definedName name="solver_neg" localSheetId="7" hidden="1">1</definedName>
    <definedName name="solver_neg" localSheetId="5" hidden="1">1</definedName>
    <definedName name="solver_nod" localSheetId="8" hidden="1">1000</definedName>
    <definedName name="solver_nod" localSheetId="9" hidden="1">1000</definedName>
    <definedName name="solver_nod" localSheetId="7" hidden="1">1000</definedName>
    <definedName name="solver_nod" localSheetId="5" hidden="1">1000</definedName>
    <definedName name="solver_num" localSheetId="8" hidden="1">1</definedName>
    <definedName name="solver_num" localSheetId="9" hidden="1">2</definedName>
    <definedName name="solver_num" localSheetId="7" hidden="1">1</definedName>
    <definedName name="solver_num" localSheetId="5" hidden="1">1</definedName>
    <definedName name="solver_nwt" localSheetId="8" hidden="1">1</definedName>
    <definedName name="solver_nwt" localSheetId="9" hidden="1">1</definedName>
    <definedName name="solver_nwt" localSheetId="7" hidden="1">1</definedName>
    <definedName name="solver_nwt" localSheetId="5" hidden="1">1</definedName>
    <definedName name="solver_ofx" localSheetId="8" hidden="1">2</definedName>
    <definedName name="solver_ofx" localSheetId="9" hidden="1">2</definedName>
    <definedName name="solver_ofx" localSheetId="7" hidden="1">2</definedName>
    <definedName name="solver_ofx" localSheetId="5" hidden="1">2</definedName>
    <definedName name="solver_opt" localSheetId="8" hidden="1">'CT Min Var'!$BD$74</definedName>
    <definedName name="solver_opt" localSheetId="9" hidden="1">'CT Var optimale'!$BD$75</definedName>
    <definedName name="solver_opt" localSheetId="7" hidden="1">'Markowitz avec CT'!$BD$78</definedName>
    <definedName name="solver_opt" localSheetId="5" hidden="1">'Markowitz sans CT'!$BC$66</definedName>
    <definedName name="solver_piv" localSheetId="8" hidden="1">0.00000001</definedName>
    <definedName name="solver_piv" localSheetId="9" hidden="1">0.00000001</definedName>
    <definedName name="solver_piv" localSheetId="7" hidden="1">0.00000001</definedName>
    <definedName name="solver_piv" localSheetId="5" hidden="1">0.00000001</definedName>
    <definedName name="solver_pre" localSheetId="8" hidden="1">0.00000001</definedName>
    <definedName name="solver_pre" localSheetId="9" hidden="1">0.00000001</definedName>
    <definedName name="solver_pre" localSheetId="7" hidden="1">0.00000001</definedName>
    <definedName name="solver_pre" localSheetId="5" hidden="1">0.00000001</definedName>
    <definedName name="solver_pro" localSheetId="8" hidden="1">2</definedName>
    <definedName name="solver_pro" localSheetId="9" hidden="1">2</definedName>
    <definedName name="solver_pro" localSheetId="7" hidden="1">2</definedName>
    <definedName name="solver_pro" localSheetId="5" hidden="1">2</definedName>
    <definedName name="solver_rbv" localSheetId="8" hidden="1">2</definedName>
    <definedName name="solver_rbv" localSheetId="9" hidden="1">2</definedName>
    <definedName name="solver_rbv" localSheetId="7" hidden="1">2</definedName>
    <definedName name="solver_rbv" localSheetId="5" hidden="1">2</definedName>
    <definedName name="solver_red" localSheetId="8" hidden="1">0.00000001</definedName>
    <definedName name="solver_red" localSheetId="9" hidden="1">0.00000001</definedName>
    <definedName name="solver_red" localSheetId="7" hidden="1">0.00000001</definedName>
    <definedName name="solver_red" localSheetId="5" hidden="1">0.00000001</definedName>
    <definedName name="solver_rel1" localSheetId="8" hidden="1">2</definedName>
    <definedName name="solver_rel1" localSheetId="9" hidden="1">2</definedName>
    <definedName name="solver_rel1" localSheetId="7" hidden="1">2</definedName>
    <definedName name="solver_rel1" localSheetId="5" hidden="1">2</definedName>
    <definedName name="solver_rel2" localSheetId="8" hidden="1">3</definedName>
    <definedName name="solver_rel2" localSheetId="9" hidden="1">2</definedName>
    <definedName name="solver_rel2" localSheetId="7" hidden="1">3</definedName>
    <definedName name="solver_rel2" localSheetId="5" hidden="1">2</definedName>
    <definedName name="solver_rel3" localSheetId="8" hidden="1">3</definedName>
    <definedName name="solver_rel3" localSheetId="9" hidden="1">1</definedName>
    <definedName name="solver_rel3" localSheetId="7" hidden="1">3</definedName>
    <definedName name="solver_rel3" localSheetId="5" hidden="1">3</definedName>
    <definedName name="solver_rel4" localSheetId="8" hidden="1">3</definedName>
    <definedName name="solver_rel4" localSheetId="9" hidden="1">3</definedName>
    <definedName name="solver_rel4" localSheetId="7" hidden="1">3</definedName>
    <definedName name="solver_rel4" localSheetId="5" hidden="1">3</definedName>
    <definedName name="solver_rel5" localSheetId="8" hidden="1">3</definedName>
    <definedName name="solver_rel5" localSheetId="9" hidden="1">3</definedName>
    <definedName name="solver_rel5" localSheetId="7" hidden="1">3</definedName>
    <definedName name="solver_reo" localSheetId="8" hidden="1">2</definedName>
    <definedName name="solver_reo" localSheetId="9" hidden="1">2</definedName>
    <definedName name="solver_reo" localSheetId="7" hidden="1">2</definedName>
    <definedName name="solver_reo" localSheetId="5" hidden="1">2</definedName>
    <definedName name="solver_rep" localSheetId="8" hidden="1">2</definedName>
    <definedName name="solver_rep" localSheetId="9" hidden="1">2</definedName>
    <definedName name="solver_rep" localSheetId="7" hidden="1">2</definedName>
    <definedName name="solver_rep" localSheetId="5" hidden="1">2</definedName>
    <definedName name="solver_rhs1" localSheetId="8" hidden="1">1</definedName>
    <definedName name="solver_rhs1" localSheetId="9" hidden="1">1</definedName>
    <definedName name="solver_rhs1" localSheetId="7" hidden="1">1</definedName>
    <definedName name="solver_rhs1" localSheetId="5" hidden="1">1</definedName>
    <definedName name="solver_rhs2" localSheetId="8" hidden="1">0</definedName>
    <definedName name="solver_rhs2" localSheetId="9" hidden="1">'CT Var optimale'!$BG$74</definedName>
    <definedName name="solver_rhs2" localSheetId="7" hidden="1">'Markowitz avec CT'!$BE$78</definedName>
    <definedName name="solver_rhs2" localSheetId="5" hidden="1">1</definedName>
    <definedName name="solver_rhs3" localSheetId="8" hidden="1">'CT Min Var'!$BE$78</definedName>
    <definedName name="solver_rhs3" localSheetId="9" hidden="1">'CT Var optimale'!$D$2</definedName>
    <definedName name="solver_rhs3" localSheetId="7" hidden="1">'Markowitz avec CT'!$BE$78</definedName>
    <definedName name="solver_rhs3" localSheetId="5" hidden="1">0</definedName>
    <definedName name="solver_rhs4" localSheetId="8" hidden="1">0</definedName>
    <definedName name="solver_rhs4" localSheetId="9" hidden="1">0</definedName>
    <definedName name="solver_rhs4" localSheetId="7" hidden="1">0</definedName>
    <definedName name="solver_rhs4" localSheetId="5" hidden="1">0</definedName>
    <definedName name="solver_rhs5" localSheetId="8" hidden="1">0</definedName>
    <definedName name="solver_rhs5" localSheetId="9" hidden="1">0</definedName>
    <definedName name="solver_rhs5" localSheetId="7" hidden="1">0</definedName>
    <definedName name="solver_rlx" localSheetId="8" hidden="1">2</definedName>
    <definedName name="solver_rlx" localSheetId="9" hidden="1">2</definedName>
    <definedName name="solver_rlx" localSheetId="7" hidden="1">2</definedName>
    <definedName name="solver_rlx" localSheetId="5" hidden="1">2</definedName>
    <definedName name="solver_rsd" localSheetId="8" hidden="1">0</definedName>
    <definedName name="solver_rsd" localSheetId="9" hidden="1">0</definedName>
    <definedName name="solver_rsd" localSheetId="7" hidden="1">0</definedName>
    <definedName name="solver_rsd" localSheetId="5" hidden="1">0</definedName>
    <definedName name="solver_scl" localSheetId="8" hidden="1">1</definedName>
    <definedName name="solver_scl" localSheetId="9" hidden="1">1</definedName>
    <definedName name="solver_scl" localSheetId="7" hidden="1">1</definedName>
    <definedName name="solver_scl" localSheetId="5" hidden="1">1</definedName>
    <definedName name="solver_sho" localSheetId="8" hidden="1">2</definedName>
    <definedName name="solver_sho" localSheetId="9" hidden="1">2</definedName>
    <definedName name="solver_sho" localSheetId="7" hidden="1">2</definedName>
    <definedName name="solver_sho" localSheetId="5" hidden="1">2</definedName>
    <definedName name="solver_sol" localSheetId="8" hidden="1">0.00000001</definedName>
    <definedName name="solver_sol" localSheetId="9" hidden="1">0.00000001</definedName>
    <definedName name="solver_sol" localSheetId="7" hidden="1">0.00000001</definedName>
    <definedName name="solver_sol" localSheetId="5" hidden="1">0.00000001</definedName>
    <definedName name="solver_ssz" localSheetId="8" hidden="1">100</definedName>
    <definedName name="solver_ssz" localSheetId="9" hidden="1">100</definedName>
    <definedName name="solver_ssz" localSheetId="7" hidden="1">100</definedName>
    <definedName name="solver_ssz" localSheetId="5" hidden="1">100</definedName>
    <definedName name="solver_tim" localSheetId="8" hidden="1">1000</definedName>
    <definedName name="solver_tim" localSheetId="9" hidden="1">1000</definedName>
    <definedName name="solver_tim" localSheetId="7" hidden="1">1000</definedName>
    <definedName name="solver_tim" localSheetId="5" hidden="1">1000</definedName>
    <definedName name="solver_tmp" localSheetId="8" hidden="1">0.0003</definedName>
    <definedName name="solver_tmp" localSheetId="9" hidden="1">0.0003</definedName>
    <definedName name="solver_tmp" localSheetId="7" hidden="1">0.0003</definedName>
    <definedName name="solver_tmp" localSheetId="5" hidden="1">0.0003</definedName>
    <definedName name="solver_tol" localSheetId="8" hidden="1">0.00000005</definedName>
    <definedName name="solver_tol" localSheetId="9" hidden="1">0.00000005</definedName>
    <definedName name="solver_tol" localSheetId="7" hidden="1">0.00000005</definedName>
    <definedName name="solver_tol" localSheetId="5" hidden="1">0.00000005</definedName>
    <definedName name="solver_typ" localSheetId="8" hidden="1">2</definedName>
    <definedName name="solver_typ" localSheetId="9" hidden="1">1</definedName>
    <definedName name="solver_typ" localSheetId="7" hidden="1">1</definedName>
    <definedName name="solver_typ" localSheetId="5" hidden="1">1</definedName>
    <definedName name="solver_val" localSheetId="8" hidden="1">0</definedName>
    <definedName name="solver_val" localSheetId="9" hidden="1">0</definedName>
    <definedName name="solver_val" localSheetId="7" hidden="1">0</definedName>
    <definedName name="solver_val" localSheetId="5" hidden="1">0</definedName>
    <definedName name="solver_ver" localSheetId="8" hidden="1">2</definedName>
    <definedName name="solver_ver" localSheetId="9" hidden="1">2</definedName>
    <definedName name="solver_ver" localSheetId="7" hidden="1">2</definedName>
    <definedName name="solver_ver" localSheetId="5" hidden="1">2</definedName>
    <definedName name="solver_ver">1.2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6" l="1"/>
  <c r="B79" i="6"/>
  <c r="A79" i="6"/>
  <c r="AD37" i="14" l="1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AD4" i="14"/>
  <c r="S37" i="14"/>
  <c r="S36" i="14"/>
  <c r="S35" i="14"/>
  <c r="S34" i="14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S4" i="14"/>
  <c r="H37" i="14" l="1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B1" i="10"/>
  <c r="M32" i="13" l="1"/>
  <c r="G108" i="13"/>
  <c r="G107" i="13"/>
  <c r="G112" i="13"/>
  <c r="G116" i="13"/>
  <c r="G113" i="13"/>
  <c r="G111" i="13"/>
  <c r="G117" i="13"/>
  <c r="G115" i="13"/>
  <c r="G114" i="13"/>
  <c r="G110" i="13"/>
  <c r="G109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A79" i="13"/>
  <c r="BD77" i="13"/>
  <c r="BA71" i="13"/>
  <c r="AZ71" i="13"/>
  <c r="AY71" i="13"/>
  <c r="AX71" i="13"/>
  <c r="AW71" i="13"/>
  <c r="AV71" i="13"/>
  <c r="AU71" i="13"/>
  <c r="AT71" i="13"/>
  <c r="AS71" i="13"/>
  <c r="AR71" i="13"/>
  <c r="AQ71" i="13"/>
  <c r="AP71" i="13"/>
  <c r="AO71" i="13"/>
  <c r="AN71" i="13"/>
  <c r="AM71" i="13"/>
  <c r="AL71" i="13"/>
  <c r="AK71" i="13"/>
  <c r="AJ71" i="13"/>
  <c r="AI71" i="13"/>
  <c r="AH71" i="13"/>
  <c r="AG71" i="13"/>
  <c r="AF71" i="13"/>
  <c r="AE71" i="13"/>
  <c r="AD71" i="13"/>
  <c r="AC71" i="13"/>
  <c r="AB71" i="13"/>
  <c r="AA71" i="13"/>
  <c r="Z71" i="13"/>
  <c r="Y71" i="13"/>
  <c r="X71" i="13"/>
  <c r="W71" i="13"/>
  <c r="V71" i="13"/>
  <c r="U71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BA73" i="13" s="1"/>
  <c r="C71" i="13"/>
  <c r="BA70" i="13"/>
  <c r="AZ70" i="13"/>
  <c r="AY70" i="13"/>
  <c r="AX70" i="13"/>
  <c r="AW70" i="13"/>
  <c r="AV70" i="13"/>
  <c r="AU70" i="13"/>
  <c r="AT70" i="13"/>
  <c r="AS70" i="13"/>
  <c r="AR70" i="13"/>
  <c r="AQ70" i="13"/>
  <c r="AP70" i="13"/>
  <c r="AO70" i="13"/>
  <c r="AN70" i="13"/>
  <c r="AM70" i="13"/>
  <c r="AL70" i="13"/>
  <c r="AK70" i="13"/>
  <c r="AJ70" i="13"/>
  <c r="AI70" i="13"/>
  <c r="AH70" i="13"/>
  <c r="AG70" i="13"/>
  <c r="AF70" i="13"/>
  <c r="AE70" i="13"/>
  <c r="AD70" i="13"/>
  <c r="AC70" i="13"/>
  <c r="AB70" i="13"/>
  <c r="AA70" i="13"/>
  <c r="Z70" i="13"/>
  <c r="Y70" i="13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AZ73" i="13" s="1"/>
  <c r="C70" i="13"/>
  <c r="BA69" i="13"/>
  <c r="AZ69" i="13"/>
  <c r="AY69" i="13"/>
  <c r="AX69" i="13"/>
  <c r="AW69" i="13"/>
  <c r="AV69" i="13"/>
  <c r="AU69" i="13"/>
  <c r="AT69" i="13"/>
  <c r="AS69" i="13"/>
  <c r="AR69" i="13"/>
  <c r="AQ69" i="13"/>
  <c r="AP69" i="13"/>
  <c r="AO69" i="13"/>
  <c r="AN69" i="13"/>
  <c r="AM69" i="13"/>
  <c r="AL69" i="13"/>
  <c r="AK69" i="13"/>
  <c r="AJ69" i="13"/>
  <c r="AI69" i="13"/>
  <c r="AH69" i="13"/>
  <c r="AG69" i="13"/>
  <c r="AF69" i="13"/>
  <c r="AE69" i="13"/>
  <c r="AD69" i="13"/>
  <c r="AC69" i="13"/>
  <c r="AB69" i="13"/>
  <c r="AA69" i="13"/>
  <c r="Z69" i="13"/>
  <c r="Y69" i="13"/>
  <c r="X69" i="13"/>
  <c r="W69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AY73" i="13" s="1"/>
  <c r="F69" i="13"/>
  <c r="E69" i="13"/>
  <c r="D69" i="13"/>
  <c r="C69" i="13"/>
  <c r="BA68" i="13"/>
  <c r="AZ68" i="13"/>
  <c r="AY68" i="13"/>
  <c r="AX68" i="13"/>
  <c r="AW68" i="13"/>
  <c r="AV68" i="13"/>
  <c r="AU68" i="13"/>
  <c r="AT68" i="13"/>
  <c r="AS68" i="13"/>
  <c r="AR68" i="13"/>
  <c r="AQ68" i="13"/>
  <c r="AP68" i="13"/>
  <c r="AO68" i="13"/>
  <c r="AN68" i="13"/>
  <c r="AM68" i="13"/>
  <c r="AL68" i="13"/>
  <c r="AK68" i="13"/>
  <c r="AJ68" i="13"/>
  <c r="AI68" i="13"/>
  <c r="AH68" i="13"/>
  <c r="AG68" i="13"/>
  <c r="AF68" i="13"/>
  <c r="AE68" i="13"/>
  <c r="AD68" i="13"/>
  <c r="AC68" i="13"/>
  <c r="AB68" i="13"/>
  <c r="AA68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AX73" i="13" s="1"/>
  <c r="C68" i="13"/>
  <c r="BA67" i="13"/>
  <c r="AZ67" i="13"/>
  <c r="AY67" i="13"/>
  <c r="AX67" i="13"/>
  <c r="AW67" i="13"/>
  <c r="AV67" i="13"/>
  <c r="AU67" i="13"/>
  <c r="AT67" i="13"/>
  <c r="AS67" i="13"/>
  <c r="AR67" i="13"/>
  <c r="AQ67" i="13"/>
  <c r="AP67" i="13"/>
  <c r="AO67" i="13"/>
  <c r="AN67" i="13"/>
  <c r="AM67" i="13"/>
  <c r="AL67" i="13"/>
  <c r="AK67" i="13"/>
  <c r="AJ67" i="13"/>
  <c r="AI67" i="13"/>
  <c r="AH67" i="13"/>
  <c r="AG67" i="13"/>
  <c r="AF67" i="13"/>
  <c r="AE67" i="13"/>
  <c r="AD67" i="13"/>
  <c r="AC67" i="13"/>
  <c r="AB67" i="13"/>
  <c r="AA67" i="13"/>
  <c r="Z67" i="13"/>
  <c r="Y67" i="13"/>
  <c r="X67" i="13"/>
  <c r="W67" i="13"/>
  <c r="V67" i="13"/>
  <c r="U67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BA66" i="13"/>
  <c r="AZ66" i="13"/>
  <c r="AY66" i="13"/>
  <c r="AX66" i="13"/>
  <c r="AW66" i="13"/>
  <c r="AV66" i="13"/>
  <c r="AU66" i="13"/>
  <c r="AT66" i="13"/>
  <c r="AS66" i="13"/>
  <c r="AR66" i="13"/>
  <c r="AQ66" i="13"/>
  <c r="AP66" i="13"/>
  <c r="AO66" i="13"/>
  <c r="AN66" i="13"/>
  <c r="AM66" i="13"/>
  <c r="AL66" i="13"/>
  <c r="AK66" i="13"/>
  <c r="AJ66" i="13"/>
  <c r="AI66" i="13"/>
  <c r="AH66" i="13"/>
  <c r="AG66" i="13"/>
  <c r="AF66" i="13"/>
  <c r="AE66" i="13"/>
  <c r="AD66" i="13"/>
  <c r="AC66" i="13"/>
  <c r="AB66" i="13"/>
  <c r="AA66" i="13"/>
  <c r="Z66" i="13"/>
  <c r="Y66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C66" i="13"/>
  <c r="BA65" i="13"/>
  <c r="AZ65" i="13"/>
  <c r="AY65" i="13"/>
  <c r="AX65" i="13"/>
  <c r="AW65" i="13"/>
  <c r="AV65" i="13"/>
  <c r="AU65" i="13"/>
  <c r="AT65" i="13"/>
  <c r="AS65" i="13"/>
  <c r="AR65" i="13"/>
  <c r="AQ65" i="13"/>
  <c r="AP65" i="13"/>
  <c r="AO65" i="13"/>
  <c r="AN65" i="13"/>
  <c r="AM65" i="13"/>
  <c r="AL65" i="13"/>
  <c r="AK65" i="13"/>
  <c r="AJ65" i="13"/>
  <c r="AI65" i="13"/>
  <c r="AH65" i="13"/>
  <c r="AG65" i="13"/>
  <c r="AF65" i="13"/>
  <c r="AE65" i="13"/>
  <c r="AD65" i="13"/>
  <c r="AC65" i="13"/>
  <c r="AB65" i="13"/>
  <c r="AA65" i="13"/>
  <c r="Z65" i="13"/>
  <c r="Y65" i="13"/>
  <c r="X65" i="13"/>
  <c r="W65" i="13"/>
  <c r="V65" i="13"/>
  <c r="U65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D65" i="13"/>
  <c r="C65" i="13"/>
  <c r="BA64" i="13"/>
  <c r="AZ64" i="13"/>
  <c r="AY64" i="13"/>
  <c r="AX64" i="13"/>
  <c r="AW64" i="13"/>
  <c r="AV64" i="13"/>
  <c r="AU64" i="13"/>
  <c r="AT64" i="13"/>
  <c r="AS64" i="13"/>
  <c r="AR64" i="13"/>
  <c r="AQ64" i="13"/>
  <c r="AP64" i="13"/>
  <c r="AO64" i="13"/>
  <c r="AN64" i="13"/>
  <c r="AM64" i="13"/>
  <c r="AL64" i="13"/>
  <c r="AK64" i="13"/>
  <c r="AJ64" i="13"/>
  <c r="AI64" i="13"/>
  <c r="AH64" i="13"/>
  <c r="AG64" i="13"/>
  <c r="AF64" i="13"/>
  <c r="AE64" i="13"/>
  <c r="AD64" i="13"/>
  <c r="AC64" i="13"/>
  <c r="AB64" i="13"/>
  <c r="AA64" i="13"/>
  <c r="Z64" i="13"/>
  <c r="Y64" i="13"/>
  <c r="X64" i="13"/>
  <c r="W64" i="13"/>
  <c r="V64" i="13"/>
  <c r="U64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D64" i="13"/>
  <c r="AT73" i="13" s="1"/>
  <c r="C64" i="13"/>
  <c r="BA63" i="13"/>
  <c r="AZ63" i="13"/>
  <c r="AY63" i="13"/>
  <c r="AX63" i="13"/>
  <c r="AW63" i="13"/>
  <c r="AV63" i="13"/>
  <c r="AU63" i="13"/>
  <c r="AT63" i="13"/>
  <c r="AS63" i="13"/>
  <c r="AR63" i="13"/>
  <c r="AQ63" i="13"/>
  <c r="AP63" i="13"/>
  <c r="AO63" i="13"/>
  <c r="AN63" i="13"/>
  <c r="AM63" i="13"/>
  <c r="AL63" i="13"/>
  <c r="AK63" i="13"/>
  <c r="AJ63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D63" i="13"/>
  <c r="C63" i="13"/>
  <c r="BA62" i="13"/>
  <c r="AZ62" i="13"/>
  <c r="AY62" i="13"/>
  <c r="AX62" i="13"/>
  <c r="AW62" i="13"/>
  <c r="AV62" i="13"/>
  <c r="AU62" i="13"/>
  <c r="AT62" i="13"/>
  <c r="AS62" i="13"/>
  <c r="AR62" i="13"/>
  <c r="AQ62" i="13"/>
  <c r="AP62" i="13"/>
  <c r="AO62" i="13"/>
  <c r="AN62" i="13"/>
  <c r="AM62" i="13"/>
  <c r="AL62" i="13"/>
  <c r="AK62" i="13"/>
  <c r="AJ62" i="13"/>
  <c r="AI62" i="13"/>
  <c r="AH62" i="13"/>
  <c r="AG62" i="13"/>
  <c r="AF62" i="13"/>
  <c r="AE62" i="13"/>
  <c r="AD62" i="13"/>
  <c r="AC62" i="13"/>
  <c r="AB62" i="13"/>
  <c r="AA62" i="13"/>
  <c r="Z62" i="13"/>
  <c r="Y62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D62" i="13"/>
  <c r="C62" i="13"/>
  <c r="BA61" i="13"/>
  <c r="AZ61" i="13"/>
  <c r="AY61" i="13"/>
  <c r="AX61" i="13"/>
  <c r="AW61" i="13"/>
  <c r="AV61" i="13"/>
  <c r="AU61" i="13"/>
  <c r="AT61" i="13"/>
  <c r="AS61" i="13"/>
  <c r="AR61" i="13"/>
  <c r="AQ61" i="13"/>
  <c r="AP61" i="13"/>
  <c r="AO61" i="13"/>
  <c r="AN61" i="13"/>
  <c r="AM61" i="13"/>
  <c r="AL61" i="13"/>
  <c r="AK61" i="13"/>
  <c r="AJ61" i="13"/>
  <c r="AI61" i="13"/>
  <c r="AH61" i="13"/>
  <c r="AG61" i="13"/>
  <c r="AF61" i="13"/>
  <c r="AE61" i="13"/>
  <c r="AD61" i="13"/>
  <c r="AC61" i="13"/>
  <c r="AB61" i="13"/>
  <c r="AA61" i="13"/>
  <c r="Z61" i="13"/>
  <c r="Y61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AQ73" i="13" s="1"/>
  <c r="D61" i="13"/>
  <c r="C61" i="13"/>
  <c r="BA60" i="13"/>
  <c r="AZ60" i="13"/>
  <c r="AY60" i="13"/>
  <c r="AX60" i="13"/>
  <c r="AW60" i="13"/>
  <c r="AV60" i="13"/>
  <c r="AU60" i="13"/>
  <c r="AT60" i="13"/>
  <c r="AS60" i="13"/>
  <c r="AR60" i="13"/>
  <c r="AQ60" i="13"/>
  <c r="AP60" i="13"/>
  <c r="AO60" i="13"/>
  <c r="AN60" i="13"/>
  <c r="AM60" i="13"/>
  <c r="AL60" i="13"/>
  <c r="AK60" i="13"/>
  <c r="AJ60" i="13"/>
  <c r="AI60" i="13"/>
  <c r="AH60" i="13"/>
  <c r="AG60" i="13"/>
  <c r="AF60" i="13"/>
  <c r="AE60" i="13"/>
  <c r="AD60" i="13"/>
  <c r="AC60" i="13"/>
  <c r="AB60" i="13"/>
  <c r="AA60" i="13"/>
  <c r="Z60" i="13"/>
  <c r="Y60" i="13"/>
  <c r="X60" i="13"/>
  <c r="W60" i="13"/>
  <c r="V60" i="13"/>
  <c r="U60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D60" i="13"/>
  <c r="AP73" i="13" s="1"/>
  <c r="C60" i="13"/>
  <c r="BA59" i="13"/>
  <c r="AZ59" i="13"/>
  <c r="AY59" i="13"/>
  <c r="AX59" i="13"/>
  <c r="AW59" i="13"/>
  <c r="AV59" i="13"/>
  <c r="AU59" i="13"/>
  <c r="AT59" i="13"/>
  <c r="AS59" i="13"/>
  <c r="AR59" i="13"/>
  <c r="AQ59" i="13"/>
  <c r="AP59" i="13"/>
  <c r="AO59" i="13"/>
  <c r="AN59" i="13"/>
  <c r="AM59" i="13"/>
  <c r="AL59" i="13"/>
  <c r="AK59" i="13"/>
  <c r="AJ59" i="13"/>
  <c r="AI59" i="13"/>
  <c r="AH59" i="13"/>
  <c r="AG59" i="13"/>
  <c r="AF59" i="13"/>
  <c r="AE59" i="13"/>
  <c r="AD59" i="13"/>
  <c r="AC59" i="13"/>
  <c r="AB59" i="13"/>
  <c r="AA59" i="13"/>
  <c r="Z59" i="13"/>
  <c r="Y59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D59" i="13"/>
  <c r="C59" i="13"/>
  <c r="BA58" i="13"/>
  <c r="AZ58" i="13"/>
  <c r="AY58" i="13"/>
  <c r="AX58" i="13"/>
  <c r="AW58" i="13"/>
  <c r="AV58" i="13"/>
  <c r="AU58" i="13"/>
  <c r="AT58" i="13"/>
  <c r="AS58" i="13"/>
  <c r="AR58" i="13"/>
  <c r="AQ58" i="13"/>
  <c r="AP58" i="13"/>
  <c r="AO58" i="13"/>
  <c r="AN58" i="13"/>
  <c r="AM58" i="13"/>
  <c r="AL58" i="13"/>
  <c r="AK58" i="13"/>
  <c r="AJ58" i="13"/>
  <c r="AI58" i="13"/>
  <c r="AH58" i="13"/>
  <c r="AG58" i="13"/>
  <c r="AF58" i="13"/>
  <c r="AE58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BA57" i="13"/>
  <c r="AZ57" i="13"/>
  <c r="AY57" i="13"/>
  <c r="AX57" i="13"/>
  <c r="AW57" i="13"/>
  <c r="AV57" i="13"/>
  <c r="AU57" i="13"/>
  <c r="AT57" i="13"/>
  <c r="AS57" i="13"/>
  <c r="AR57" i="13"/>
  <c r="AQ57" i="13"/>
  <c r="AP57" i="13"/>
  <c r="AO57" i="13"/>
  <c r="AN57" i="13"/>
  <c r="AM57" i="13"/>
  <c r="AL57" i="13"/>
  <c r="AK57" i="13"/>
  <c r="AJ57" i="13"/>
  <c r="AI57" i="13"/>
  <c r="AH57" i="13"/>
  <c r="AG57" i="13"/>
  <c r="AF57" i="13"/>
  <c r="AE57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BA56" i="13"/>
  <c r="AZ56" i="13"/>
  <c r="AY56" i="13"/>
  <c r="AX56" i="13"/>
  <c r="AW56" i="13"/>
  <c r="AV56" i="13"/>
  <c r="AU56" i="13"/>
  <c r="AT56" i="13"/>
  <c r="AS56" i="13"/>
  <c r="AR56" i="13"/>
  <c r="AQ56" i="13"/>
  <c r="AP56" i="13"/>
  <c r="AO56" i="13"/>
  <c r="AN56" i="13"/>
  <c r="AM56" i="13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V56" i="13"/>
  <c r="U56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AL73" i="13" s="1"/>
  <c r="C56" i="13"/>
  <c r="BA55" i="13"/>
  <c r="AZ55" i="13"/>
  <c r="AY55" i="13"/>
  <c r="AX55" i="13"/>
  <c r="AW55" i="13"/>
  <c r="AV55" i="13"/>
  <c r="AU55" i="13"/>
  <c r="AT55" i="13"/>
  <c r="AS55" i="13"/>
  <c r="AR55" i="13"/>
  <c r="AQ55" i="13"/>
  <c r="AP55" i="13"/>
  <c r="AO55" i="13"/>
  <c r="AN55" i="13"/>
  <c r="AM55" i="13"/>
  <c r="AL55" i="13"/>
  <c r="AK55" i="13"/>
  <c r="AJ55" i="13"/>
  <c r="AI55" i="13"/>
  <c r="AH55" i="13"/>
  <c r="AG55" i="13"/>
  <c r="AF55" i="13"/>
  <c r="AE55" i="13"/>
  <c r="AD55" i="13"/>
  <c r="AC55" i="13"/>
  <c r="AB55" i="13"/>
  <c r="AA55" i="13"/>
  <c r="Z55" i="13"/>
  <c r="Y55" i="13"/>
  <c r="X55" i="13"/>
  <c r="W55" i="13"/>
  <c r="V55" i="13"/>
  <c r="U55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BA54" i="13"/>
  <c r="AZ54" i="13"/>
  <c r="AY54" i="13"/>
  <c r="AX54" i="13"/>
  <c r="AW54" i="13"/>
  <c r="AV54" i="13"/>
  <c r="AU54" i="13"/>
  <c r="AT54" i="13"/>
  <c r="AS54" i="13"/>
  <c r="AR54" i="13"/>
  <c r="AQ54" i="13"/>
  <c r="AP54" i="13"/>
  <c r="AO54" i="13"/>
  <c r="AN54" i="13"/>
  <c r="AM54" i="13"/>
  <c r="AL54" i="13"/>
  <c r="AK54" i="13"/>
  <c r="AJ54" i="13"/>
  <c r="AI54" i="13"/>
  <c r="AH54" i="13"/>
  <c r="AG54" i="13"/>
  <c r="AF54" i="13"/>
  <c r="AE54" i="13"/>
  <c r="AD54" i="13"/>
  <c r="AC54" i="13"/>
  <c r="AB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BA53" i="13"/>
  <c r="AZ53" i="13"/>
  <c r="AY53" i="13"/>
  <c r="AX53" i="13"/>
  <c r="AW53" i="13"/>
  <c r="AV53" i="13"/>
  <c r="AU53" i="13"/>
  <c r="AT53" i="13"/>
  <c r="AS53" i="13"/>
  <c r="AR53" i="13"/>
  <c r="AQ53" i="13"/>
  <c r="AP53" i="13"/>
  <c r="AO53" i="13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BA52" i="13"/>
  <c r="AZ52" i="13"/>
  <c r="AY52" i="13"/>
  <c r="AX52" i="13"/>
  <c r="AW52" i="13"/>
  <c r="AV52" i="13"/>
  <c r="AU52" i="13"/>
  <c r="AT52" i="13"/>
  <c r="AS52" i="13"/>
  <c r="AR52" i="13"/>
  <c r="AQ52" i="13"/>
  <c r="AP52" i="13"/>
  <c r="AO52" i="13"/>
  <c r="AN52" i="13"/>
  <c r="AM52" i="13"/>
  <c r="AL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AH73" i="13" s="1"/>
  <c r="C52" i="13"/>
  <c r="BA51" i="13"/>
  <c r="AZ51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K51" i="13"/>
  <c r="AJ51" i="13"/>
  <c r="AI51" i="13"/>
  <c r="AH51" i="13"/>
  <c r="AG51" i="13"/>
  <c r="AF51" i="13"/>
  <c r="AE51" i="13"/>
  <c r="AD51" i="13"/>
  <c r="AC51" i="13"/>
  <c r="AB51" i="13"/>
  <c r="AA51" i="13"/>
  <c r="Z51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BA50" i="13"/>
  <c r="AZ50" i="13"/>
  <c r="AY50" i="13"/>
  <c r="AX50" i="13"/>
  <c r="AW50" i="13"/>
  <c r="AV50" i="13"/>
  <c r="AU50" i="13"/>
  <c r="AT50" i="13"/>
  <c r="AS50" i="13"/>
  <c r="AR50" i="13"/>
  <c r="AQ50" i="13"/>
  <c r="AP50" i="13"/>
  <c r="AO50" i="13"/>
  <c r="AN50" i="13"/>
  <c r="AM50" i="13"/>
  <c r="AL50" i="13"/>
  <c r="AK50" i="13"/>
  <c r="AJ50" i="13"/>
  <c r="AI50" i="13"/>
  <c r="AH50" i="13"/>
  <c r="AG50" i="13"/>
  <c r="AF50" i="13"/>
  <c r="AE50" i="13"/>
  <c r="AD50" i="13"/>
  <c r="AC50" i="13"/>
  <c r="AB50" i="13"/>
  <c r="AA50" i="13"/>
  <c r="Z50" i="13"/>
  <c r="Y50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BA49" i="13"/>
  <c r="AZ49" i="13"/>
  <c r="AY49" i="13"/>
  <c r="AX49" i="13"/>
  <c r="AW49" i="13"/>
  <c r="AV49" i="13"/>
  <c r="AU49" i="13"/>
  <c r="AT49" i="13"/>
  <c r="AS49" i="13"/>
  <c r="AR49" i="13"/>
  <c r="AQ49" i="13"/>
  <c r="AP49" i="13"/>
  <c r="AO49" i="13"/>
  <c r="AN49" i="13"/>
  <c r="AM49" i="13"/>
  <c r="AL49" i="13"/>
  <c r="AK49" i="13"/>
  <c r="AJ49" i="13"/>
  <c r="AI49" i="13"/>
  <c r="AH49" i="13"/>
  <c r="AG49" i="13"/>
  <c r="AF49" i="13"/>
  <c r="AE49" i="13"/>
  <c r="AD49" i="13"/>
  <c r="AC49" i="13"/>
  <c r="AB49" i="13"/>
  <c r="AA49" i="13"/>
  <c r="Z49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BA48" i="13"/>
  <c r="AZ48" i="13"/>
  <c r="AY48" i="13"/>
  <c r="AX48" i="13"/>
  <c r="AW48" i="13"/>
  <c r="AV48" i="13"/>
  <c r="AU48" i="13"/>
  <c r="AT48" i="13"/>
  <c r="AS48" i="13"/>
  <c r="AR48" i="13"/>
  <c r="AQ48" i="13"/>
  <c r="AP48" i="13"/>
  <c r="AO48" i="13"/>
  <c r="AN48" i="13"/>
  <c r="AM48" i="13"/>
  <c r="AL48" i="13"/>
  <c r="AK48" i="13"/>
  <c r="AJ48" i="13"/>
  <c r="AI48" i="13"/>
  <c r="AH48" i="13"/>
  <c r="AG48" i="13"/>
  <c r="AF48" i="13"/>
  <c r="AE48" i="13"/>
  <c r="AD48" i="13"/>
  <c r="AC48" i="13"/>
  <c r="AB48" i="13"/>
  <c r="AA48" i="13"/>
  <c r="Z48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AD73" i="13" s="1"/>
  <c r="C48" i="13"/>
  <c r="BA47" i="13"/>
  <c r="AZ47" i="13"/>
  <c r="AY47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K47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BA46" i="13"/>
  <c r="AZ46" i="13"/>
  <c r="AY46" i="13"/>
  <c r="AX46" i="13"/>
  <c r="AW46" i="13"/>
  <c r="AV46" i="13"/>
  <c r="AU46" i="13"/>
  <c r="AT46" i="13"/>
  <c r="AS46" i="13"/>
  <c r="AR46" i="13"/>
  <c r="AQ46" i="13"/>
  <c r="AP46" i="13"/>
  <c r="AO46" i="13"/>
  <c r="AN46" i="13"/>
  <c r="AM46" i="13"/>
  <c r="AL46" i="13"/>
  <c r="AK46" i="13"/>
  <c r="AJ46" i="13"/>
  <c r="AI46" i="13"/>
  <c r="AH46" i="13"/>
  <c r="AG46" i="13"/>
  <c r="AF46" i="13"/>
  <c r="AE46" i="13"/>
  <c r="AD46" i="13"/>
  <c r="AC46" i="13"/>
  <c r="AB46" i="13"/>
  <c r="AA46" i="13"/>
  <c r="Z46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BA45" i="13"/>
  <c r="AZ45" i="13"/>
  <c r="AY45" i="13"/>
  <c r="AX45" i="13"/>
  <c r="AW45" i="13"/>
  <c r="AV45" i="13"/>
  <c r="AU45" i="13"/>
  <c r="AT45" i="13"/>
  <c r="AS45" i="13"/>
  <c r="AR45" i="13"/>
  <c r="AQ45" i="13"/>
  <c r="AP45" i="13"/>
  <c r="AO45" i="13"/>
  <c r="AN45" i="13"/>
  <c r="AM45" i="13"/>
  <c r="AL45" i="13"/>
  <c r="AK45" i="13"/>
  <c r="AJ45" i="13"/>
  <c r="AI45" i="13"/>
  <c r="AH45" i="13"/>
  <c r="AG45" i="13"/>
  <c r="AF45" i="13"/>
  <c r="AE45" i="13"/>
  <c r="AD45" i="13"/>
  <c r="AC45" i="13"/>
  <c r="AB45" i="13"/>
  <c r="AA45" i="13"/>
  <c r="Z45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BA44" i="13"/>
  <c r="AZ44" i="13"/>
  <c r="AY44" i="13"/>
  <c r="AX44" i="13"/>
  <c r="AW44" i="13"/>
  <c r="AV44" i="13"/>
  <c r="AU44" i="13"/>
  <c r="AT44" i="13"/>
  <c r="AS44" i="13"/>
  <c r="AR44" i="13"/>
  <c r="AQ44" i="13"/>
  <c r="AP44" i="13"/>
  <c r="AO44" i="13"/>
  <c r="AN44" i="13"/>
  <c r="AM44" i="13"/>
  <c r="AL44" i="13"/>
  <c r="AK44" i="13"/>
  <c r="AJ44" i="13"/>
  <c r="AI44" i="13"/>
  <c r="AH44" i="13"/>
  <c r="AG44" i="13"/>
  <c r="AF44" i="13"/>
  <c r="AE44" i="13"/>
  <c r="AD44" i="13"/>
  <c r="AC44" i="13"/>
  <c r="AB44" i="13"/>
  <c r="AA44" i="13"/>
  <c r="Z44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Z73" i="13" s="1"/>
  <c r="C44" i="13"/>
  <c r="BA43" i="13"/>
  <c r="AZ43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K43" i="13"/>
  <c r="AJ43" i="13"/>
  <c r="AI43" i="13"/>
  <c r="AH43" i="13"/>
  <c r="AG43" i="13"/>
  <c r="AF43" i="13"/>
  <c r="AE43" i="13"/>
  <c r="AD43" i="13"/>
  <c r="AC43" i="13"/>
  <c r="AB43" i="13"/>
  <c r="AA43" i="13"/>
  <c r="Z43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BA42" i="13"/>
  <c r="AZ42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K42" i="13"/>
  <c r="AJ42" i="13"/>
  <c r="AI42" i="13"/>
  <c r="AH42" i="13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BA41" i="13"/>
  <c r="AZ41" i="13"/>
  <c r="AY41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K41" i="13"/>
  <c r="AJ41" i="13"/>
  <c r="AI41" i="13"/>
  <c r="AH41" i="13"/>
  <c r="AG41" i="13"/>
  <c r="AF41" i="13"/>
  <c r="AE41" i="13"/>
  <c r="AD41" i="13"/>
  <c r="AC41" i="13"/>
  <c r="AB41" i="13"/>
  <c r="AA41" i="13"/>
  <c r="Z41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BA40" i="13"/>
  <c r="AZ40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V73" i="13" s="1"/>
  <c r="C40" i="13"/>
  <c r="BA39" i="13"/>
  <c r="AZ39" i="13"/>
  <c r="AY39" i="13"/>
  <c r="AX39" i="13"/>
  <c r="AW39" i="13"/>
  <c r="AV39" i="13"/>
  <c r="AU39" i="13"/>
  <c r="AT39" i="13"/>
  <c r="AS39" i="13"/>
  <c r="AR39" i="13"/>
  <c r="AQ39" i="13"/>
  <c r="AP39" i="13"/>
  <c r="AO39" i="13"/>
  <c r="AN39" i="13"/>
  <c r="AM39" i="13"/>
  <c r="AL39" i="13"/>
  <c r="AK39" i="13"/>
  <c r="AJ39" i="13"/>
  <c r="AI39" i="13"/>
  <c r="AH39" i="13"/>
  <c r="AG39" i="13"/>
  <c r="AF39" i="13"/>
  <c r="AE39" i="13"/>
  <c r="AD39" i="13"/>
  <c r="AC39" i="13"/>
  <c r="AB39" i="13"/>
  <c r="AA39" i="13"/>
  <c r="Z39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BA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A37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AJ37" i="13"/>
  <c r="AI37" i="13"/>
  <c r="AH37" i="13"/>
  <c r="AG37" i="13"/>
  <c r="AF37" i="13"/>
  <c r="AE37" i="13"/>
  <c r="AD37" i="13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BA36" i="13"/>
  <c r="AZ36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R73" i="13" s="1"/>
  <c r="C36" i="13"/>
  <c r="BA35" i="13"/>
  <c r="AZ35" i="13"/>
  <c r="AY35" i="13"/>
  <c r="AX35" i="13"/>
  <c r="AW35" i="13"/>
  <c r="AV35" i="13"/>
  <c r="AU35" i="13"/>
  <c r="AT35" i="13"/>
  <c r="AS35" i="13"/>
  <c r="AR35" i="13"/>
  <c r="AQ35" i="13"/>
  <c r="AP35" i="13"/>
  <c r="AO35" i="13"/>
  <c r="AN35" i="13"/>
  <c r="AM35" i="13"/>
  <c r="AL35" i="13"/>
  <c r="AK35" i="13"/>
  <c r="AJ35" i="13"/>
  <c r="AI35" i="13"/>
  <c r="AH35" i="13"/>
  <c r="AG35" i="13"/>
  <c r="AF35" i="13"/>
  <c r="AE35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BA34" i="13"/>
  <c r="AZ34" i="13"/>
  <c r="AY34" i="13"/>
  <c r="AX34" i="13"/>
  <c r="AW34" i="13"/>
  <c r="AV34" i="13"/>
  <c r="AU34" i="13"/>
  <c r="AT34" i="13"/>
  <c r="AS34" i="13"/>
  <c r="AR34" i="13"/>
  <c r="AQ34" i="13"/>
  <c r="AP34" i="13"/>
  <c r="AO34" i="13"/>
  <c r="AN34" i="13"/>
  <c r="AM34" i="13"/>
  <c r="AL34" i="13"/>
  <c r="AK34" i="13"/>
  <c r="AJ34" i="13"/>
  <c r="AI34" i="13"/>
  <c r="AH34" i="13"/>
  <c r="AG34" i="13"/>
  <c r="AF34" i="13"/>
  <c r="AE34" i="13"/>
  <c r="AD34" i="13"/>
  <c r="AC34" i="13"/>
  <c r="AB34" i="13"/>
  <c r="AA34" i="13"/>
  <c r="Z34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AJ33" i="13"/>
  <c r="AI33" i="13"/>
  <c r="AH33" i="13"/>
  <c r="AG33" i="13"/>
  <c r="AF33" i="13"/>
  <c r="AE33" i="13"/>
  <c r="AD33" i="13"/>
  <c r="AC33" i="13"/>
  <c r="AB33" i="13"/>
  <c r="AA33" i="13"/>
  <c r="Z33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AE32" i="13"/>
  <c r="AD32" i="13"/>
  <c r="AC32" i="13"/>
  <c r="AB32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L32" i="13"/>
  <c r="K32" i="13"/>
  <c r="J32" i="13"/>
  <c r="I32" i="13"/>
  <c r="H32" i="13"/>
  <c r="G32" i="13"/>
  <c r="F32" i="13"/>
  <c r="E32" i="13"/>
  <c r="D32" i="13"/>
  <c r="N73" i="13" s="1"/>
  <c r="C32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AF30" i="13"/>
  <c r="AE30" i="13"/>
  <c r="AD30" i="13"/>
  <c r="AC30" i="13"/>
  <c r="AB30" i="13"/>
  <c r="AA30" i="13"/>
  <c r="Z30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F29" i="13"/>
  <c r="AE29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BA28" i="13"/>
  <c r="AZ28" i="13"/>
  <c r="AY28" i="13"/>
  <c r="AX28" i="13"/>
  <c r="AW28" i="13"/>
  <c r="AV28" i="13"/>
  <c r="AU28" i="13"/>
  <c r="AT28" i="13"/>
  <c r="AS28" i="13"/>
  <c r="AR28" i="13"/>
  <c r="AQ28" i="13"/>
  <c r="AP28" i="13"/>
  <c r="AO28" i="13"/>
  <c r="AN28" i="13"/>
  <c r="AM28" i="13"/>
  <c r="AL28" i="13"/>
  <c r="AK28" i="13"/>
  <c r="AJ28" i="13"/>
  <c r="AI28" i="13"/>
  <c r="AH28" i="13"/>
  <c r="AG28" i="13"/>
  <c r="AF28" i="13"/>
  <c r="AE28" i="13"/>
  <c r="AD28" i="13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J73" i="13" s="1"/>
  <c r="C28" i="13"/>
  <c r="BA27" i="13"/>
  <c r="AZ27" i="13"/>
  <c r="AY27" i="13"/>
  <c r="AX27" i="13"/>
  <c r="AW27" i="13"/>
  <c r="AV27" i="13"/>
  <c r="AU27" i="13"/>
  <c r="AT27" i="13"/>
  <c r="AS27" i="13"/>
  <c r="AR27" i="13"/>
  <c r="AQ27" i="13"/>
  <c r="AP27" i="13"/>
  <c r="AO27" i="13"/>
  <c r="AN27" i="13"/>
  <c r="AM27" i="13"/>
  <c r="AL27" i="13"/>
  <c r="AK27" i="13"/>
  <c r="AJ27" i="13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BA26" i="13"/>
  <c r="AZ26" i="13"/>
  <c r="AY26" i="13"/>
  <c r="AX26" i="13"/>
  <c r="AW26" i="13"/>
  <c r="AV26" i="13"/>
  <c r="AU26" i="13"/>
  <c r="AT26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BA25" i="13"/>
  <c r="AZ25" i="13"/>
  <c r="AY25" i="13"/>
  <c r="AX25" i="13"/>
  <c r="AW25" i="13"/>
  <c r="AV25" i="13"/>
  <c r="AU25" i="13"/>
  <c r="AT25" i="13"/>
  <c r="AS25" i="13"/>
  <c r="AR25" i="13"/>
  <c r="AQ25" i="13"/>
  <c r="AP25" i="13"/>
  <c r="AO25" i="13"/>
  <c r="AN25" i="13"/>
  <c r="AM25" i="13"/>
  <c r="AL25" i="13"/>
  <c r="AK25" i="13"/>
  <c r="AJ25" i="13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A24" i="13"/>
  <c r="AZ24" i="13"/>
  <c r="AY24" i="13"/>
  <c r="AX24" i="13"/>
  <c r="AW24" i="13"/>
  <c r="AV24" i="13"/>
  <c r="AU24" i="13"/>
  <c r="AT24" i="13"/>
  <c r="AS24" i="13"/>
  <c r="AR24" i="13"/>
  <c r="AQ24" i="13"/>
  <c r="AP24" i="13"/>
  <c r="AO24" i="13"/>
  <c r="AN24" i="13"/>
  <c r="AM24" i="13"/>
  <c r="AL24" i="13"/>
  <c r="AK24" i="13"/>
  <c r="AJ24" i="13"/>
  <c r="AI24" i="13"/>
  <c r="AH24" i="13"/>
  <c r="AG24" i="13"/>
  <c r="AF24" i="13"/>
  <c r="AE24" i="13"/>
  <c r="AD24" i="13"/>
  <c r="AC24" i="13"/>
  <c r="AB24" i="13"/>
  <c r="AA24" i="13"/>
  <c r="Z24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F73" i="13" s="1"/>
  <c r="C24" i="13"/>
  <c r="BA23" i="13"/>
  <c r="AZ23" i="13"/>
  <c r="AY23" i="13"/>
  <c r="AX23" i="13"/>
  <c r="AW23" i="13"/>
  <c r="AV23" i="13"/>
  <c r="AU23" i="13"/>
  <c r="AT23" i="13"/>
  <c r="AS23" i="13"/>
  <c r="AR23" i="13"/>
  <c r="AQ23" i="13"/>
  <c r="AP23" i="13"/>
  <c r="AO23" i="13"/>
  <c r="AN23" i="13"/>
  <c r="AM23" i="13"/>
  <c r="AL23" i="13"/>
  <c r="AK23" i="13"/>
  <c r="AJ23" i="13"/>
  <c r="AI23" i="13"/>
  <c r="AH23" i="13"/>
  <c r="AG23" i="13"/>
  <c r="AF23" i="13"/>
  <c r="AE23" i="13"/>
  <c r="AD23" i="13"/>
  <c r="AC23" i="13"/>
  <c r="AB23" i="13"/>
  <c r="AA23" i="13"/>
  <c r="Z23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A22" i="13"/>
  <c r="AZ22" i="13"/>
  <c r="AY22" i="13"/>
  <c r="AX22" i="13"/>
  <c r="AW22" i="13"/>
  <c r="AV22" i="13"/>
  <c r="AU22" i="13"/>
  <c r="AT22" i="13"/>
  <c r="AS22" i="13"/>
  <c r="AR22" i="13"/>
  <c r="AQ22" i="13"/>
  <c r="AP22" i="13"/>
  <c r="AO22" i="13"/>
  <c r="AN22" i="13"/>
  <c r="AM22" i="13"/>
  <c r="AL22" i="13"/>
  <c r="AK22" i="13"/>
  <c r="AJ22" i="13"/>
  <c r="AI22" i="13"/>
  <c r="AH22" i="13"/>
  <c r="AG22" i="13"/>
  <c r="AF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BA21" i="13"/>
  <c r="AY21" i="13"/>
  <c r="AV21" i="13"/>
  <c r="AS21" i="13"/>
  <c r="AQ21" i="13"/>
  <c r="AK21" i="13"/>
  <c r="AI21" i="13"/>
  <c r="AF21" i="13"/>
  <c r="AC21" i="13"/>
  <c r="AA21" i="13"/>
  <c r="U21" i="13"/>
  <c r="P21" i="13"/>
  <c r="M21" i="13"/>
  <c r="K21" i="13"/>
  <c r="E21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BA11" i="13"/>
  <c r="BA14" i="13" s="1"/>
  <c r="AZ11" i="13"/>
  <c r="AZ14" i="13" s="1"/>
  <c r="AY11" i="13"/>
  <c r="AY15" i="13" s="1"/>
  <c r="AX11" i="13"/>
  <c r="AX14" i="13" s="1"/>
  <c r="AW11" i="13"/>
  <c r="AW13" i="13" s="1"/>
  <c r="AV11" i="13"/>
  <c r="AV14" i="13" s="1"/>
  <c r="AU11" i="13"/>
  <c r="AT11" i="13"/>
  <c r="AT14" i="13" s="1"/>
  <c r="AS11" i="13"/>
  <c r="AS13" i="13" s="1"/>
  <c r="AR11" i="13"/>
  <c r="AR14" i="13" s="1"/>
  <c r="AQ11" i="13"/>
  <c r="AQ15" i="13" s="1"/>
  <c r="AP11" i="13"/>
  <c r="AP14" i="13" s="1"/>
  <c r="AO11" i="13"/>
  <c r="AO13" i="13" s="1"/>
  <c r="AN11" i="13"/>
  <c r="AN14" i="13" s="1"/>
  <c r="AM11" i="13"/>
  <c r="AM13" i="13" s="1"/>
  <c r="AL11" i="13"/>
  <c r="AL14" i="13" s="1"/>
  <c r="AK11" i="13"/>
  <c r="AK14" i="13" s="1"/>
  <c r="AJ11" i="13"/>
  <c r="AJ14" i="13" s="1"/>
  <c r="AI11" i="13"/>
  <c r="AI15" i="13" s="1"/>
  <c r="AH11" i="13"/>
  <c r="AH14" i="13" s="1"/>
  <c r="AG11" i="13"/>
  <c r="AG13" i="13" s="1"/>
  <c r="AF11" i="13"/>
  <c r="AF14" i="13" s="1"/>
  <c r="AE11" i="13"/>
  <c r="AE15" i="13" s="1"/>
  <c r="AD11" i="13"/>
  <c r="AD14" i="13" s="1"/>
  <c r="AC11" i="13"/>
  <c r="AC13" i="13" s="1"/>
  <c r="AB11" i="13"/>
  <c r="AB14" i="13" s="1"/>
  <c r="AA11" i="13"/>
  <c r="AA15" i="13" s="1"/>
  <c r="Z11" i="13"/>
  <c r="Z13" i="13" s="1"/>
  <c r="Y11" i="13"/>
  <c r="Y13" i="13" s="1"/>
  <c r="X11" i="13"/>
  <c r="X14" i="13" s="1"/>
  <c r="W11" i="13"/>
  <c r="W15" i="13" s="1"/>
  <c r="V11" i="13"/>
  <c r="V14" i="13" s="1"/>
  <c r="U11" i="13"/>
  <c r="U13" i="13" s="1"/>
  <c r="T11" i="13"/>
  <c r="T14" i="13" s="1"/>
  <c r="S11" i="13"/>
  <c r="S15" i="13" s="1"/>
  <c r="R11" i="13"/>
  <c r="R14" i="13" s="1"/>
  <c r="Q11" i="13"/>
  <c r="Q13" i="13" s="1"/>
  <c r="P11" i="13"/>
  <c r="P14" i="13" s="1"/>
  <c r="O11" i="13"/>
  <c r="O15" i="13" s="1"/>
  <c r="N11" i="13"/>
  <c r="N13" i="13" s="1"/>
  <c r="M11" i="13"/>
  <c r="M13" i="13" s="1"/>
  <c r="L11" i="13"/>
  <c r="L14" i="13" s="1"/>
  <c r="K11" i="13"/>
  <c r="J11" i="13"/>
  <c r="J13" i="13" s="1"/>
  <c r="I11" i="13"/>
  <c r="I13" i="13" s="1"/>
  <c r="H11" i="13"/>
  <c r="H14" i="13" s="1"/>
  <c r="G11" i="13"/>
  <c r="G15" i="13" s="1"/>
  <c r="F11" i="13"/>
  <c r="F14" i="13" s="1"/>
  <c r="E11" i="13"/>
  <c r="E13" i="13" s="1"/>
  <c r="D11" i="13"/>
  <c r="BA10" i="13"/>
  <c r="AZ10" i="13"/>
  <c r="AY10" i="13"/>
  <c r="AX10" i="13"/>
  <c r="AW10" i="13"/>
  <c r="AV10" i="13"/>
  <c r="AU10" i="13"/>
  <c r="AT10" i="13"/>
  <c r="AS10" i="13"/>
  <c r="AR10" i="13"/>
  <c r="AQ10" i="13"/>
  <c r="AP10" i="13"/>
  <c r="AO10" i="13"/>
  <c r="AN10" i="13"/>
  <c r="AM10" i="13"/>
  <c r="AL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BC9" i="13"/>
  <c r="BA8" i="13"/>
  <c r="AZ8" i="13"/>
  <c r="AW8" i="13"/>
  <c r="AV8" i="13"/>
  <c r="AS8" i="13"/>
  <c r="AR8" i="13"/>
  <c r="AO8" i="13"/>
  <c r="AN8" i="13"/>
  <c r="AK8" i="13"/>
  <c r="AJ8" i="13"/>
  <c r="AG8" i="13"/>
  <c r="AF8" i="13"/>
  <c r="AC8" i="13"/>
  <c r="AB8" i="13"/>
  <c r="Y8" i="13"/>
  <c r="X8" i="13"/>
  <c r="U8" i="13"/>
  <c r="T8" i="13"/>
  <c r="Q8" i="13"/>
  <c r="P8" i="13"/>
  <c r="M8" i="13"/>
  <c r="L8" i="13"/>
  <c r="I8" i="13"/>
  <c r="H8" i="13"/>
  <c r="E8" i="13"/>
  <c r="D8" i="13"/>
  <c r="BA7" i="13"/>
  <c r="AZ7" i="13"/>
  <c r="AZ21" i="13" s="1"/>
  <c r="AY7" i="13"/>
  <c r="AY8" i="13" s="1"/>
  <c r="AX7" i="13"/>
  <c r="AW7" i="13"/>
  <c r="AW21" i="13" s="1"/>
  <c r="AV7" i="13"/>
  <c r="AU7" i="13"/>
  <c r="AU21" i="13" s="1"/>
  <c r="AT7" i="13"/>
  <c r="AS7" i="13"/>
  <c r="AR7" i="13"/>
  <c r="AR21" i="13" s="1"/>
  <c r="AQ7" i="13"/>
  <c r="AQ8" i="13" s="1"/>
  <c r="AP7" i="13"/>
  <c r="AO7" i="13"/>
  <c r="AO21" i="13" s="1"/>
  <c r="AN7" i="13"/>
  <c r="AN21" i="13" s="1"/>
  <c r="AM7" i="13"/>
  <c r="AM8" i="13" s="1"/>
  <c r="AL7" i="13"/>
  <c r="AK7" i="13"/>
  <c r="AJ7" i="13"/>
  <c r="AJ21" i="13" s="1"/>
  <c r="AI7" i="13"/>
  <c r="AI8" i="13" s="1"/>
  <c r="AH7" i="13"/>
  <c r="AG7" i="13"/>
  <c r="AG21" i="13" s="1"/>
  <c r="AF7" i="13"/>
  <c r="AE7" i="13"/>
  <c r="AE21" i="13" s="1"/>
  <c r="AD7" i="13"/>
  <c r="AC7" i="13"/>
  <c r="AB7" i="13"/>
  <c r="AB21" i="13" s="1"/>
  <c r="AA7" i="13"/>
  <c r="AA8" i="13" s="1"/>
  <c r="Z7" i="13"/>
  <c r="Y7" i="13"/>
  <c r="Y21" i="13" s="1"/>
  <c r="X7" i="13"/>
  <c r="X21" i="13" s="1"/>
  <c r="W7" i="13"/>
  <c r="W8" i="13" s="1"/>
  <c r="V7" i="13"/>
  <c r="U7" i="13"/>
  <c r="T7" i="13"/>
  <c r="T21" i="13" s="1"/>
  <c r="S7" i="13"/>
  <c r="S8" i="13" s="1"/>
  <c r="R7" i="13"/>
  <c r="Q7" i="13"/>
  <c r="Q21" i="13" s="1"/>
  <c r="P7" i="13"/>
  <c r="O7" i="13"/>
  <c r="O21" i="13" s="1"/>
  <c r="N7" i="13"/>
  <c r="M7" i="13"/>
  <c r="L7" i="13"/>
  <c r="L21" i="13" s="1"/>
  <c r="K7" i="13"/>
  <c r="K8" i="13" s="1"/>
  <c r="J7" i="13"/>
  <c r="I7" i="13"/>
  <c r="I21" i="13" s="1"/>
  <c r="H7" i="13"/>
  <c r="H21" i="13" s="1"/>
  <c r="G7" i="13"/>
  <c r="G8" i="13" s="1"/>
  <c r="F7" i="13"/>
  <c r="E7" i="13"/>
  <c r="D7" i="13"/>
  <c r="D21" i="13" s="1"/>
  <c r="C3" i="12"/>
  <c r="G87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6" i="12"/>
  <c r="G85" i="12"/>
  <c r="G84" i="12"/>
  <c r="BD77" i="12"/>
  <c r="BA71" i="12"/>
  <c r="AZ71" i="12"/>
  <c r="AY71" i="12"/>
  <c r="AX71" i="12"/>
  <c r="AW71" i="12"/>
  <c r="AV71" i="12"/>
  <c r="AU71" i="12"/>
  <c r="AT71" i="12"/>
  <c r="AS71" i="12"/>
  <c r="AR71" i="12"/>
  <c r="AQ71" i="12"/>
  <c r="AP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A70" i="12"/>
  <c r="AZ70" i="12"/>
  <c r="AY70" i="12"/>
  <c r="AX70" i="12"/>
  <c r="AW70" i="12"/>
  <c r="AV70" i="12"/>
  <c r="AU70" i="12"/>
  <c r="AT70" i="12"/>
  <c r="AS70" i="12"/>
  <c r="AR70" i="12"/>
  <c r="AQ70" i="12"/>
  <c r="AP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AZ73" i="12" s="1"/>
  <c r="C70" i="12"/>
  <c r="BA69" i="12"/>
  <c r="AZ69" i="12"/>
  <c r="AY69" i="12"/>
  <c r="AX69" i="12"/>
  <c r="AW69" i="12"/>
  <c r="AV69" i="12"/>
  <c r="AU69" i="12"/>
  <c r="AT69" i="12"/>
  <c r="AS69" i="12"/>
  <c r="AR69" i="12"/>
  <c r="AQ69" i="12"/>
  <c r="AP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AY73" i="12" s="1"/>
  <c r="F69" i="12"/>
  <c r="E69" i="12"/>
  <c r="D69" i="12"/>
  <c r="C69" i="12"/>
  <c r="BA68" i="12"/>
  <c r="AZ68" i="12"/>
  <c r="AY68" i="12"/>
  <c r="AX68" i="12"/>
  <c r="AW68" i="12"/>
  <c r="AV68" i="12"/>
  <c r="AU68" i="12"/>
  <c r="AT68" i="12"/>
  <c r="AS68" i="12"/>
  <c r="AR68" i="12"/>
  <c r="AQ68" i="12"/>
  <c r="AP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A67" i="12"/>
  <c r="AZ67" i="12"/>
  <c r="AY67" i="12"/>
  <c r="AX67" i="12"/>
  <c r="AW67" i="12"/>
  <c r="AV67" i="12"/>
  <c r="AU67" i="12"/>
  <c r="AT67" i="12"/>
  <c r="AS67" i="12"/>
  <c r="AR67" i="12"/>
  <c r="AQ67" i="12"/>
  <c r="AP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A66" i="12"/>
  <c r="AZ66" i="12"/>
  <c r="AY66" i="12"/>
  <c r="AX66" i="12"/>
  <c r="AW66" i="12"/>
  <c r="AV66" i="12"/>
  <c r="AU66" i="12"/>
  <c r="AT66" i="12"/>
  <c r="AS66" i="12"/>
  <c r="AR66" i="12"/>
  <c r="AQ66" i="12"/>
  <c r="AP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AV73" i="12" s="1"/>
  <c r="C66" i="12"/>
  <c r="BA65" i="12"/>
  <c r="AZ65" i="12"/>
  <c r="AY65" i="12"/>
  <c r="AX65" i="12"/>
  <c r="AW65" i="12"/>
  <c r="AV65" i="12"/>
  <c r="AU65" i="12"/>
  <c r="AT65" i="12"/>
  <c r="AS65" i="12"/>
  <c r="AR65" i="12"/>
  <c r="AQ65" i="12"/>
  <c r="AP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AU73" i="12" s="1"/>
  <c r="F65" i="12"/>
  <c r="E65" i="12"/>
  <c r="D65" i="12"/>
  <c r="C65" i="12"/>
  <c r="BA64" i="12"/>
  <c r="AZ64" i="12"/>
  <c r="AY64" i="12"/>
  <c r="AX64" i="12"/>
  <c r="AW64" i="12"/>
  <c r="AV64" i="12"/>
  <c r="AU64" i="12"/>
  <c r="AT64" i="12"/>
  <c r="AS64" i="12"/>
  <c r="AR64" i="12"/>
  <c r="AQ64" i="12"/>
  <c r="AP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A63" i="12"/>
  <c r="AZ63" i="12"/>
  <c r="AY63" i="12"/>
  <c r="AX63" i="12"/>
  <c r="AW63" i="12"/>
  <c r="AV63" i="12"/>
  <c r="AU63" i="12"/>
  <c r="AT63" i="12"/>
  <c r="AS63" i="12"/>
  <c r="AR63" i="12"/>
  <c r="AQ63" i="12"/>
  <c r="AP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A62" i="12"/>
  <c r="AZ62" i="12"/>
  <c r="AY62" i="12"/>
  <c r="AX62" i="12"/>
  <c r="AW62" i="12"/>
  <c r="AV62" i="12"/>
  <c r="AU62" i="12"/>
  <c r="AT62" i="12"/>
  <c r="AS62" i="12"/>
  <c r="AR62" i="12"/>
  <c r="AQ62" i="12"/>
  <c r="AP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AR73" i="12" s="1"/>
  <c r="C62" i="12"/>
  <c r="BA61" i="12"/>
  <c r="AZ61" i="12"/>
  <c r="AY61" i="12"/>
  <c r="AX61" i="12"/>
  <c r="AW61" i="12"/>
  <c r="AV61" i="12"/>
  <c r="AU61" i="12"/>
  <c r="AT61" i="12"/>
  <c r="AS61" i="12"/>
  <c r="AR61" i="12"/>
  <c r="AQ61" i="12"/>
  <c r="AP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AQ73" i="12" s="1"/>
  <c r="F61" i="12"/>
  <c r="E61" i="12"/>
  <c r="D61" i="12"/>
  <c r="C61" i="12"/>
  <c r="BA60" i="12"/>
  <c r="AZ60" i="12"/>
  <c r="AY60" i="12"/>
  <c r="AX60" i="12"/>
  <c r="AW60" i="12"/>
  <c r="AV60" i="12"/>
  <c r="AU60" i="12"/>
  <c r="AT60" i="12"/>
  <c r="AS60" i="12"/>
  <c r="AR60" i="12"/>
  <c r="AQ60" i="12"/>
  <c r="AP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A59" i="12"/>
  <c r="AZ59" i="12"/>
  <c r="AY59" i="12"/>
  <c r="AX59" i="12"/>
  <c r="AW59" i="12"/>
  <c r="AV59" i="12"/>
  <c r="AU59" i="12"/>
  <c r="AT59" i="12"/>
  <c r="AS59" i="12"/>
  <c r="AR59" i="12"/>
  <c r="AQ59" i="12"/>
  <c r="AP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A58" i="12"/>
  <c r="AZ58" i="12"/>
  <c r="AY58" i="12"/>
  <c r="AX58" i="12"/>
  <c r="AW58" i="12"/>
  <c r="AV58" i="12"/>
  <c r="AU58" i="12"/>
  <c r="AT58" i="12"/>
  <c r="AS58" i="12"/>
  <c r="AR58" i="12"/>
  <c r="AQ58" i="12"/>
  <c r="AP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AN73" i="12" s="1"/>
  <c r="C58" i="12"/>
  <c r="BA57" i="12"/>
  <c r="AZ57" i="12"/>
  <c r="AY57" i="12"/>
  <c r="AX57" i="12"/>
  <c r="AW57" i="12"/>
  <c r="AV57" i="12"/>
  <c r="AU57" i="12"/>
  <c r="AT57" i="12"/>
  <c r="AS57" i="12"/>
  <c r="AR57" i="12"/>
  <c r="AQ57" i="12"/>
  <c r="AP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AM73" i="12" s="1"/>
  <c r="F57" i="12"/>
  <c r="E57" i="12"/>
  <c r="D57" i="12"/>
  <c r="C57" i="12"/>
  <c r="BA56" i="12"/>
  <c r="AZ56" i="12"/>
  <c r="AY56" i="12"/>
  <c r="AX56" i="12"/>
  <c r="AW56" i="12"/>
  <c r="AV56" i="12"/>
  <c r="AU56" i="12"/>
  <c r="AT56" i="12"/>
  <c r="AS56" i="12"/>
  <c r="AR56" i="12"/>
  <c r="AQ56" i="12"/>
  <c r="AP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A55" i="12"/>
  <c r="AZ55" i="12"/>
  <c r="AY55" i="12"/>
  <c r="AX55" i="12"/>
  <c r="AW55" i="12"/>
  <c r="AV55" i="12"/>
  <c r="AU55" i="12"/>
  <c r="AT55" i="12"/>
  <c r="AS55" i="12"/>
  <c r="AR55" i="12"/>
  <c r="AQ55" i="12"/>
  <c r="AP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A54" i="12"/>
  <c r="AZ54" i="12"/>
  <c r="AY54" i="12"/>
  <c r="AX54" i="12"/>
  <c r="AW54" i="12"/>
  <c r="AV54" i="12"/>
  <c r="AU54" i="12"/>
  <c r="AT54" i="12"/>
  <c r="AS54" i="12"/>
  <c r="AR54" i="12"/>
  <c r="AQ54" i="12"/>
  <c r="AP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AJ73" i="12" s="1"/>
  <c r="C54" i="12"/>
  <c r="BA53" i="12"/>
  <c r="AZ53" i="12"/>
  <c r="AY53" i="12"/>
  <c r="AX53" i="12"/>
  <c r="AW53" i="12"/>
  <c r="AV53" i="12"/>
  <c r="AU53" i="12"/>
  <c r="AT53" i="12"/>
  <c r="AS53" i="12"/>
  <c r="AR53" i="12"/>
  <c r="AQ53" i="12"/>
  <c r="AP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AI73" i="12" s="1"/>
  <c r="F53" i="12"/>
  <c r="E53" i="12"/>
  <c r="D53" i="12"/>
  <c r="C53" i="12"/>
  <c r="BA52" i="12"/>
  <c r="AZ52" i="12"/>
  <c r="AY52" i="12"/>
  <c r="AX52" i="12"/>
  <c r="AW52" i="12"/>
  <c r="AV52" i="12"/>
  <c r="AU52" i="12"/>
  <c r="AT52" i="12"/>
  <c r="AS52" i="12"/>
  <c r="AR52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A50" i="12"/>
  <c r="AZ50" i="12"/>
  <c r="AY50" i="12"/>
  <c r="AX50" i="12"/>
  <c r="AW50" i="12"/>
  <c r="AV50" i="12"/>
  <c r="AU50" i="12"/>
  <c r="AT50" i="12"/>
  <c r="AS50" i="12"/>
  <c r="AR50" i="12"/>
  <c r="AQ50" i="12"/>
  <c r="AP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AF73" i="12" s="1"/>
  <c r="C50" i="12"/>
  <c r="BA49" i="12"/>
  <c r="AZ49" i="12"/>
  <c r="AY49" i="12"/>
  <c r="AX49" i="12"/>
  <c r="AW49" i="12"/>
  <c r="AV49" i="12"/>
  <c r="AU49" i="12"/>
  <c r="AT49" i="12"/>
  <c r="AS49" i="12"/>
  <c r="AR49" i="12"/>
  <c r="AQ49" i="12"/>
  <c r="AP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AE73" i="12" s="1"/>
  <c r="F49" i="12"/>
  <c r="E49" i="12"/>
  <c r="D49" i="12"/>
  <c r="C49" i="12"/>
  <c r="BA48" i="12"/>
  <c r="AZ48" i="12"/>
  <c r="AY48" i="12"/>
  <c r="AX48" i="12"/>
  <c r="AW48" i="12"/>
  <c r="AV48" i="12"/>
  <c r="AU48" i="12"/>
  <c r="AT48" i="12"/>
  <c r="AS48" i="12"/>
  <c r="AR48" i="12"/>
  <c r="AQ48" i="12"/>
  <c r="AP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A47" i="12"/>
  <c r="AZ47" i="12"/>
  <c r="AY47" i="12"/>
  <c r="AX47" i="12"/>
  <c r="AW47" i="12"/>
  <c r="AV47" i="12"/>
  <c r="AU47" i="12"/>
  <c r="AT47" i="12"/>
  <c r="AS47" i="12"/>
  <c r="AR47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A46" i="12"/>
  <c r="AZ46" i="12"/>
  <c r="AY46" i="12"/>
  <c r="AX46" i="12"/>
  <c r="AW46" i="12"/>
  <c r="AV46" i="12"/>
  <c r="AU46" i="12"/>
  <c r="AT46" i="12"/>
  <c r="AS46" i="12"/>
  <c r="AR46" i="12"/>
  <c r="AQ46" i="12"/>
  <c r="AP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AB73" i="12" s="1"/>
  <c r="C46" i="12"/>
  <c r="BA45" i="12"/>
  <c r="AZ45" i="12"/>
  <c r="AY45" i="12"/>
  <c r="AX45" i="12"/>
  <c r="AW45" i="12"/>
  <c r="AV45" i="12"/>
  <c r="AU45" i="12"/>
  <c r="AT45" i="12"/>
  <c r="AS45" i="12"/>
  <c r="AR45" i="12"/>
  <c r="AQ45" i="12"/>
  <c r="AP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AA73" i="12" s="1"/>
  <c r="F45" i="12"/>
  <c r="E45" i="12"/>
  <c r="D45" i="12"/>
  <c r="C45" i="12"/>
  <c r="BA44" i="12"/>
  <c r="AZ44" i="12"/>
  <c r="AY44" i="12"/>
  <c r="AX44" i="12"/>
  <c r="AW44" i="12"/>
  <c r="AV44" i="12"/>
  <c r="AU44" i="12"/>
  <c r="AT44" i="12"/>
  <c r="AS44" i="12"/>
  <c r="AR44" i="12"/>
  <c r="AQ44" i="12"/>
  <c r="AP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A43" i="12"/>
  <c r="AZ43" i="12"/>
  <c r="AY43" i="12"/>
  <c r="AX43" i="12"/>
  <c r="AW43" i="12"/>
  <c r="AV43" i="12"/>
  <c r="AU43" i="12"/>
  <c r="AT43" i="12"/>
  <c r="AS43" i="12"/>
  <c r="AR43" i="12"/>
  <c r="AQ43" i="12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A42" i="12"/>
  <c r="AZ42" i="12"/>
  <c r="AY42" i="12"/>
  <c r="AX42" i="12"/>
  <c r="AW42" i="12"/>
  <c r="AV42" i="12"/>
  <c r="AU42" i="12"/>
  <c r="AT42" i="12"/>
  <c r="AS42" i="12"/>
  <c r="AR42" i="12"/>
  <c r="AQ42" i="12"/>
  <c r="AP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X73" i="12" s="1"/>
  <c r="C42" i="12"/>
  <c r="BA41" i="12"/>
  <c r="AZ41" i="12"/>
  <c r="AY41" i="12"/>
  <c r="AX41" i="12"/>
  <c r="AW41" i="12"/>
  <c r="AV41" i="12"/>
  <c r="AU41" i="12"/>
  <c r="AT41" i="12"/>
  <c r="AS41" i="12"/>
  <c r="AR41" i="12"/>
  <c r="AQ41" i="12"/>
  <c r="AP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W73" i="12" s="1"/>
  <c r="F41" i="12"/>
  <c r="E41" i="12"/>
  <c r="D41" i="12"/>
  <c r="C41" i="12"/>
  <c r="BA40" i="12"/>
  <c r="AZ40" i="12"/>
  <c r="AY40" i="12"/>
  <c r="AX40" i="12"/>
  <c r="AW40" i="12"/>
  <c r="AV40" i="12"/>
  <c r="AU40" i="12"/>
  <c r="AT40" i="12"/>
  <c r="AS40" i="12"/>
  <c r="AR40" i="12"/>
  <c r="AQ40" i="12"/>
  <c r="AP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A39" i="12"/>
  <c r="AZ39" i="12"/>
  <c r="AY39" i="12"/>
  <c r="AX39" i="12"/>
  <c r="AW39" i="12"/>
  <c r="AV39" i="12"/>
  <c r="AU39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A38" i="12"/>
  <c r="AZ38" i="12"/>
  <c r="AY38" i="12"/>
  <c r="AX38" i="12"/>
  <c r="AW38" i="12"/>
  <c r="AV38" i="12"/>
  <c r="AU38" i="12"/>
  <c r="AT38" i="12"/>
  <c r="AS38" i="12"/>
  <c r="AR38" i="12"/>
  <c r="AQ38" i="12"/>
  <c r="AP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T73" i="12" s="1"/>
  <c r="C38" i="12"/>
  <c r="BA37" i="12"/>
  <c r="AZ37" i="12"/>
  <c r="AY37" i="12"/>
  <c r="AX37" i="12"/>
  <c r="AW37" i="12"/>
  <c r="AV37" i="12"/>
  <c r="AU37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A36" i="12"/>
  <c r="AZ36" i="12"/>
  <c r="AY36" i="12"/>
  <c r="AX36" i="12"/>
  <c r="AW36" i="12"/>
  <c r="AV36" i="12"/>
  <c r="AU36" i="12"/>
  <c r="AT36" i="12"/>
  <c r="AS36" i="12"/>
  <c r="AR36" i="12"/>
  <c r="AQ36" i="12"/>
  <c r="AP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A35" i="12"/>
  <c r="AZ35" i="12"/>
  <c r="AY35" i="12"/>
  <c r="AX35" i="12"/>
  <c r="AW35" i="12"/>
  <c r="AV35" i="12"/>
  <c r="AU35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A34" i="12"/>
  <c r="AZ34" i="12"/>
  <c r="AY34" i="12"/>
  <c r="AX34" i="12"/>
  <c r="AW34" i="12"/>
  <c r="AV34" i="12"/>
  <c r="AU34" i="12"/>
  <c r="AT34" i="12"/>
  <c r="AS34" i="12"/>
  <c r="AR34" i="12"/>
  <c r="AQ34" i="12"/>
  <c r="AP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P73" i="12" s="1"/>
  <c r="C34" i="12"/>
  <c r="BA33" i="12"/>
  <c r="AZ33" i="12"/>
  <c r="AY33" i="12"/>
  <c r="AX33" i="12"/>
  <c r="AW33" i="12"/>
  <c r="AV33" i="12"/>
  <c r="AU33" i="12"/>
  <c r="AT33" i="12"/>
  <c r="AS33" i="12"/>
  <c r="AR33" i="12"/>
  <c r="AQ33" i="12"/>
  <c r="AP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A32" i="12"/>
  <c r="AZ32" i="12"/>
  <c r="AY32" i="12"/>
  <c r="AX32" i="12"/>
  <c r="AW32" i="12"/>
  <c r="AV32" i="12"/>
  <c r="AU32" i="12"/>
  <c r="AT32" i="12"/>
  <c r="AS32" i="12"/>
  <c r="AR32" i="12"/>
  <c r="AQ32" i="12"/>
  <c r="AP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A31" i="12"/>
  <c r="AZ31" i="12"/>
  <c r="AY31" i="12"/>
  <c r="AX31" i="12"/>
  <c r="AW31" i="12"/>
  <c r="AV31" i="12"/>
  <c r="AU31" i="12"/>
  <c r="AT31" i="12"/>
  <c r="AS31" i="12"/>
  <c r="AR31" i="12"/>
  <c r="AQ31" i="12"/>
  <c r="AP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A30" i="12"/>
  <c r="AZ30" i="12"/>
  <c r="AY30" i="12"/>
  <c r="AX30" i="12"/>
  <c r="AW30" i="12"/>
  <c r="AV30" i="12"/>
  <c r="AU30" i="12"/>
  <c r="AT30" i="12"/>
  <c r="AS30" i="12"/>
  <c r="AR30" i="12"/>
  <c r="AQ30" i="12"/>
  <c r="AP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A29" i="12"/>
  <c r="AZ29" i="12"/>
  <c r="AY29" i="12"/>
  <c r="AX29" i="12"/>
  <c r="AW29" i="12"/>
  <c r="AV29" i="12"/>
  <c r="AU29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A28" i="12"/>
  <c r="AZ28" i="12"/>
  <c r="AY28" i="12"/>
  <c r="AX28" i="12"/>
  <c r="AW28" i="12"/>
  <c r="AV28" i="12"/>
  <c r="AU28" i="12"/>
  <c r="AT28" i="12"/>
  <c r="AS28" i="12"/>
  <c r="AR28" i="12"/>
  <c r="AQ28" i="12"/>
  <c r="AP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A27" i="12"/>
  <c r="AZ27" i="12"/>
  <c r="AY27" i="12"/>
  <c r="AX27" i="12"/>
  <c r="AW27" i="12"/>
  <c r="AV27" i="12"/>
  <c r="AU27" i="12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A26" i="12"/>
  <c r="AZ26" i="12"/>
  <c r="AY26" i="12"/>
  <c r="AX26" i="12"/>
  <c r="AW26" i="12"/>
  <c r="AV26" i="12"/>
  <c r="AU26" i="12"/>
  <c r="AT26" i="12"/>
  <c r="AS26" i="12"/>
  <c r="AR26" i="12"/>
  <c r="AQ26" i="12"/>
  <c r="AP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H73" i="12" s="1"/>
  <c r="C26" i="12"/>
  <c r="BA25" i="12"/>
  <c r="AZ25" i="12"/>
  <c r="AY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A24" i="12"/>
  <c r="AZ24" i="12"/>
  <c r="AY24" i="12"/>
  <c r="AX24" i="12"/>
  <c r="AW24" i="12"/>
  <c r="AV24" i="12"/>
  <c r="AU24" i="12"/>
  <c r="AT24" i="12"/>
  <c r="AS24" i="12"/>
  <c r="AR24" i="12"/>
  <c r="AQ24" i="12"/>
  <c r="AP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A23" i="12"/>
  <c r="AZ23" i="12"/>
  <c r="AY23" i="12"/>
  <c r="AX23" i="12"/>
  <c r="AW23" i="12"/>
  <c r="AV23" i="12"/>
  <c r="AU23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A22" i="12"/>
  <c r="AZ22" i="12"/>
  <c r="AY22" i="12"/>
  <c r="AX22" i="12"/>
  <c r="AW22" i="12"/>
  <c r="AV22" i="12"/>
  <c r="AU22" i="12"/>
  <c r="AT22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73" i="12" s="1"/>
  <c r="C22" i="12"/>
  <c r="AG21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BA10" i="12"/>
  <c r="AZ10" i="12"/>
  <c r="AY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BC9" i="12"/>
  <c r="BA7" i="12"/>
  <c r="BA21" i="12" s="1"/>
  <c r="AZ7" i="12"/>
  <c r="AZ21" i="12" s="1"/>
  <c r="AY7" i="12"/>
  <c r="AX7" i="12"/>
  <c r="AX21" i="12" s="1"/>
  <c r="AW7" i="12"/>
  <c r="AW8" i="12" s="1"/>
  <c r="AV7" i="12"/>
  <c r="AV21" i="12" s="1"/>
  <c r="AU7" i="12"/>
  <c r="AT7" i="12"/>
  <c r="AT21" i="12" s="1"/>
  <c r="AS7" i="12"/>
  <c r="AS21" i="12" s="1"/>
  <c r="AR7" i="12"/>
  <c r="AR21" i="12" s="1"/>
  <c r="AQ7" i="12"/>
  <c r="AP7" i="12"/>
  <c r="AP21" i="12" s="1"/>
  <c r="AO7" i="12"/>
  <c r="AO21" i="12" s="1"/>
  <c r="AN7" i="12"/>
  <c r="AN21" i="12" s="1"/>
  <c r="AM7" i="12"/>
  <c r="AL7" i="12"/>
  <c r="AL21" i="12" s="1"/>
  <c r="AK7" i="12"/>
  <c r="AK21" i="12" s="1"/>
  <c r="AJ7" i="12"/>
  <c r="AJ21" i="12" s="1"/>
  <c r="AI7" i="12"/>
  <c r="AH7" i="12"/>
  <c r="AG7" i="12"/>
  <c r="AG8" i="12" s="1"/>
  <c r="AF7" i="12"/>
  <c r="AF21" i="12" s="1"/>
  <c r="AE7" i="12"/>
  <c r="AD7" i="12"/>
  <c r="AC7" i="12"/>
  <c r="AC21" i="12" s="1"/>
  <c r="AB7" i="12"/>
  <c r="AB21" i="12" s="1"/>
  <c r="AA7" i="12"/>
  <c r="Z7" i="12"/>
  <c r="Y7" i="12"/>
  <c r="Y21" i="12" s="1"/>
  <c r="X7" i="12"/>
  <c r="X21" i="12" s="1"/>
  <c r="W7" i="12"/>
  <c r="V7" i="12"/>
  <c r="U7" i="12"/>
  <c r="U21" i="12" s="1"/>
  <c r="T7" i="12"/>
  <c r="T21" i="12" s="1"/>
  <c r="S7" i="12"/>
  <c r="R7" i="12"/>
  <c r="Q7" i="12"/>
  <c r="Q8" i="12" s="1"/>
  <c r="P7" i="12"/>
  <c r="P21" i="12" s="1"/>
  <c r="O7" i="12"/>
  <c r="N7" i="12"/>
  <c r="M7" i="12"/>
  <c r="M21" i="12" s="1"/>
  <c r="L7" i="12"/>
  <c r="L21" i="12" s="1"/>
  <c r="K7" i="12"/>
  <c r="J7" i="12"/>
  <c r="I7" i="12"/>
  <c r="I8" i="12" s="1"/>
  <c r="H7" i="12"/>
  <c r="H21" i="12" s="1"/>
  <c r="G7" i="12"/>
  <c r="F7" i="12"/>
  <c r="E7" i="12"/>
  <c r="E21" i="12" s="1"/>
  <c r="D7" i="12"/>
  <c r="D21" i="12" s="1"/>
  <c r="G85" i="6"/>
  <c r="G87" i="6"/>
  <c r="G84" i="6"/>
  <c r="G86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D15" i="13" l="1"/>
  <c r="I21" i="12"/>
  <c r="D8" i="12"/>
  <c r="L8" i="12"/>
  <c r="T8" i="12"/>
  <c r="AB8" i="12"/>
  <c r="AJ8" i="12"/>
  <c r="AR8" i="12"/>
  <c r="AZ8" i="12"/>
  <c r="Q21" i="12"/>
  <c r="AW21" i="12"/>
  <c r="G73" i="12"/>
  <c r="K73" i="12"/>
  <c r="O73" i="12"/>
  <c r="H8" i="12"/>
  <c r="X8" i="12"/>
  <c r="AN8" i="12"/>
  <c r="L73" i="12"/>
  <c r="S73" i="12"/>
  <c r="Y8" i="12"/>
  <c r="AO8" i="12"/>
  <c r="E8" i="12"/>
  <c r="M8" i="12"/>
  <c r="U8" i="12"/>
  <c r="AC8" i="12"/>
  <c r="AK8" i="12"/>
  <c r="AS8" i="12"/>
  <c r="BA8" i="12"/>
  <c r="P8" i="12"/>
  <c r="AF8" i="12"/>
  <c r="AV8" i="12"/>
  <c r="AX15" i="13"/>
  <c r="AX16" i="13" s="1"/>
  <c r="AH15" i="13"/>
  <c r="AH16" i="13" s="1"/>
  <c r="AZ15" i="13"/>
  <c r="AZ16" i="13" s="1"/>
  <c r="AR15" i="13"/>
  <c r="AR16" i="13" s="1"/>
  <c r="AO15" i="13"/>
  <c r="AG15" i="13"/>
  <c r="X15" i="13"/>
  <c r="X16" i="13" s="1"/>
  <c r="L15" i="13"/>
  <c r="L16" i="13" s="1"/>
  <c r="Q15" i="13"/>
  <c r="AH13" i="13"/>
  <c r="AL15" i="13"/>
  <c r="AL16" i="13" s="1"/>
  <c r="AV15" i="13"/>
  <c r="AV16" i="13" s="1"/>
  <c r="AB15" i="13"/>
  <c r="AB16" i="13" s="1"/>
  <c r="I15" i="13"/>
  <c r="U15" i="13"/>
  <c r="AV13" i="13"/>
  <c r="AW15" i="13"/>
  <c r="AZ13" i="13"/>
  <c r="BA15" i="13"/>
  <c r="BA16" i="13" s="1"/>
  <c r="AT15" i="13"/>
  <c r="AT16" i="13" s="1"/>
  <c r="AR13" i="13"/>
  <c r="AS15" i="13"/>
  <c r="AP15" i="13"/>
  <c r="AP16" i="13" s="1"/>
  <c r="AN15" i="13"/>
  <c r="AN16" i="13" s="1"/>
  <c r="AN13" i="13"/>
  <c r="AK15" i="13"/>
  <c r="AK16" i="13" s="1"/>
  <c r="AJ15" i="13"/>
  <c r="AJ16" i="13" s="1"/>
  <c r="AF15" i="13"/>
  <c r="AF16" i="13" s="1"/>
  <c r="AD15" i="13"/>
  <c r="AD16" i="13" s="1"/>
  <c r="Z14" i="13"/>
  <c r="Y15" i="13"/>
  <c r="V15" i="13"/>
  <c r="V16" i="13" s="1"/>
  <c r="T15" i="13"/>
  <c r="T16" i="13" s="1"/>
  <c r="P15" i="13"/>
  <c r="P16" i="13" s="1"/>
  <c r="N15" i="13"/>
  <c r="M15" i="13"/>
  <c r="J14" i="13"/>
  <c r="J15" i="13"/>
  <c r="H15" i="13"/>
  <c r="H16" i="13" s="1"/>
  <c r="F15" i="13"/>
  <c r="F16" i="13" s="1"/>
  <c r="E15" i="13"/>
  <c r="AX13" i="13"/>
  <c r="C2" i="13"/>
  <c r="B79" i="13" s="1"/>
  <c r="R13" i="13"/>
  <c r="K15" i="13"/>
  <c r="AM15" i="13"/>
  <c r="AC15" i="13"/>
  <c r="BD11" i="13"/>
  <c r="F13" i="13"/>
  <c r="V13" i="13"/>
  <c r="AL13" i="13"/>
  <c r="D14" i="13"/>
  <c r="AW14" i="13"/>
  <c r="AP13" i="13"/>
  <c r="N14" i="13"/>
  <c r="AG14" i="13"/>
  <c r="D13" i="13"/>
  <c r="H13" i="13"/>
  <c r="L13" i="13"/>
  <c r="P13" i="13"/>
  <c r="T13" i="13"/>
  <c r="X13" i="13"/>
  <c r="AB13" i="13"/>
  <c r="AF13" i="13"/>
  <c r="AJ13" i="13"/>
  <c r="AD13" i="13"/>
  <c r="AT13" i="13"/>
  <c r="F21" i="13"/>
  <c r="F8" i="13"/>
  <c r="J21" i="13"/>
  <c r="J8" i="13"/>
  <c r="N21" i="13"/>
  <c r="N8" i="13"/>
  <c r="R21" i="13"/>
  <c r="R8" i="13"/>
  <c r="R15" i="13" s="1"/>
  <c r="R16" i="13" s="1"/>
  <c r="V21" i="13"/>
  <c r="V8" i="13"/>
  <c r="Z21" i="13"/>
  <c r="Z8" i="13"/>
  <c r="Z15" i="13" s="1"/>
  <c r="AD21" i="13"/>
  <c r="AD8" i="13"/>
  <c r="AH21" i="13"/>
  <c r="AH8" i="13"/>
  <c r="AL21" i="13"/>
  <c r="AL8" i="13"/>
  <c r="AP21" i="13"/>
  <c r="AP8" i="13"/>
  <c r="AT21" i="13"/>
  <c r="AT8" i="13"/>
  <c r="AX21" i="13"/>
  <c r="AX8" i="13"/>
  <c r="G14" i="13"/>
  <c r="G16" i="13" s="1"/>
  <c r="G13" i="13"/>
  <c r="K14" i="13"/>
  <c r="K13" i="13"/>
  <c r="O14" i="13"/>
  <c r="O16" i="13" s="1"/>
  <c r="O13" i="13"/>
  <c r="S14" i="13"/>
  <c r="S16" i="13" s="1"/>
  <c r="S13" i="13"/>
  <c r="W14" i="13"/>
  <c r="W16" i="13" s="1"/>
  <c r="W13" i="13"/>
  <c r="AA14" i="13"/>
  <c r="AA16" i="13" s="1"/>
  <c r="AA13" i="13"/>
  <c r="AE14" i="13"/>
  <c r="AE16" i="13" s="1"/>
  <c r="AE13" i="13"/>
  <c r="AI14" i="13"/>
  <c r="AI16" i="13" s="1"/>
  <c r="AI13" i="13"/>
  <c r="AQ14" i="13"/>
  <c r="AQ16" i="13" s="1"/>
  <c r="AQ13" i="13"/>
  <c r="AU14" i="13"/>
  <c r="AU13" i="13"/>
  <c r="AY14" i="13"/>
  <c r="AY16" i="13" s="1"/>
  <c r="AY13" i="13"/>
  <c r="AM14" i="13"/>
  <c r="AM73" i="13"/>
  <c r="AU73" i="13"/>
  <c r="E14" i="13"/>
  <c r="I14" i="13"/>
  <c r="M14" i="13"/>
  <c r="Q14" i="13"/>
  <c r="U14" i="13"/>
  <c r="Y14" i="13"/>
  <c r="AC14" i="13"/>
  <c r="AS14" i="13"/>
  <c r="G21" i="13"/>
  <c r="W21" i="13"/>
  <c r="AM21" i="13"/>
  <c r="E73" i="13"/>
  <c r="I73" i="13"/>
  <c r="M73" i="13"/>
  <c r="Q73" i="13"/>
  <c r="U73" i="13"/>
  <c r="Y73" i="13"/>
  <c r="AC73" i="13"/>
  <c r="AG73" i="13"/>
  <c r="AK73" i="13"/>
  <c r="AO73" i="13"/>
  <c r="AS73" i="13"/>
  <c r="AW73" i="13"/>
  <c r="S21" i="13"/>
  <c r="L73" i="13"/>
  <c r="P73" i="13"/>
  <c r="T73" i="13"/>
  <c r="X73" i="13"/>
  <c r="AB73" i="13"/>
  <c r="AF73" i="13"/>
  <c r="AJ73" i="13"/>
  <c r="AN73" i="13"/>
  <c r="AR73" i="13"/>
  <c r="AV73" i="13"/>
  <c r="AO14" i="13"/>
  <c r="D73" i="13"/>
  <c r="H73" i="13"/>
  <c r="O8" i="13"/>
  <c r="AE8" i="13"/>
  <c r="AU8" i="13"/>
  <c r="AU15" i="13" s="1"/>
  <c r="AK13" i="13"/>
  <c r="BA13" i="13"/>
  <c r="G73" i="13"/>
  <c r="K73" i="13"/>
  <c r="O73" i="13"/>
  <c r="S73" i="13"/>
  <c r="W73" i="13"/>
  <c r="AA73" i="13"/>
  <c r="AE73" i="13"/>
  <c r="AI73" i="13"/>
  <c r="BA15" i="12"/>
  <c r="Y15" i="12"/>
  <c r="AJ15" i="12"/>
  <c r="V15" i="12"/>
  <c r="U15" i="12"/>
  <c r="AO15" i="12"/>
  <c r="AI15" i="12"/>
  <c r="AE15" i="12"/>
  <c r="Q15" i="12"/>
  <c r="N15" i="12"/>
  <c r="AY15" i="12"/>
  <c r="AQ15" i="12"/>
  <c r="AP15" i="12"/>
  <c r="AH15" i="12"/>
  <c r="AG15" i="12"/>
  <c r="AA15" i="12"/>
  <c r="S15" i="12"/>
  <c r="O15" i="12"/>
  <c r="J15" i="12"/>
  <c r="I15" i="12"/>
  <c r="F15" i="12"/>
  <c r="E15" i="12"/>
  <c r="K8" i="12"/>
  <c r="K21" i="12"/>
  <c r="S8" i="12"/>
  <c r="S21" i="12"/>
  <c r="AA8" i="12"/>
  <c r="AA21" i="12"/>
  <c r="AM21" i="12"/>
  <c r="AM8" i="12"/>
  <c r="C2" i="12"/>
  <c r="B79" i="12" s="1"/>
  <c r="O21" i="12"/>
  <c r="O8" i="12"/>
  <c r="W21" i="12"/>
  <c r="W8" i="12"/>
  <c r="AE21" i="12"/>
  <c r="AE8" i="12"/>
  <c r="AI8" i="12"/>
  <c r="AI21" i="12"/>
  <c r="AQ8" i="12"/>
  <c r="AQ21" i="12"/>
  <c r="F21" i="12"/>
  <c r="F8" i="12"/>
  <c r="J21" i="12"/>
  <c r="J8" i="12"/>
  <c r="N21" i="12"/>
  <c r="N8" i="12"/>
  <c r="R21" i="12"/>
  <c r="R8" i="12"/>
  <c r="R15" i="12" s="1"/>
  <c r="V21" i="12"/>
  <c r="V8" i="12"/>
  <c r="Z21" i="12"/>
  <c r="Z8" i="12"/>
  <c r="Z15" i="12" s="1"/>
  <c r="AD21" i="12"/>
  <c r="AD8" i="12"/>
  <c r="AH21" i="12"/>
  <c r="AH8" i="12"/>
  <c r="G21" i="12"/>
  <c r="G8" i="12"/>
  <c r="AU21" i="12"/>
  <c r="AU8" i="12"/>
  <c r="AY8" i="12"/>
  <c r="AY21" i="12"/>
  <c r="AL8" i="12"/>
  <c r="AP8" i="12"/>
  <c r="AT8" i="12"/>
  <c r="AX8" i="12"/>
  <c r="F73" i="12"/>
  <c r="J73" i="12"/>
  <c r="N73" i="12"/>
  <c r="R73" i="12"/>
  <c r="V73" i="12"/>
  <c r="Z73" i="12"/>
  <c r="AD73" i="12"/>
  <c r="AH73" i="12"/>
  <c r="AL73" i="12"/>
  <c r="AP73" i="12"/>
  <c r="AT73" i="12"/>
  <c r="AX73" i="12"/>
  <c r="E73" i="12"/>
  <c r="I73" i="12"/>
  <c r="M73" i="12"/>
  <c r="Q73" i="12"/>
  <c r="U73" i="12"/>
  <c r="Y73" i="12"/>
  <c r="AC73" i="12"/>
  <c r="AG73" i="12"/>
  <c r="AK73" i="12"/>
  <c r="AO73" i="12"/>
  <c r="AS73" i="12"/>
  <c r="AW73" i="12"/>
  <c r="BA73" i="12"/>
  <c r="BC9" i="6"/>
  <c r="G106" i="6"/>
  <c r="G107" i="6"/>
  <c r="G108" i="6"/>
  <c r="G109" i="6"/>
  <c r="G110" i="6"/>
  <c r="G112" i="6"/>
  <c r="G113" i="6"/>
  <c r="G114" i="6"/>
  <c r="G115" i="6"/>
  <c r="G116" i="6"/>
  <c r="G117" i="6"/>
  <c r="G111" i="6"/>
  <c r="D16" i="13" l="1"/>
  <c r="AH17" i="13"/>
  <c r="AH18" i="13" s="1"/>
  <c r="AH75" i="13" s="1"/>
  <c r="AS16" i="13"/>
  <c r="AS17" i="13" s="1"/>
  <c r="AS18" i="13" s="1"/>
  <c r="AS75" i="13" s="1"/>
  <c r="AG16" i="13"/>
  <c r="AG17" i="13" s="1"/>
  <c r="AG18" i="13" s="1"/>
  <c r="AG75" i="13" s="1"/>
  <c r="AW16" i="13"/>
  <c r="AW17" i="13" s="1"/>
  <c r="AW18" i="13" s="1"/>
  <c r="AW75" i="13" s="1"/>
  <c r="R17" i="13"/>
  <c r="R18" i="13" s="1"/>
  <c r="R75" i="13" s="1"/>
  <c r="Q16" i="13"/>
  <c r="Q17" i="13" s="1"/>
  <c r="Q18" i="13" s="1"/>
  <c r="Q75" i="13" s="1"/>
  <c r="AO16" i="13"/>
  <c r="AO17" i="13" s="1"/>
  <c r="AO18" i="13" s="1"/>
  <c r="AO75" i="13" s="1"/>
  <c r="Z16" i="13"/>
  <c r="Z17" i="13" s="1"/>
  <c r="Z18" i="13" s="1"/>
  <c r="Z75" i="13" s="1"/>
  <c r="I16" i="13"/>
  <c r="I17" i="13" s="1"/>
  <c r="I18" i="13" s="1"/>
  <c r="I75" i="13" s="1"/>
  <c r="AZ17" i="13"/>
  <c r="AZ18" i="13" s="1"/>
  <c r="AZ75" i="13" s="1"/>
  <c r="AR17" i="13"/>
  <c r="AR18" i="13" s="1"/>
  <c r="AR75" i="13" s="1"/>
  <c r="AP17" i="13"/>
  <c r="AP18" i="13" s="1"/>
  <c r="AP75" i="13" s="1"/>
  <c r="AT17" i="13"/>
  <c r="AT18" i="13" s="1"/>
  <c r="AT75" i="13" s="1"/>
  <c r="U16" i="13"/>
  <c r="U17" i="13" s="1"/>
  <c r="U18" i="13" s="1"/>
  <c r="U75" i="13" s="1"/>
  <c r="D17" i="13"/>
  <c r="D18" i="13" s="1"/>
  <c r="D75" i="13" s="1"/>
  <c r="AN17" i="13"/>
  <c r="AN18" i="13" s="1"/>
  <c r="AN75" i="13" s="1"/>
  <c r="AX17" i="13"/>
  <c r="AX18" i="13" s="1"/>
  <c r="AX75" i="13" s="1"/>
  <c r="AA17" i="13"/>
  <c r="AA18" i="13" s="1"/>
  <c r="AA75" i="13" s="1"/>
  <c r="AB17" i="13"/>
  <c r="AB18" i="13" s="1"/>
  <c r="AB75" i="13" s="1"/>
  <c r="AV17" i="13"/>
  <c r="AV18" i="13" s="1"/>
  <c r="AV75" i="13" s="1"/>
  <c r="N16" i="13"/>
  <c r="N17" i="13" s="1"/>
  <c r="N18" i="13" s="1"/>
  <c r="N75" i="13" s="1"/>
  <c r="BA17" i="13"/>
  <c r="BA18" i="13" s="1"/>
  <c r="BA75" i="13" s="1"/>
  <c r="AM16" i="13"/>
  <c r="AM17" i="13" s="1"/>
  <c r="AM18" i="13" s="1"/>
  <c r="AM75" i="13" s="1"/>
  <c r="AL17" i="13"/>
  <c r="AL18" i="13" s="1"/>
  <c r="AL75" i="13" s="1"/>
  <c r="AK17" i="13"/>
  <c r="AK18" i="13" s="1"/>
  <c r="AK75" i="13" s="1"/>
  <c r="AI17" i="13"/>
  <c r="AI18" i="13" s="1"/>
  <c r="AI75" i="13" s="1"/>
  <c r="AF17" i="13"/>
  <c r="AF18" i="13" s="1"/>
  <c r="AF75" i="13" s="1"/>
  <c r="Y16" i="13"/>
  <c r="Y17" i="13" s="1"/>
  <c r="Y18" i="13" s="1"/>
  <c r="Y75" i="13" s="1"/>
  <c r="X17" i="13"/>
  <c r="X18" i="13" s="1"/>
  <c r="X75" i="13" s="1"/>
  <c r="V17" i="13"/>
  <c r="V18" i="13" s="1"/>
  <c r="V75" i="13" s="1"/>
  <c r="T17" i="13"/>
  <c r="T18" i="13" s="1"/>
  <c r="T75" i="13" s="1"/>
  <c r="S17" i="13"/>
  <c r="S18" i="13" s="1"/>
  <c r="S75" i="13" s="1"/>
  <c r="P17" i="13"/>
  <c r="P18" i="13" s="1"/>
  <c r="P75" i="13" s="1"/>
  <c r="L17" i="13"/>
  <c r="L18" i="13" s="1"/>
  <c r="L75" i="13" s="1"/>
  <c r="M16" i="13"/>
  <c r="M17" i="13" s="1"/>
  <c r="M18" i="13" s="1"/>
  <c r="M75" i="13" s="1"/>
  <c r="J16" i="13"/>
  <c r="J17" i="13" s="1"/>
  <c r="J18" i="13" s="1"/>
  <c r="J75" i="13" s="1"/>
  <c r="H17" i="13"/>
  <c r="H18" i="13" s="1"/>
  <c r="H75" i="13" s="1"/>
  <c r="F17" i="13"/>
  <c r="F18" i="13" s="1"/>
  <c r="F75" i="13" s="1"/>
  <c r="E16" i="13"/>
  <c r="E17" i="13" s="1"/>
  <c r="E18" i="13" s="1"/>
  <c r="E75" i="13" s="1"/>
  <c r="AJ17" i="13"/>
  <c r="AJ18" i="13" s="1"/>
  <c r="AJ75" i="13" s="1"/>
  <c r="AD17" i="13"/>
  <c r="AD18" i="13" s="1"/>
  <c r="AD75" i="13" s="1"/>
  <c r="AC16" i="13"/>
  <c r="AC17" i="13" s="1"/>
  <c r="AC18" i="13" s="1"/>
  <c r="AC75" i="13" s="1"/>
  <c r="AU16" i="13"/>
  <c r="AU17" i="13" s="1"/>
  <c r="AU18" i="13" s="1"/>
  <c r="AU75" i="13" s="1"/>
  <c r="K16" i="13"/>
  <c r="K17" i="13" s="1"/>
  <c r="K18" i="13" s="1"/>
  <c r="K75" i="13" s="1"/>
  <c r="BD73" i="13"/>
  <c r="BD74" i="13" s="1"/>
  <c r="C79" i="13" s="1"/>
  <c r="AY17" i="13"/>
  <c r="AY18" i="13" s="1"/>
  <c r="AY75" i="13" s="1"/>
  <c r="AQ17" i="13"/>
  <c r="AQ18" i="13" s="1"/>
  <c r="AQ75" i="13" s="1"/>
  <c r="AE17" i="13"/>
  <c r="AE18" i="13" s="1"/>
  <c r="AE75" i="13" s="1"/>
  <c r="W17" i="13"/>
  <c r="W18" i="13" s="1"/>
  <c r="W75" i="13" s="1"/>
  <c r="O17" i="13"/>
  <c r="O18" i="13" s="1"/>
  <c r="O75" i="13" s="1"/>
  <c r="G17" i="13"/>
  <c r="G18" i="13" s="1"/>
  <c r="G75" i="13" s="1"/>
  <c r="BD73" i="12"/>
  <c r="BD74" i="12" s="1"/>
  <c r="C79" i="12" s="1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D6" i="1"/>
  <c r="D63" i="1" s="1"/>
  <c r="E6" i="1"/>
  <c r="E63" i="1" s="1"/>
  <c r="F6" i="1"/>
  <c r="G6" i="1"/>
  <c r="G63" i="1" s="1"/>
  <c r="H6" i="1"/>
  <c r="H63" i="1" s="1"/>
  <c r="I6" i="1"/>
  <c r="I63" i="1" s="1"/>
  <c r="J6" i="1"/>
  <c r="J63" i="1" s="1"/>
  <c r="K6" i="1"/>
  <c r="K63" i="1" s="1"/>
  <c r="L6" i="1"/>
  <c r="L63" i="1" s="1"/>
  <c r="M6" i="1"/>
  <c r="M63" i="1" s="1"/>
  <c r="N6" i="1"/>
  <c r="N63" i="1" s="1"/>
  <c r="O6" i="1"/>
  <c r="O63" i="1" s="1"/>
  <c r="P6" i="1"/>
  <c r="P63" i="1" s="1"/>
  <c r="Q6" i="1"/>
  <c r="Q63" i="1" s="1"/>
  <c r="R6" i="1"/>
  <c r="R63" i="1" s="1"/>
  <c r="S6" i="1"/>
  <c r="S63" i="1" s="1"/>
  <c r="T6" i="1"/>
  <c r="T63" i="1" s="1"/>
  <c r="U6" i="1"/>
  <c r="U63" i="1" s="1"/>
  <c r="V6" i="1"/>
  <c r="V63" i="1" s="1"/>
  <c r="W6" i="1"/>
  <c r="W63" i="1" s="1"/>
  <c r="X6" i="1"/>
  <c r="X63" i="1" s="1"/>
  <c r="Y6" i="1"/>
  <c r="Y63" i="1" s="1"/>
  <c r="Z6" i="1"/>
  <c r="Z63" i="1" s="1"/>
  <c r="AA6" i="1"/>
  <c r="AA63" i="1" s="1"/>
  <c r="AB6" i="1"/>
  <c r="AB63" i="1" s="1"/>
  <c r="AC6" i="1"/>
  <c r="AC63" i="1" s="1"/>
  <c r="AD6" i="1"/>
  <c r="AD63" i="1" s="1"/>
  <c r="AE6" i="1"/>
  <c r="AE63" i="1" s="1"/>
  <c r="AF6" i="1"/>
  <c r="AF63" i="1" s="1"/>
  <c r="AG6" i="1"/>
  <c r="AG63" i="1" s="1"/>
  <c r="AH6" i="1"/>
  <c r="AH63" i="1" s="1"/>
  <c r="AI6" i="1"/>
  <c r="AI63" i="1" s="1"/>
  <c r="AJ6" i="1"/>
  <c r="AJ63" i="1" s="1"/>
  <c r="AK6" i="1"/>
  <c r="AK63" i="1" s="1"/>
  <c r="AL6" i="1"/>
  <c r="AL63" i="1" s="1"/>
  <c r="AM6" i="1"/>
  <c r="AM63" i="1" s="1"/>
  <c r="AN6" i="1"/>
  <c r="AN63" i="1" s="1"/>
  <c r="AO6" i="1"/>
  <c r="AO63" i="1" s="1"/>
  <c r="AP6" i="1"/>
  <c r="AQ6" i="1"/>
  <c r="AQ63" i="1" s="1"/>
  <c r="AR6" i="1"/>
  <c r="AR63" i="1" s="1"/>
  <c r="AS6" i="1"/>
  <c r="AS63" i="1" s="1"/>
  <c r="AT6" i="1"/>
  <c r="AT63" i="1" s="1"/>
  <c r="AU6" i="1"/>
  <c r="AU63" i="1" s="1"/>
  <c r="AV6" i="1"/>
  <c r="AV63" i="1" s="1"/>
  <c r="AW6" i="1"/>
  <c r="AW63" i="1" s="1"/>
  <c r="AX6" i="1"/>
  <c r="AX63" i="1" s="1"/>
  <c r="AY6" i="1"/>
  <c r="AY63" i="1" s="1"/>
  <c r="AZ6" i="1"/>
  <c r="AZ63" i="1" s="1"/>
  <c r="F63" i="1"/>
  <c r="AP63" i="1"/>
  <c r="C4" i="13" l="1"/>
  <c r="BD75" i="13"/>
  <c r="BD78" i="13" s="1"/>
  <c r="BD17" i="13"/>
  <c r="BD18" i="13" s="1"/>
  <c r="D10" i="6"/>
  <c r="C5" i="13" l="1"/>
  <c r="D4" i="13"/>
  <c r="F79" i="13"/>
  <c r="D79" i="13"/>
  <c r="E79" i="13" s="1"/>
  <c r="D11" i="6"/>
  <c r="D14" i="6" s="1"/>
  <c r="R11" i="6"/>
  <c r="R14" i="6" s="1"/>
  <c r="BB5" i="1" l="1"/>
  <c r="AZ3" i="1" l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2" i="1" l="1"/>
  <c r="A68" i="1" s="1"/>
  <c r="C31" i="11"/>
  <c r="B31" i="11"/>
  <c r="C30" i="11"/>
  <c r="B30" i="11"/>
  <c r="C29" i="11"/>
  <c r="B29" i="11"/>
  <c r="C28" i="11"/>
  <c r="B28" i="11"/>
  <c r="C25" i="11"/>
  <c r="B25" i="11"/>
  <c r="C24" i="11"/>
  <c r="B24" i="11"/>
  <c r="C19" i="11"/>
  <c r="B19" i="11"/>
  <c r="C18" i="11"/>
  <c r="B18" i="11"/>
  <c r="C13" i="11"/>
  <c r="B13" i="11"/>
  <c r="C12" i="11"/>
  <c r="B12" i="11"/>
  <c r="C11" i="11"/>
  <c r="B11" i="11"/>
  <c r="C10" i="11"/>
  <c r="B10" i="11"/>
  <c r="C7" i="11"/>
  <c r="B7" i="11"/>
  <c r="C6" i="11"/>
  <c r="B6" i="11"/>
  <c r="C5" i="11"/>
  <c r="B5" i="11"/>
  <c r="C4" i="11"/>
  <c r="B4" i="11"/>
  <c r="N11" i="8" l="1"/>
  <c r="U39" i="1"/>
  <c r="V41" i="1"/>
  <c r="T43" i="1"/>
  <c r="AH45" i="1"/>
  <c r="AF47" i="1"/>
  <c r="AD49" i="1"/>
  <c r="AB51" i="1"/>
  <c r="Y54" i="1"/>
  <c r="AN55" i="1"/>
  <c r="F57" i="1"/>
  <c r="U58" i="1"/>
  <c r="D59" i="1"/>
  <c r="AJ59" i="1"/>
  <c r="AY107" i="5"/>
  <c r="AX107" i="5"/>
  <c r="AW107" i="5"/>
  <c r="AW59" i="1" s="1"/>
  <c r="AV107" i="5"/>
  <c r="AW71" i="6" s="1"/>
  <c r="AU107" i="5"/>
  <c r="AT107" i="5"/>
  <c r="AS107" i="5"/>
  <c r="AT71" i="6" s="1"/>
  <c r="AR107" i="5"/>
  <c r="AS71" i="6" s="1"/>
  <c r="AQ107" i="5"/>
  <c r="AP107" i="5"/>
  <c r="AO107" i="5"/>
  <c r="AP71" i="6" s="1"/>
  <c r="AN107" i="5"/>
  <c r="AO71" i="6" s="1"/>
  <c r="AM107" i="5"/>
  <c r="AL107" i="5"/>
  <c r="AK107" i="5"/>
  <c r="AJ107" i="5"/>
  <c r="AK71" i="6" s="1"/>
  <c r="AI107" i="5"/>
  <c r="AH107" i="5"/>
  <c r="AG107" i="5"/>
  <c r="AF107" i="5"/>
  <c r="AG71" i="6" s="1"/>
  <c r="AE107" i="5"/>
  <c r="AD107" i="5"/>
  <c r="AC107" i="5"/>
  <c r="AB107" i="5"/>
  <c r="AC71" i="6" s="1"/>
  <c r="AA107" i="5"/>
  <c r="Z107" i="5"/>
  <c r="Y107" i="5"/>
  <c r="X107" i="5"/>
  <c r="Y71" i="6" s="1"/>
  <c r="W107" i="5"/>
  <c r="V107" i="5"/>
  <c r="U107" i="5"/>
  <c r="T107" i="5"/>
  <c r="U71" i="6" s="1"/>
  <c r="S107" i="5"/>
  <c r="R107" i="5"/>
  <c r="Q107" i="5"/>
  <c r="Q59" i="1" s="1"/>
  <c r="P107" i="5"/>
  <c r="Q71" i="6" s="1"/>
  <c r="O107" i="5"/>
  <c r="N107" i="5"/>
  <c r="M107" i="5"/>
  <c r="L107" i="5"/>
  <c r="M71" i="6" s="1"/>
  <c r="K107" i="5"/>
  <c r="J107" i="5"/>
  <c r="I107" i="5"/>
  <c r="H107" i="5"/>
  <c r="I71" i="6" s="1"/>
  <c r="G107" i="5"/>
  <c r="F107" i="5"/>
  <c r="E107" i="5"/>
  <c r="D107" i="5"/>
  <c r="E71" i="6" s="1"/>
  <c r="AX106" i="5"/>
  <c r="AW106" i="5"/>
  <c r="AX70" i="6" s="1"/>
  <c r="AV106" i="5"/>
  <c r="AU106" i="5"/>
  <c r="AT106" i="5"/>
  <c r="AS106" i="5"/>
  <c r="AT70" i="6" s="1"/>
  <c r="AR106" i="5"/>
  <c r="AQ106" i="5"/>
  <c r="AP106" i="5"/>
  <c r="AO106" i="5"/>
  <c r="AP70" i="6" s="1"/>
  <c r="AN106" i="5"/>
  <c r="AM106" i="5"/>
  <c r="AL106" i="5"/>
  <c r="AK106" i="5"/>
  <c r="AL70" i="6" s="1"/>
  <c r="AJ106" i="5"/>
  <c r="AI106" i="5"/>
  <c r="AH106" i="5"/>
  <c r="AG106" i="5"/>
  <c r="AH70" i="6" s="1"/>
  <c r="AF106" i="5"/>
  <c r="AE106" i="5"/>
  <c r="AD106" i="5"/>
  <c r="AC106" i="5"/>
  <c r="AD70" i="6" s="1"/>
  <c r="AB106" i="5"/>
  <c r="AA106" i="5"/>
  <c r="Z106" i="5"/>
  <c r="Y106" i="5"/>
  <c r="Z70" i="6" s="1"/>
  <c r="X106" i="5"/>
  <c r="W106" i="5"/>
  <c r="V106" i="5"/>
  <c r="U106" i="5"/>
  <c r="V70" i="6" s="1"/>
  <c r="T106" i="5"/>
  <c r="S106" i="5"/>
  <c r="R106" i="5"/>
  <c r="Q106" i="5"/>
  <c r="R70" i="6" s="1"/>
  <c r="P106" i="5"/>
  <c r="O106" i="5"/>
  <c r="N106" i="5"/>
  <c r="M106" i="5"/>
  <c r="N70" i="6" s="1"/>
  <c r="L106" i="5"/>
  <c r="K106" i="5"/>
  <c r="J106" i="5"/>
  <c r="I106" i="5"/>
  <c r="J70" i="6" s="1"/>
  <c r="H106" i="5"/>
  <c r="G106" i="5"/>
  <c r="F106" i="5"/>
  <c r="E106" i="5"/>
  <c r="F70" i="6" s="1"/>
  <c r="D106" i="5"/>
  <c r="AW105" i="5"/>
  <c r="AV105" i="5"/>
  <c r="AU105" i="5"/>
  <c r="AT105" i="5"/>
  <c r="AU69" i="6" s="1"/>
  <c r="AS105" i="5"/>
  <c r="AR105" i="5"/>
  <c r="AQ105" i="5"/>
  <c r="AP105" i="5"/>
  <c r="AQ69" i="6" s="1"/>
  <c r="AO105" i="5"/>
  <c r="AN105" i="5"/>
  <c r="AM105" i="5"/>
  <c r="AL105" i="5"/>
  <c r="AM69" i="6" s="1"/>
  <c r="AK105" i="5"/>
  <c r="AJ105" i="5"/>
  <c r="AI105" i="5"/>
  <c r="AH105" i="5"/>
  <c r="AI69" i="6" s="1"/>
  <c r="AG105" i="5"/>
  <c r="AF105" i="5"/>
  <c r="AE105" i="5"/>
  <c r="AD105" i="5"/>
  <c r="AE69" i="6" s="1"/>
  <c r="AC105" i="5"/>
  <c r="AB105" i="5"/>
  <c r="AA105" i="5"/>
  <c r="Z105" i="5"/>
  <c r="AA69" i="6" s="1"/>
  <c r="Y105" i="5"/>
  <c r="X105" i="5"/>
  <c r="W105" i="5"/>
  <c r="V105" i="5"/>
  <c r="W69" i="6" s="1"/>
  <c r="U105" i="5"/>
  <c r="T105" i="5"/>
  <c r="S105" i="5"/>
  <c r="R105" i="5"/>
  <c r="S69" i="6" s="1"/>
  <c r="Q105" i="5"/>
  <c r="P105" i="5"/>
  <c r="O105" i="5"/>
  <c r="N105" i="5"/>
  <c r="O69" i="6" s="1"/>
  <c r="M105" i="5"/>
  <c r="L105" i="5"/>
  <c r="K105" i="5"/>
  <c r="J105" i="5"/>
  <c r="K69" i="6" s="1"/>
  <c r="I105" i="5"/>
  <c r="H105" i="5"/>
  <c r="G105" i="5"/>
  <c r="F105" i="5"/>
  <c r="G69" i="6" s="1"/>
  <c r="E105" i="5"/>
  <c r="D105" i="5"/>
  <c r="AV104" i="5"/>
  <c r="AU104" i="5"/>
  <c r="AV68" i="6" s="1"/>
  <c r="AT104" i="5"/>
  <c r="AS104" i="5"/>
  <c r="AR104" i="5"/>
  <c r="AQ104" i="5"/>
  <c r="AR68" i="6" s="1"/>
  <c r="AP104" i="5"/>
  <c r="AO104" i="5"/>
  <c r="AN104" i="5"/>
  <c r="AM104" i="5"/>
  <c r="AN68" i="6" s="1"/>
  <c r="AL104" i="5"/>
  <c r="AK104" i="5"/>
  <c r="AJ104" i="5"/>
  <c r="AJ56" i="1" s="1"/>
  <c r="AI104" i="5"/>
  <c r="AJ68" i="6" s="1"/>
  <c r="AH104" i="5"/>
  <c r="AG104" i="5"/>
  <c r="AF104" i="5"/>
  <c r="AE104" i="5"/>
  <c r="AF68" i="6" s="1"/>
  <c r="AD104" i="5"/>
  <c r="AC104" i="5"/>
  <c r="AB104" i="5"/>
  <c r="AA104" i="5"/>
  <c r="AB68" i="6" s="1"/>
  <c r="Z104" i="5"/>
  <c r="Y104" i="5"/>
  <c r="X104" i="5"/>
  <c r="W104" i="5"/>
  <c r="X68" i="6" s="1"/>
  <c r="V104" i="5"/>
  <c r="U104" i="5"/>
  <c r="T104" i="5"/>
  <c r="S104" i="5"/>
  <c r="T68" i="6" s="1"/>
  <c r="R104" i="5"/>
  <c r="Q104" i="5"/>
  <c r="P104" i="5"/>
  <c r="O104" i="5"/>
  <c r="P68" i="6" s="1"/>
  <c r="N104" i="5"/>
  <c r="M104" i="5"/>
  <c r="L104" i="5"/>
  <c r="K104" i="5"/>
  <c r="L68" i="6" s="1"/>
  <c r="J104" i="5"/>
  <c r="I104" i="5"/>
  <c r="H104" i="5"/>
  <c r="G104" i="5"/>
  <c r="H68" i="6" s="1"/>
  <c r="F104" i="5"/>
  <c r="E104" i="5"/>
  <c r="D104" i="5"/>
  <c r="AU103" i="5"/>
  <c r="AT103" i="5"/>
  <c r="AS103" i="5"/>
  <c r="AR103" i="5"/>
  <c r="AS67" i="6" s="1"/>
  <c r="AQ103" i="5"/>
  <c r="AP103" i="5"/>
  <c r="AO103" i="5"/>
  <c r="AN103" i="5"/>
  <c r="AO67" i="6" s="1"/>
  <c r="AM103" i="5"/>
  <c r="AL103" i="5"/>
  <c r="AK103" i="5"/>
  <c r="AJ103" i="5"/>
  <c r="AK67" i="6" s="1"/>
  <c r="AI103" i="5"/>
  <c r="AH103" i="5"/>
  <c r="AG103" i="5"/>
  <c r="AF103" i="5"/>
  <c r="AG67" i="6" s="1"/>
  <c r="AE103" i="5"/>
  <c r="AD103" i="5"/>
  <c r="AC103" i="5"/>
  <c r="AB103" i="5"/>
  <c r="AC67" i="6" s="1"/>
  <c r="AA103" i="5"/>
  <c r="Z103" i="5"/>
  <c r="Y103" i="5"/>
  <c r="X103" i="5"/>
  <c r="Y67" i="6" s="1"/>
  <c r="W103" i="5"/>
  <c r="V103" i="5"/>
  <c r="U103" i="5"/>
  <c r="U55" i="1" s="1"/>
  <c r="T103" i="5"/>
  <c r="U67" i="6" s="1"/>
  <c r="S103" i="5"/>
  <c r="R103" i="5"/>
  <c r="Q103" i="5"/>
  <c r="P103" i="5"/>
  <c r="Q67" i="6" s="1"/>
  <c r="O103" i="5"/>
  <c r="N103" i="5"/>
  <c r="M103" i="5"/>
  <c r="L103" i="5"/>
  <c r="M67" i="6" s="1"/>
  <c r="K103" i="5"/>
  <c r="J103" i="5"/>
  <c r="I103" i="5"/>
  <c r="H103" i="5"/>
  <c r="I67" i="6" s="1"/>
  <c r="G103" i="5"/>
  <c r="F103" i="5"/>
  <c r="E103" i="5"/>
  <c r="D103" i="5"/>
  <c r="E67" i="6" s="1"/>
  <c r="AT102" i="5"/>
  <c r="AS102" i="5"/>
  <c r="AT66" i="6" s="1"/>
  <c r="AR102" i="5"/>
  <c r="AQ102" i="5"/>
  <c r="AP102" i="5"/>
  <c r="AO102" i="5"/>
  <c r="AP66" i="6" s="1"/>
  <c r="AN102" i="5"/>
  <c r="AM102" i="5"/>
  <c r="AL102" i="5"/>
  <c r="AK102" i="5"/>
  <c r="AL66" i="6" s="1"/>
  <c r="AJ102" i="5"/>
  <c r="AI102" i="5"/>
  <c r="AH102" i="5"/>
  <c r="AG102" i="5"/>
  <c r="AH66" i="6" s="1"/>
  <c r="AF102" i="5"/>
  <c r="AE102" i="5"/>
  <c r="AD102" i="5"/>
  <c r="AC102" i="5"/>
  <c r="AD66" i="6" s="1"/>
  <c r="AB102" i="5"/>
  <c r="AA102" i="5"/>
  <c r="Z102" i="5"/>
  <c r="Y102" i="5"/>
  <c r="Z66" i="6" s="1"/>
  <c r="X102" i="5"/>
  <c r="W102" i="5"/>
  <c r="V102" i="5"/>
  <c r="U102" i="5"/>
  <c r="V66" i="6" s="1"/>
  <c r="T102" i="5"/>
  <c r="S102" i="5"/>
  <c r="R102" i="5"/>
  <c r="Q102" i="5"/>
  <c r="R66" i="6" s="1"/>
  <c r="P102" i="5"/>
  <c r="O102" i="5"/>
  <c r="N102" i="5"/>
  <c r="M102" i="5"/>
  <c r="N66" i="6" s="1"/>
  <c r="L102" i="5"/>
  <c r="K102" i="5"/>
  <c r="J102" i="5"/>
  <c r="I102" i="5"/>
  <c r="J66" i="6" s="1"/>
  <c r="H102" i="5"/>
  <c r="G102" i="5"/>
  <c r="F102" i="5"/>
  <c r="F54" i="1" s="1"/>
  <c r="E102" i="5"/>
  <c r="F66" i="6" s="1"/>
  <c r="D102" i="5"/>
  <c r="AS101" i="5"/>
  <c r="AR101" i="5"/>
  <c r="AQ101" i="5"/>
  <c r="AP101" i="5"/>
  <c r="AQ65" i="6" s="1"/>
  <c r="AO101" i="5"/>
  <c r="AN101" i="5"/>
  <c r="AM101" i="5"/>
  <c r="AL101" i="5"/>
  <c r="AM65" i="6" s="1"/>
  <c r="AK101" i="5"/>
  <c r="AJ101" i="5"/>
  <c r="AI101" i="5"/>
  <c r="AH101" i="5"/>
  <c r="AI65" i="6" s="1"/>
  <c r="AG101" i="5"/>
  <c r="AF101" i="5"/>
  <c r="AE101" i="5"/>
  <c r="AD101" i="5"/>
  <c r="AE65" i="6" s="1"/>
  <c r="AC101" i="5"/>
  <c r="AB101" i="5"/>
  <c r="AA101" i="5"/>
  <c r="Z101" i="5"/>
  <c r="AA65" i="6" s="1"/>
  <c r="Y101" i="5"/>
  <c r="X101" i="5"/>
  <c r="W101" i="5"/>
  <c r="V101" i="5"/>
  <c r="W65" i="6" s="1"/>
  <c r="U101" i="5"/>
  <c r="T101" i="5"/>
  <c r="S101" i="5"/>
  <c r="R101" i="5"/>
  <c r="S65" i="6" s="1"/>
  <c r="Q101" i="5"/>
  <c r="P101" i="5"/>
  <c r="O101" i="5"/>
  <c r="N101" i="5"/>
  <c r="O65" i="6" s="1"/>
  <c r="M101" i="5"/>
  <c r="L101" i="5"/>
  <c r="K101" i="5"/>
  <c r="J101" i="5"/>
  <c r="K65" i="6" s="1"/>
  <c r="I101" i="5"/>
  <c r="H101" i="5"/>
  <c r="G101" i="5"/>
  <c r="F101" i="5"/>
  <c r="G65" i="6" s="1"/>
  <c r="E101" i="5"/>
  <c r="D101" i="5"/>
  <c r="AR100" i="5"/>
  <c r="AQ100" i="5"/>
  <c r="AR64" i="6" s="1"/>
  <c r="AP100" i="5"/>
  <c r="AO100" i="5"/>
  <c r="AN100" i="5"/>
  <c r="AN52" i="1" s="1"/>
  <c r="AM100" i="5"/>
  <c r="AN64" i="6" s="1"/>
  <c r="AL100" i="5"/>
  <c r="AK100" i="5"/>
  <c r="AJ100" i="5"/>
  <c r="AI100" i="5"/>
  <c r="AJ64" i="6" s="1"/>
  <c r="AH100" i="5"/>
  <c r="AG100" i="5"/>
  <c r="AF100" i="5"/>
  <c r="AE100" i="5"/>
  <c r="AF64" i="6" s="1"/>
  <c r="AD100" i="5"/>
  <c r="AC100" i="5"/>
  <c r="AB100" i="5"/>
  <c r="AA100" i="5"/>
  <c r="AB64" i="6" s="1"/>
  <c r="Z100" i="5"/>
  <c r="Y100" i="5"/>
  <c r="X100" i="5"/>
  <c r="W100" i="5"/>
  <c r="X64" i="6" s="1"/>
  <c r="V100" i="5"/>
  <c r="U100" i="5"/>
  <c r="T100" i="5"/>
  <c r="S100" i="5"/>
  <c r="T64" i="6" s="1"/>
  <c r="R100" i="5"/>
  <c r="Q100" i="5"/>
  <c r="P100" i="5"/>
  <c r="O100" i="5"/>
  <c r="P64" i="6" s="1"/>
  <c r="N100" i="5"/>
  <c r="M100" i="5"/>
  <c r="L100" i="5"/>
  <c r="K100" i="5"/>
  <c r="L64" i="6" s="1"/>
  <c r="J100" i="5"/>
  <c r="I100" i="5"/>
  <c r="H100" i="5"/>
  <c r="G100" i="5"/>
  <c r="H64" i="6" s="1"/>
  <c r="F100" i="5"/>
  <c r="E100" i="5"/>
  <c r="D100" i="5"/>
  <c r="AQ99" i="5"/>
  <c r="AP99" i="5"/>
  <c r="AO99" i="5"/>
  <c r="AN99" i="5"/>
  <c r="AO63" i="6" s="1"/>
  <c r="AM99" i="5"/>
  <c r="AL99" i="5"/>
  <c r="AK99" i="5"/>
  <c r="AJ99" i="5"/>
  <c r="AK63" i="6" s="1"/>
  <c r="AI99" i="5"/>
  <c r="AH99" i="5"/>
  <c r="AG99" i="5"/>
  <c r="AF99" i="5"/>
  <c r="AG63" i="6" s="1"/>
  <c r="AE99" i="5"/>
  <c r="AD99" i="5"/>
  <c r="AC99" i="5"/>
  <c r="AB99" i="5"/>
  <c r="AC63" i="6" s="1"/>
  <c r="AA99" i="5"/>
  <c r="Z99" i="5"/>
  <c r="Y99" i="5"/>
  <c r="Y51" i="1" s="1"/>
  <c r="X99" i="5"/>
  <c r="Y63" i="6" s="1"/>
  <c r="W99" i="5"/>
  <c r="V99" i="5"/>
  <c r="U99" i="5"/>
  <c r="T99" i="5"/>
  <c r="U63" i="6" s="1"/>
  <c r="S99" i="5"/>
  <c r="R99" i="5"/>
  <c r="Q99" i="5"/>
  <c r="P99" i="5"/>
  <c r="Q63" i="6" s="1"/>
  <c r="O99" i="5"/>
  <c r="N99" i="5"/>
  <c r="M99" i="5"/>
  <c r="L99" i="5"/>
  <c r="M63" i="6" s="1"/>
  <c r="K99" i="5"/>
  <c r="J99" i="5"/>
  <c r="I99" i="5"/>
  <c r="H99" i="5"/>
  <c r="I63" i="6" s="1"/>
  <c r="G99" i="5"/>
  <c r="F99" i="5"/>
  <c r="E99" i="5"/>
  <c r="D99" i="5"/>
  <c r="E63" i="6" s="1"/>
  <c r="AY98" i="5"/>
  <c r="AP98" i="5"/>
  <c r="AO98" i="5"/>
  <c r="AP62" i="6" s="1"/>
  <c r="AN98" i="5"/>
  <c r="AM98" i="5"/>
  <c r="AL98" i="5"/>
  <c r="AK98" i="5"/>
  <c r="AL62" i="6" s="1"/>
  <c r="AJ98" i="5"/>
  <c r="AI98" i="5"/>
  <c r="AH98" i="5"/>
  <c r="AG98" i="5"/>
  <c r="AH62" i="6" s="1"/>
  <c r="AF98" i="5"/>
  <c r="AE98" i="5"/>
  <c r="AD98" i="5"/>
  <c r="AC98" i="5"/>
  <c r="AD62" i="6" s="1"/>
  <c r="AB98" i="5"/>
  <c r="AA98" i="5"/>
  <c r="Z98" i="5"/>
  <c r="Y98" i="5"/>
  <c r="Z62" i="6" s="1"/>
  <c r="X98" i="5"/>
  <c r="W98" i="5"/>
  <c r="V98" i="5"/>
  <c r="U98" i="5"/>
  <c r="V62" i="6" s="1"/>
  <c r="T98" i="5"/>
  <c r="S98" i="5"/>
  <c r="R98" i="5"/>
  <c r="Q98" i="5"/>
  <c r="R62" i="6" s="1"/>
  <c r="P98" i="5"/>
  <c r="O98" i="5"/>
  <c r="N98" i="5"/>
  <c r="M98" i="5"/>
  <c r="N62" i="6" s="1"/>
  <c r="L98" i="5"/>
  <c r="K98" i="5"/>
  <c r="J98" i="5"/>
  <c r="J50" i="1" s="1"/>
  <c r="I98" i="5"/>
  <c r="J62" i="6" s="1"/>
  <c r="H98" i="5"/>
  <c r="G98" i="5"/>
  <c r="F98" i="5"/>
  <c r="E98" i="5"/>
  <c r="F62" i="6" s="1"/>
  <c r="D98" i="5"/>
  <c r="AO97" i="5"/>
  <c r="AN97" i="5"/>
  <c r="AM97" i="5"/>
  <c r="AL97" i="5"/>
  <c r="AM61" i="6" s="1"/>
  <c r="AK97" i="5"/>
  <c r="AJ97" i="5"/>
  <c r="AI97" i="5"/>
  <c r="AH97" i="5"/>
  <c r="AI61" i="6" s="1"/>
  <c r="AG97" i="5"/>
  <c r="AF97" i="5"/>
  <c r="AE97" i="5"/>
  <c r="AD97" i="5"/>
  <c r="AE61" i="6" s="1"/>
  <c r="AC97" i="5"/>
  <c r="AB97" i="5"/>
  <c r="AA97" i="5"/>
  <c r="Z97" i="5"/>
  <c r="AA61" i="6" s="1"/>
  <c r="Y97" i="5"/>
  <c r="X97" i="5"/>
  <c r="W97" i="5"/>
  <c r="V97" i="5"/>
  <c r="W61" i="6" s="1"/>
  <c r="U97" i="5"/>
  <c r="T97" i="5"/>
  <c r="S97" i="5"/>
  <c r="R97" i="5"/>
  <c r="S61" i="6" s="1"/>
  <c r="Q97" i="5"/>
  <c r="P97" i="5"/>
  <c r="O97" i="5"/>
  <c r="N97" i="5"/>
  <c r="O61" i="6" s="1"/>
  <c r="M97" i="5"/>
  <c r="L97" i="5"/>
  <c r="K97" i="5"/>
  <c r="J97" i="5"/>
  <c r="K61" i="6" s="1"/>
  <c r="I97" i="5"/>
  <c r="H97" i="5"/>
  <c r="G97" i="5"/>
  <c r="F97" i="5"/>
  <c r="G61" i="6" s="1"/>
  <c r="E97" i="5"/>
  <c r="D97" i="5"/>
  <c r="AN96" i="5"/>
  <c r="AM96" i="5"/>
  <c r="AN60" i="6" s="1"/>
  <c r="AL96" i="5"/>
  <c r="AK96" i="5"/>
  <c r="AJ96" i="5"/>
  <c r="AI96" i="5"/>
  <c r="AJ60" i="6" s="1"/>
  <c r="AH96" i="5"/>
  <c r="AG96" i="5"/>
  <c r="AF96" i="5"/>
  <c r="AE96" i="5"/>
  <c r="AF60" i="6" s="1"/>
  <c r="AD96" i="5"/>
  <c r="AC96" i="5"/>
  <c r="AB96" i="5"/>
  <c r="AA96" i="5"/>
  <c r="AB60" i="6" s="1"/>
  <c r="Z96" i="5"/>
  <c r="Y96" i="5"/>
  <c r="X96" i="5"/>
  <c r="W96" i="5"/>
  <c r="X60" i="6" s="1"/>
  <c r="V96" i="5"/>
  <c r="U96" i="5"/>
  <c r="T96" i="5"/>
  <c r="S96" i="5"/>
  <c r="T60" i="6" s="1"/>
  <c r="R96" i="5"/>
  <c r="Q96" i="5"/>
  <c r="P96" i="5"/>
  <c r="O96" i="5"/>
  <c r="P60" i="6" s="1"/>
  <c r="N96" i="5"/>
  <c r="M96" i="5"/>
  <c r="L96" i="5"/>
  <c r="K96" i="5"/>
  <c r="L60" i="6" s="1"/>
  <c r="J96" i="5"/>
  <c r="I96" i="5"/>
  <c r="H96" i="5"/>
  <c r="G96" i="5"/>
  <c r="H60" i="6" s="1"/>
  <c r="F96" i="5"/>
  <c r="E96" i="5"/>
  <c r="D96" i="5"/>
  <c r="AM95" i="5"/>
  <c r="AL95" i="5"/>
  <c r="AK95" i="5"/>
  <c r="AJ95" i="5"/>
  <c r="AK59" i="6" s="1"/>
  <c r="AI95" i="5"/>
  <c r="AH95" i="5"/>
  <c r="AG95" i="5"/>
  <c r="AF95" i="5"/>
  <c r="AG59" i="6" s="1"/>
  <c r="AE95" i="5"/>
  <c r="AD95" i="5"/>
  <c r="AC95" i="5"/>
  <c r="AC47" i="1" s="1"/>
  <c r="AB95" i="5"/>
  <c r="AC59" i="6" s="1"/>
  <c r="AA95" i="5"/>
  <c r="Z95" i="5"/>
  <c r="Y95" i="5"/>
  <c r="X95" i="5"/>
  <c r="Y59" i="6" s="1"/>
  <c r="W95" i="5"/>
  <c r="V95" i="5"/>
  <c r="U95" i="5"/>
  <c r="T95" i="5"/>
  <c r="U59" i="6" s="1"/>
  <c r="S95" i="5"/>
  <c r="R95" i="5"/>
  <c r="Q95" i="5"/>
  <c r="P95" i="5"/>
  <c r="Q59" i="6" s="1"/>
  <c r="O95" i="5"/>
  <c r="N95" i="5"/>
  <c r="M95" i="5"/>
  <c r="L95" i="5"/>
  <c r="M59" i="6" s="1"/>
  <c r="K95" i="5"/>
  <c r="J95" i="5"/>
  <c r="I95" i="5"/>
  <c r="H95" i="5"/>
  <c r="I59" i="6" s="1"/>
  <c r="G95" i="5"/>
  <c r="F95" i="5"/>
  <c r="E95" i="5"/>
  <c r="D95" i="5"/>
  <c r="E59" i="6" s="1"/>
  <c r="AL94" i="5"/>
  <c r="AK94" i="5"/>
  <c r="AL58" i="6" s="1"/>
  <c r="AJ94" i="5"/>
  <c r="AI94" i="5"/>
  <c r="AH94" i="5"/>
  <c r="AG94" i="5"/>
  <c r="AH58" i="6" s="1"/>
  <c r="AF94" i="5"/>
  <c r="AE94" i="5"/>
  <c r="AD94" i="5"/>
  <c r="AC94" i="5"/>
  <c r="AD58" i="6" s="1"/>
  <c r="AB94" i="5"/>
  <c r="AA94" i="5"/>
  <c r="Z94" i="5"/>
  <c r="Y94" i="5"/>
  <c r="Z58" i="6" s="1"/>
  <c r="X94" i="5"/>
  <c r="W94" i="5"/>
  <c r="V94" i="5"/>
  <c r="U94" i="5"/>
  <c r="V58" i="6" s="1"/>
  <c r="T94" i="5"/>
  <c r="S94" i="5"/>
  <c r="R94" i="5"/>
  <c r="Q94" i="5"/>
  <c r="R58" i="6" s="1"/>
  <c r="P94" i="5"/>
  <c r="O94" i="5"/>
  <c r="N94" i="5"/>
  <c r="M94" i="5"/>
  <c r="N58" i="6" s="1"/>
  <c r="L94" i="5"/>
  <c r="K94" i="5"/>
  <c r="J94" i="5"/>
  <c r="I94" i="5"/>
  <c r="J58" i="6" s="1"/>
  <c r="H94" i="5"/>
  <c r="G94" i="5"/>
  <c r="F94" i="5"/>
  <c r="E94" i="5"/>
  <c r="F58" i="6" s="1"/>
  <c r="D94" i="5"/>
  <c r="AK93" i="5"/>
  <c r="AJ93" i="5"/>
  <c r="AI93" i="5"/>
  <c r="AH93" i="5"/>
  <c r="AI57" i="6" s="1"/>
  <c r="AG93" i="5"/>
  <c r="AF93" i="5"/>
  <c r="AE93" i="5"/>
  <c r="AD93" i="5"/>
  <c r="AE57" i="6" s="1"/>
  <c r="AC93" i="5"/>
  <c r="AB93" i="5"/>
  <c r="AA93" i="5"/>
  <c r="Z93" i="5"/>
  <c r="Z45" i="1" s="1"/>
  <c r="Y93" i="5"/>
  <c r="X93" i="5"/>
  <c r="W93" i="5"/>
  <c r="V93" i="5"/>
  <c r="W57" i="6" s="1"/>
  <c r="U93" i="5"/>
  <c r="T93" i="5"/>
  <c r="S93" i="5"/>
  <c r="R93" i="5"/>
  <c r="S57" i="6" s="1"/>
  <c r="Q93" i="5"/>
  <c r="P93" i="5"/>
  <c r="O93" i="5"/>
  <c r="N93" i="5"/>
  <c r="O57" i="6" s="1"/>
  <c r="M93" i="5"/>
  <c r="L93" i="5"/>
  <c r="K93" i="5"/>
  <c r="J93" i="5"/>
  <c r="K57" i="6" s="1"/>
  <c r="I93" i="5"/>
  <c r="H93" i="5"/>
  <c r="G93" i="5"/>
  <c r="F93" i="5"/>
  <c r="G57" i="6" s="1"/>
  <c r="E93" i="5"/>
  <c r="D93" i="5"/>
  <c r="AJ92" i="5"/>
  <c r="AI92" i="5"/>
  <c r="AJ56" i="6" s="1"/>
  <c r="AH92" i="5"/>
  <c r="AG92" i="5"/>
  <c r="AF92" i="5"/>
  <c r="AE92" i="5"/>
  <c r="AF56" i="6" s="1"/>
  <c r="AD92" i="5"/>
  <c r="AC92" i="5"/>
  <c r="AB92" i="5"/>
  <c r="AA92" i="5"/>
  <c r="AB56" i="6" s="1"/>
  <c r="Z92" i="5"/>
  <c r="Y92" i="5"/>
  <c r="X92" i="5"/>
  <c r="W92" i="5"/>
  <c r="X56" i="6" s="1"/>
  <c r="V92" i="5"/>
  <c r="U92" i="5"/>
  <c r="T92" i="5"/>
  <c r="S92" i="5"/>
  <c r="T56" i="6" s="1"/>
  <c r="R92" i="5"/>
  <c r="Q92" i="5"/>
  <c r="P92" i="5"/>
  <c r="O92" i="5"/>
  <c r="P56" i="6" s="1"/>
  <c r="N92" i="5"/>
  <c r="M92" i="5"/>
  <c r="L92" i="5"/>
  <c r="K92" i="5"/>
  <c r="L56" i="6" s="1"/>
  <c r="J92" i="5"/>
  <c r="I92" i="5"/>
  <c r="H92" i="5"/>
  <c r="G92" i="5"/>
  <c r="H56" i="6" s="1"/>
  <c r="F92" i="5"/>
  <c r="E92" i="5"/>
  <c r="D92" i="5"/>
  <c r="AI91" i="5"/>
  <c r="AH91" i="5"/>
  <c r="AG91" i="5"/>
  <c r="AF91" i="5"/>
  <c r="AG55" i="6" s="1"/>
  <c r="AE91" i="5"/>
  <c r="AD91" i="5"/>
  <c r="AC91" i="5"/>
  <c r="AB91" i="5"/>
  <c r="AC55" i="6" s="1"/>
  <c r="AA91" i="5"/>
  <c r="Z91" i="5"/>
  <c r="Y91" i="5"/>
  <c r="X91" i="5"/>
  <c r="Y55" i="6" s="1"/>
  <c r="W91" i="5"/>
  <c r="V91" i="5"/>
  <c r="U91" i="5"/>
  <c r="T91" i="5"/>
  <c r="U55" i="6" s="1"/>
  <c r="S91" i="5"/>
  <c r="R91" i="5"/>
  <c r="Q91" i="5"/>
  <c r="P91" i="5"/>
  <c r="Q55" i="6" s="1"/>
  <c r="O91" i="5"/>
  <c r="N91" i="5"/>
  <c r="M91" i="5"/>
  <c r="L91" i="5"/>
  <c r="M55" i="6" s="1"/>
  <c r="K91" i="5"/>
  <c r="J91" i="5"/>
  <c r="I91" i="5"/>
  <c r="H91" i="5"/>
  <c r="I55" i="6" s="1"/>
  <c r="G91" i="5"/>
  <c r="F91" i="5"/>
  <c r="E91" i="5"/>
  <c r="D91" i="5"/>
  <c r="E55" i="6" s="1"/>
  <c r="AH90" i="5"/>
  <c r="AG90" i="5"/>
  <c r="AH54" i="6" s="1"/>
  <c r="AF90" i="5"/>
  <c r="AE90" i="5"/>
  <c r="AD90" i="5"/>
  <c r="AC90" i="5"/>
  <c r="AD54" i="6" s="1"/>
  <c r="AB90" i="5"/>
  <c r="AA90" i="5"/>
  <c r="Z90" i="5"/>
  <c r="Y90" i="5"/>
  <c r="Z54" i="6" s="1"/>
  <c r="X90" i="5"/>
  <c r="W90" i="5"/>
  <c r="V90" i="5"/>
  <c r="U90" i="5"/>
  <c r="V54" i="6" s="1"/>
  <c r="T90" i="5"/>
  <c r="S90" i="5"/>
  <c r="R90" i="5"/>
  <c r="Q90" i="5"/>
  <c r="R54" i="6" s="1"/>
  <c r="P90" i="5"/>
  <c r="O90" i="5"/>
  <c r="N90" i="5"/>
  <c r="M90" i="5"/>
  <c r="N54" i="6" s="1"/>
  <c r="L90" i="5"/>
  <c r="K90" i="5"/>
  <c r="J90" i="5"/>
  <c r="I90" i="5"/>
  <c r="J54" i="6" s="1"/>
  <c r="H90" i="5"/>
  <c r="G90" i="5"/>
  <c r="F90" i="5"/>
  <c r="E90" i="5"/>
  <c r="F54" i="6" s="1"/>
  <c r="D90" i="5"/>
  <c r="AG89" i="5"/>
  <c r="AF89" i="5"/>
  <c r="AE89" i="5"/>
  <c r="AD89" i="5"/>
  <c r="AE53" i="6" s="1"/>
  <c r="AC89" i="5"/>
  <c r="AB89" i="5"/>
  <c r="AA89" i="5"/>
  <c r="Z89" i="5"/>
  <c r="AA53" i="6" s="1"/>
  <c r="Y89" i="5"/>
  <c r="X89" i="5"/>
  <c r="W89" i="5"/>
  <c r="V89" i="5"/>
  <c r="W53" i="6" s="1"/>
  <c r="U89" i="5"/>
  <c r="T89" i="5"/>
  <c r="S89" i="5"/>
  <c r="R89" i="5"/>
  <c r="S53" i="6" s="1"/>
  <c r="Q89" i="5"/>
  <c r="P89" i="5"/>
  <c r="O89" i="5"/>
  <c r="N89" i="5"/>
  <c r="O53" i="6" s="1"/>
  <c r="M89" i="5"/>
  <c r="L89" i="5"/>
  <c r="K89" i="5"/>
  <c r="J89" i="5"/>
  <c r="K53" i="6" s="1"/>
  <c r="I89" i="5"/>
  <c r="H89" i="5"/>
  <c r="G89" i="5"/>
  <c r="F89" i="5"/>
  <c r="G53" i="6" s="1"/>
  <c r="E89" i="5"/>
  <c r="D89" i="5"/>
  <c r="AF88" i="5"/>
  <c r="AE88" i="5"/>
  <c r="AF52" i="6" s="1"/>
  <c r="AD88" i="5"/>
  <c r="AC88" i="5"/>
  <c r="AB88" i="5"/>
  <c r="AA88" i="5"/>
  <c r="AB52" i="6" s="1"/>
  <c r="Z88" i="5"/>
  <c r="Y88" i="5"/>
  <c r="X88" i="5"/>
  <c r="W88" i="5"/>
  <c r="X52" i="6" s="1"/>
  <c r="V88" i="5"/>
  <c r="U88" i="5"/>
  <c r="T88" i="5"/>
  <c r="S88" i="5"/>
  <c r="T52" i="6" s="1"/>
  <c r="R88" i="5"/>
  <c r="Q88" i="5"/>
  <c r="P88" i="5"/>
  <c r="P40" i="1" s="1"/>
  <c r="O88" i="5"/>
  <c r="P52" i="6" s="1"/>
  <c r="N88" i="5"/>
  <c r="M88" i="5"/>
  <c r="L88" i="5"/>
  <c r="K88" i="5"/>
  <c r="J88" i="5"/>
  <c r="K52" i="6" s="1"/>
  <c r="I88" i="5"/>
  <c r="H88" i="5"/>
  <c r="G88" i="5"/>
  <c r="F88" i="5"/>
  <c r="E88" i="5"/>
  <c r="D88" i="5"/>
  <c r="E52" i="6" s="1"/>
  <c r="AE87" i="5"/>
  <c r="AD87" i="5"/>
  <c r="AC87" i="5"/>
  <c r="AD51" i="6" s="1"/>
  <c r="AB87" i="5"/>
  <c r="AA87" i="5"/>
  <c r="Z87" i="5"/>
  <c r="Y87" i="5"/>
  <c r="X87" i="5"/>
  <c r="W87" i="5"/>
  <c r="V87" i="5"/>
  <c r="U87" i="5"/>
  <c r="V51" i="6" s="1"/>
  <c r="T87" i="5"/>
  <c r="S87" i="5"/>
  <c r="R87" i="5"/>
  <c r="Q87" i="5"/>
  <c r="P87" i="5"/>
  <c r="O87" i="5"/>
  <c r="N87" i="5"/>
  <c r="M87" i="5"/>
  <c r="N51" i="6" s="1"/>
  <c r="L87" i="5"/>
  <c r="K87" i="5"/>
  <c r="J87" i="5"/>
  <c r="I87" i="5"/>
  <c r="H87" i="5"/>
  <c r="G87" i="5"/>
  <c r="F87" i="5"/>
  <c r="E87" i="5"/>
  <c r="F51" i="6" s="1"/>
  <c r="D87" i="5"/>
  <c r="AD86" i="5"/>
  <c r="AE50" i="6" s="1"/>
  <c r="AC86" i="5"/>
  <c r="AB86" i="5"/>
  <c r="AA86" i="5"/>
  <c r="Z86" i="5"/>
  <c r="Y86" i="5"/>
  <c r="X86" i="5"/>
  <c r="W86" i="5"/>
  <c r="V86" i="5"/>
  <c r="W50" i="6" s="1"/>
  <c r="U86" i="5"/>
  <c r="T86" i="5"/>
  <c r="S86" i="5"/>
  <c r="R86" i="5"/>
  <c r="Q86" i="5"/>
  <c r="P86" i="5"/>
  <c r="O86" i="5"/>
  <c r="N86" i="5"/>
  <c r="O50" i="6" s="1"/>
  <c r="M86" i="5"/>
  <c r="L86" i="5"/>
  <c r="K86" i="5"/>
  <c r="J86" i="5"/>
  <c r="I86" i="5"/>
  <c r="H86" i="5"/>
  <c r="G86" i="5"/>
  <c r="F86" i="5"/>
  <c r="E86" i="5"/>
  <c r="D86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Q49" i="6" s="1"/>
  <c r="O85" i="5"/>
  <c r="N85" i="5"/>
  <c r="M85" i="5"/>
  <c r="L85" i="5"/>
  <c r="K85" i="5"/>
  <c r="J85" i="5"/>
  <c r="I85" i="5"/>
  <c r="H85" i="5"/>
  <c r="G85" i="5"/>
  <c r="F85" i="5"/>
  <c r="E85" i="5"/>
  <c r="D85" i="5"/>
  <c r="AB84" i="5"/>
  <c r="AA84" i="5"/>
  <c r="Z84" i="5"/>
  <c r="Y84" i="5"/>
  <c r="X84" i="5"/>
  <c r="W84" i="5"/>
  <c r="V84" i="5"/>
  <c r="U84" i="5"/>
  <c r="T84" i="5"/>
  <c r="S84" i="5"/>
  <c r="R84" i="5"/>
  <c r="Q84" i="5"/>
  <c r="R48" i="6" s="1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AA83" i="5"/>
  <c r="Z83" i="5"/>
  <c r="Y83" i="5"/>
  <c r="X83" i="5"/>
  <c r="W83" i="5"/>
  <c r="V83" i="5"/>
  <c r="U83" i="5"/>
  <c r="T83" i="5"/>
  <c r="S83" i="5"/>
  <c r="R83" i="5"/>
  <c r="S47" i="6" s="1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AY82" i="5"/>
  <c r="AZ46" i="6" s="1"/>
  <c r="Z82" i="5"/>
  <c r="Y82" i="5"/>
  <c r="X82" i="5"/>
  <c r="W82" i="5"/>
  <c r="V82" i="5"/>
  <c r="U82" i="5"/>
  <c r="T82" i="5"/>
  <c r="S82" i="5"/>
  <c r="T46" i="6" s="1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Y81" i="5"/>
  <c r="X81" i="5"/>
  <c r="W81" i="5"/>
  <c r="V81" i="5"/>
  <c r="U81" i="5"/>
  <c r="T81" i="5"/>
  <c r="U45" i="6" s="1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E45" i="6" s="1"/>
  <c r="X80" i="5"/>
  <c r="W80" i="5"/>
  <c r="V80" i="5"/>
  <c r="U80" i="5"/>
  <c r="V44" i="6" s="1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F44" i="6" s="1"/>
  <c r="D80" i="5"/>
  <c r="AT79" i="5"/>
  <c r="W79" i="5"/>
  <c r="V79" i="5"/>
  <c r="W43" i="6" s="1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G43" i="6" s="1"/>
  <c r="E79" i="5"/>
  <c r="D79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H42" i="6" s="1"/>
  <c r="F78" i="5"/>
  <c r="E78" i="5"/>
  <c r="D78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I41" i="6" s="1"/>
  <c r="G77" i="5"/>
  <c r="F77" i="5"/>
  <c r="E77" i="5"/>
  <c r="D77" i="5"/>
  <c r="AC76" i="5"/>
  <c r="T76" i="5"/>
  <c r="S76" i="5"/>
  <c r="R76" i="5"/>
  <c r="Q76" i="5"/>
  <c r="P76" i="5"/>
  <c r="O76" i="5"/>
  <c r="N76" i="5"/>
  <c r="M76" i="5"/>
  <c r="L76" i="5"/>
  <c r="K76" i="5"/>
  <c r="J76" i="5"/>
  <c r="I76" i="5"/>
  <c r="J40" i="6" s="1"/>
  <c r="H76" i="5"/>
  <c r="G76" i="5"/>
  <c r="F76" i="5"/>
  <c r="E76" i="5"/>
  <c r="D76" i="5"/>
  <c r="S75" i="5"/>
  <c r="R75" i="5"/>
  <c r="Q75" i="5"/>
  <c r="P75" i="5"/>
  <c r="O75" i="5"/>
  <c r="N75" i="5"/>
  <c r="M75" i="5"/>
  <c r="L75" i="5"/>
  <c r="K75" i="5"/>
  <c r="J75" i="5"/>
  <c r="K39" i="6" s="1"/>
  <c r="I75" i="5"/>
  <c r="H75" i="5"/>
  <c r="G75" i="5"/>
  <c r="F75" i="5"/>
  <c r="E75" i="5"/>
  <c r="D75" i="5"/>
  <c r="R74" i="5"/>
  <c r="Q74" i="5"/>
  <c r="P74" i="5"/>
  <c r="O74" i="5"/>
  <c r="N74" i="5"/>
  <c r="M74" i="5"/>
  <c r="L74" i="5"/>
  <c r="K74" i="5"/>
  <c r="L38" i="6" s="1"/>
  <c r="J74" i="5"/>
  <c r="I74" i="5"/>
  <c r="H74" i="5"/>
  <c r="G74" i="5"/>
  <c r="F74" i="5"/>
  <c r="E74" i="5"/>
  <c r="D74" i="5"/>
  <c r="Q73" i="5"/>
  <c r="P73" i="5"/>
  <c r="O73" i="5"/>
  <c r="N73" i="5"/>
  <c r="M73" i="5"/>
  <c r="L73" i="5"/>
  <c r="M37" i="6" s="1"/>
  <c r="K73" i="5"/>
  <c r="J73" i="5"/>
  <c r="I73" i="5"/>
  <c r="H73" i="5"/>
  <c r="G73" i="5"/>
  <c r="F73" i="5"/>
  <c r="E73" i="5"/>
  <c r="D73" i="5"/>
  <c r="P72" i="5"/>
  <c r="O72" i="5"/>
  <c r="N72" i="5"/>
  <c r="M72" i="5"/>
  <c r="N36" i="6" s="1"/>
  <c r="L72" i="5"/>
  <c r="K72" i="5"/>
  <c r="J72" i="5"/>
  <c r="I72" i="5"/>
  <c r="H72" i="5"/>
  <c r="G72" i="5"/>
  <c r="F72" i="5"/>
  <c r="E72" i="5"/>
  <c r="D72" i="5"/>
  <c r="AL71" i="5"/>
  <c r="O71" i="5"/>
  <c r="N71" i="5"/>
  <c r="O35" i="6" s="1"/>
  <c r="M71" i="5"/>
  <c r="L71" i="5"/>
  <c r="K71" i="5"/>
  <c r="J71" i="5"/>
  <c r="I71" i="5"/>
  <c r="H71" i="5"/>
  <c r="G71" i="5"/>
  <c r="F71" i="5"/>
  <c r="E71" i="5"/>
  <c r="D71" i="5"/>
  <c r="N70" i="5"/>
  <c r="M70" i="5"/>
  <c r="L70" i="5"/>
  <c r="K70" i="5"/>
  <c r="J70" i="5"/>
  <c r="I70" i="5"/>
  <c r="H70" i="5"/>
  <c r="G70" i="5"/>
  <c r="F70" i="5"/>
  <c r="E70" i="5"/>
  <c r="D70" i="5"/>
  <c r="M69" i="5"/>
  <c r="L69" i="5"/>
  <c r="K69" i="5"/>
  <c r="J69" i="5"/>
  <c r="I69" i="5"/>
  <c r="H69" i="5"/>
  <c r="G69" i="5"/>
  <c r="F69" i="5"/>
  <c r="E69" i="5"/>
  <c r="D69" i="5"/>
  <c r="U68" i="5"/>
  <c r="L68" i="5"/>
  <c r="K68" i="5"/>
  <c r="J68" i="5"/>
  <c r="I68" i="5"/>
  <c r="H68" i="5"/>
  <c r="G68" i="5"/>
  <c r="F68" i="5"/>
  <c r="E68" i="5"/>
  <c r="D68" i="5"/>
  <c r="K67" i="5"/>
  <c r="J67" i="5"/>
  <c r="I67" i="5"/>
  <c r="H67" i="5"/>
  <c r="G67" i="5"/>
  <c r="F67" i="5"/>
  <c r="E67" i="5"/>
  <c r="F31" i="6" s="1"/>
  <c r="D67" i="5"/>
  <c r="AY66" i="5"/>
  <c r="J66" i="5"/>
  <c r="I66" i="5"/>
  <c r="H66" i="5"/>
  <c r="G66" i="5"/>
  <c r="F66" i="5"/>
  <c r="E66" i="5"/>
  <c r="D66" i="5"/>
  <c r="I65" i="5"/>
  <c r="H65" i="5"/>
  <c r="G65" i="5"/>
  <c r="F65" i="5"/>
  <c r="E65" i="5"/>
  <c r="D65" i="5"/>
  <c r="H64" i="5"/>
  <c r="G64" i="5"/>
  <c r="F64" i="5"/>
  <c r="E64" i="5"/>
  <c r="D64" i="5"/>
  <c r="G63" i="5"/>
  <c r="F63" i="5"/>
  <c r="E63" i="5"/>
  <c r="D63" i="5"/>
  <c r="F62" i="5"/>
  <c r="E62" i="5"/>
  <c r="D62" i="5"/>
  <c r="E61" i="5"/>
  <c r="D61" i="5"/>
  <c r="D60" i="5"/>
  <c r="AL59" i="5"/>
  <c r="W58" i="5"/>
  <c r="C59" i="5"/>
  <c r="C60" i="5"/>
  <c r="C61" i="5"/>
  <c r="C62" i="5"/>
  <c r="D26" i="6" s="1"/>
  <c r="C63" i="5"/>
  <c r="C64" i="5"/>
  <c r="C65" i="5"/>
  <c r="C66" i="5"/>
  <c r="D30" i="6" s="1"/>
  <c r="C67" i="5"/>
  <c r="C68" i="5"/>
  <c r="C69" i="5"/>
  <c r="C70" i="5"/>
  <c r="D34" i="6" s="1"/>
  <c r="C71" i="5"/>
  <c r="C72" i="5"/>
  <c r="C73" i="5"/>
  <c r="C74" i="5"/>
  <c r="D38" i="6" s="1"/>
  <c r="C75" i="5"/>
  <c r="C76" i="5"/>
  <c r="C77" i="5"/>
  <c r="C78" i="5"/>
  <c r="D42" i="6" s="1"/>
  <c r="C79" i="5"/>
  <c r="C80" i="5"/>
  <c r="C81" i="5"/>
  <c r="C82" i="5"/>
  <c r="D46" i="6" s="1"/>
  <c r="C83" i="5"/>
  <c r="C84" i="5"/>
  <c r="C85" i="5"/>
  <c r="D49" i="6" s="1"/>
  <c r="C86" i="5"/>
  <c r="D50" i="6" s="1"/>
  <c r="C87" i="5"/>
  <c r="C39" i="1" s="1"/>
  <c r="C88" i="5"/>
  <c r="C89" i="5"/>
  <c r="D53" i="6" s="1"/>
  <c r="C90" i="5"/>
  <c r="D54" i="6" s="1"/>
  <c r="C91" i="5"/>
  <c r="C92" i="5"/>
  <c r="C93" i="5"/>
  <c r="D57" i="6" s="1"/>
  <c r="C94" i="5"/>
  <c r="D58" i="6" s="1"/>
  <c r="C95" i="5"/>
  <c r="C96" i="5"/>
  <c r="C97" i="5"/>
  <c r="D61" i="6" s="1"/>
  <c r="C98" i="5"/>
  <c r="D62" i="6" s="1"/>
  <c r="C99" i="5"/>
  <c r="C100" i="5"/>
  <c r="C101" i="5"/>
  <c r="D65" i="6" s="1"/>
  <c r="C102" i="5"/>
  <c r="D66" i="6" s="1"/>
  <c r="C103" i="5"/>
  <c r="C104" i="5"/>
  <c r="C105" i="5"/>
  <c r="D69" i="6" s="1"/>
  <c r="C106" i="5"/>
  <c r="D70" i="6" s="1"/>
  <c r="C107" i="5"/>
  <c r="B105" i="5"/>
  <c r="B106" i="5"/>
  <c r="B107" i="5"/>
  <c r="B103" i="5"/>
  <c r="B104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AZ52" i="5"/>
  <c r="AZ106" i="5" s="1"/>
  <c r="AZ51" i="5"/>
  <c r="AZ105" i="5" s="1"/>
  <c r="AZ50" i="5"/>
  <c r="AZ104" i="5" s="1"/>
  <c r="AZ49" i="5"/>
  <c r="AZ103" i="5" s="1"/>
  <c r="AZ48" i="5"/>
  <c r="AZ102" i="5" s="1"/>
  <c r="AZ47" i="5"/>
  <c r="AZ101" i="5" s="1"/>
  <c r="AZ46" i="5"/>
  <c r="AZ100" i="5" s="1"/>
  <c r="AZ45" i="5"/>
  <c r="AZ99" i="5" s="1"/>
  <c r="AZ44" i="5"/>
  <c r="AZ98" i="5" s="1"/>
  <c r="AZ43" i="5"/>
  <c r="AZ97" i="5" s="1"/>
  <c r="AZ42" i="5"/>
  <c r="AZ96" i="5" s="1"/>
  <c r="AZ41" i="5"/>
  <c r="AZ95" i="5" s="1"/>
  <c r="AZ40" i="5"/>
  <c r="AZ94" i="5" s="1"/>
  <c r="AZ39" i="5"/>
  <c r="AZ93" i="5" s="1"/>
  <c r="AZ38" i="5"/>
  <c r="AZ92" i="5" s="1"/>
  <c r="AZ37" i="5"/>
  <c r="AZ91" i="5" s="1"/>
  <c r="AZ36" i="5"/>
  <c r="AZ90" i="5" s="1"/>
  <c r="AZ35" i="5"/>
  <c r="AZ89" i="5" s="1"/>
  <c r="AZ34" i="5"/>
  <c r="AZ88" i="5" s="1"/>
  <c r="AZ33" i="5"/>
  <c r="AZ87" i="5" s="1"/>
  <c r="AZ32" i="5"/>
  <c r="AZ86" i="5" s="1"/>
  <c r="AZ31" i="5"/>
  <c r="AZ85" i="5" s="1"/>
  <c r="AZ30" i="5"/>
  <c r="AZ84" i="5" s="1"/>
  <c r="AZ29" i="5"/>
  <c r="AZ83" i="5" s="1"/>
  <c r="AZ28" i="5"/>
  <c r="AZ82" i="5" s="1"/>
  <c r="AZ27" i="5"/>
  <c r="AZ81" i="5" s="1"/>
  <c r="BA45" i="6" s="1"/>
  <c r="AZ26" i="5"/>
  <c r="AZ80" i="5" s="1"/>
  <c r="AZ25" i="5"/>
  <c r="AZ79" i="5" s="1"/>
  <c r="AZ24" i="5"/>
  <c r="AZ78" i="5" s="1"/>
  <c r="AZ23" i="5"/>
  <c r="AZ77" i="5" s="1"/>
  <c r="AZ22" i="5"/>
  <c r="AZ76" i="5" s="1"/>
  <c r="AZ21" i="5"/>
  <c r="AZ75" i="5" s="1"/>
  <c r="AZ20" i="5"/>
  <c r="AZ74" i="5" s="1"/>
  <c r="AZ19" i="5"/>
  <c r="AZ73" i="5" s="1"/>
  <c r="AZ18" i="5"/>
  <c r="AZ72" i="5" s="1"/>
  <c r="AZ17" i="5"/>
  <c r="AZ71" i="5" s="1"/>
  <c r="AZ16" i="5"/>
  <c r="AZ70" i="5" s="1"/>
  <c r="AZ15" i="5"/>
  <c r="AZ69" i="5" s="1"/>
  <c r="AZ14" i="5"/>
  <c r="AZ68" i="5" s="1"/>
  <c r="AZ13" i="5"/>
  <c r="AZ67" i="5" s="1"/>
  <c r="AZ12" i="5"/>
  <c r="AZ66" i="5" s="1"/>
  <c r="AZ11" i="5"/>
  <c r="AZ65" i="5" s="1"/>
  <c r="AZ10" i="5"/>
  <c r="AZ64" i="5" s="1"/>
  <c r="AZ9" i="5"/>
  <c r="AZ63" i="5" s="1"/>
  <c r="AZ8" i="5"/>
  <c r="AZ62" i="5" s="1"/>
  <c r="AZ7" i="5"/>
  <c r="AZ61" i="5" s="1"/>
  <c r="AZ6" i="5"/>
  <c r="AZ60" i="5" s="1"/>
  <c r="AZ5" i="5"/>
  <c r="AZ59" i="5" s="1"/>
  <c r="AY51" i="5"/>
  <c r="AY105" i="5" s="1"/>
  <c r="AY50" i="5"/>
  <c r="AY104" i="5" s="1"/>
  <c r="AY49" i="5"/>
  <c r="AY103" i="5" s="1"/>
  <c r="AY48" i="5"/>
  <c r="AY102" i="5" s="1"/>
  <c r="AY47" i="5"/>
  <c r="AY101" i="5" s="1"/>
  <c r="AY46" i="5"/>
  <c r="AY100" i="5" s="1"/>
  <c r="AY45" i="5"/>
  <c r="AY99" i="5" s="1"/>
  <c r="AY44" i="5"/>
  <c r="AY43" i="5"/>
  <c r="AY97" i="5" s="1"/>
  <c r="AY42" i="5"/>
  <c r="AY96" i="5" s="1"/>
  <c r="AY41" i="5"/>
  <c r="AY95" i="5" s="1"/>
  <c r="AY40" i="5"/>
  <c r="AY94" i="5" s="1"/>
  <c r="AY39" i="5"/>
  <c r="AY93" i="5" s="1"/>
  <c r="AY38" i="5"/>
  <c r="AY92" i="5" s="1"/>
  <c r="AY37" i="5"/>
  <c r="AY91" i="5" s="1"/>
  <c r="AY36" i="5"/>
  <c r="AY90" i="5" s="1"/>
  <c r="AY35" i="5"/>
  <c r="AY89" i="5" s="1"/>
  <c r="AY34" i="5"/>
  <c r="AY88" i="5" s="1"/>
  <c r="AY33" i="5"/>
  <c r="AY87" i="5" s="1"/>
  <c r="AY32" i="5"/>
  <c r="AY86" i="5" s="1"/>
  <c r="AY31" i="5"/>
  <c r="AY85" i="5" s="1"/>
  <c r="AY30" i="5"/>
  <c r="AY84" i="5" s="1"/>
  <c r="AY29" i="5"/>
  <c r="AY83" i="5" s="1"/>
  <c r="AY28" i="5"/>
  <c r="AY27" i="5"/>
  <c r="AY81" i="5" s="1"/>
  <c r="AY26" i="5"/>
  <c r="AY80" i="5" s="1"/>
  <c r="AY25" i="5"/>
  <c r="AY79" i="5" s="1"/>
  <c r="AY24" i="5"/>
  <c r="AY78" i="5" s="1"/>
  <c r="AY23" i="5"/>
  <c r="AY77" i="5" s="1"/>
  <c r="AY22" i="5"/>
  <c r="AY76" i="5" s="1"/>
  <c r="AY21" i="5"/>
  <c r="AY75" i="5" s="1"/>
  <c r="AY20" i="5"/>
  <c r="AY74" i="5" s="1"/>
  <c r="AY19" i="5"/>
  <c r="AY73" i="5" s="1"/>
  <c r="AY18" i="5"/>
  <c r="AY72" i="5" s="1"/>
  <c r="AY17" i="5"/>
  <c r="AY71" i="5" s="1"/>
  <c r="AY16" i="5"/>
  <c r="AY70" i="5" s="1"/>
  <c r="AY15" i="5"/>
  <c r="AY69" i="5" s="1"/>
  <c r="AY14" i="5"/>
  <c r="AY68" i="5" s="1"/>
  <c r="AY13" i="5"/>
  <c r="AY67" i="5" s="1"/>
  <c r="AY12" i="5"/>
  <c r="AY11" i="5"/>
  <c r="AY65" i="5" s="1"/>
  <c r="AY10" i="5"/>
  <c r="AY64" i="5" s="1"/>
  <c r="AY9" i="5"/>
  <c r="AY63" i="5" s="1"/>
  <c r="AY8" i="5"/>
  <c r="AY62" i="5" s="1"/>
  <c r="AY7" i="5"/>
  <c r="AY61" i="5" s="1"/>
  <c r="AY6" i="5"/>
  <c r="AY60" i="5" s="1"/>
  <c r="AY5" i="5"/>
  <c r="AY59" i="5" s="1"/>
  <c r="AX50" i="5"/>
  <c r="AX104" i="5" s="1"/>
  <c r="AX49" i="5"/>
  <c r="AX103" i="5" s="1"/>
  <c r="AX48" i="5"/>
  <c r="AX102" i="5" s="1"/>
  <c r="AX47" i="5"/>
  <c r="AX101" i="5" s="1"/>
  <c r="AX46" i="5"/>
  <c r="AX100" i="5" s="1"/>
  <c r="AX45" i="5"/>
  <c r="AX99" i="5" s="1"/>
  <c r="AX44" i="5"/>
  <c r="AX98" i="5" s="1"/>
  <c r="AX43" i="5"/>
  <c r="AX97" i="5" s="1"/>
  <c r="AX42" i="5"/>
  <c r="AX96" i="5" s="1"/>
  <c r="AX41" i="5"/>
  <c r="AX95" i="5" s="1"/>
  <c r="AX40" i="5"/>
  <c r="AX94" i="5" s="1"/>
  <c r="AX39" i="5"/>
  <c r="AX93" i="5" s="1"/>
  <c r="AX38" i="5"/>
  <c r="AX92" i="5" s="1"/>
  <c r="AX37" i="5"/>
  <c r="AX91" i="5" s="1"/>
  <c r="AX36" i="5"/>
  <c r="AX90" i="5" s="1"/>
  <c r="AX35" i="5"/>
  <c r="AX89" i="5" s="1"/>
  <c r="AX34" i="5"/>
  <c r="AX88" i="5" s="1"/>
  <c r="AX33" i="5"/>
  <c r="AX87" i="5" s="1"/>
  <c r="AX32" i="5"/>
  <c r="AX86" i="5" s="1"/>
  <c r="AX31" i="5"/>
  <c r="AX85" i="5" s="1"/>
  <c r="AX30" i="5"/>
  <c r="AX84" i="5" s="1"/>
  <c r="AX29" i="5"/>
  <c r="AX83" i="5" s="1"/>
  <c r="AX28" i="5"/>
  <c r="AX82" i="5" s="1"/>
  <c r="AX27" i="5"/>
  <c r="AX81" i="5" s="1"/>
  <c r="AX26" i="5"/>
  <c r="AX80" i="5" s="1"/>
  <c r="AX25" i="5"/>
  <c r="AX79" i="5" s="1"/>
  <c r="AX24" i="5"/>
  <c r="AX78" i="5" s="1"/>
  <c r="AX23" i="5"/>
  <c r="AX77" i="5" s="1"/>
  <c r="AX22" i="5"/>
  <c r="AX76" i="5" s="1"/>
  <c r="AX21" i="5"/>
  <c r="AX75" i="5" s="1"/>
  <c r="AX20" i="5"/>
  <c r="AX74" i="5" s="1"/>
  <c r="AX19" i="5"/>
  <c r="AX73" i="5" s="1"/>
  <c r="AX18" i="5"/>
  <c r="AX72" i="5" s="1"/>
  <c r="AX17" i="5"/>
  <c r="AX71" i="5" s="1"/>
  <c r="AX16" i="5"/>
  <c r="AX70" i="5" s="1"/>
  <c r="AX15" i="5"/>
  <c r="AX69" i="5" s="1"/>
  <c r="AX14" i="5"/>
  <c r="AX68" i="5" s="1"/>
  <c r="AX13" i="5"/>
  <c r="AX67" i="5" s="1"/>
  <c r="AX12" i="5"/>
  <c r="AX66" i="5" s="1"/>
  <c r="AX11" i="5"/>
  <c r="AX65" i="5" s="1"/>
  <c r="AX10" i="5"/>
  <c r="AX64" i="5" s="1"/>
  <c r="AX9" i="5"/>
  <c r="AX63" i="5" s="1"/>
  <c r="AX8" i="5"/>
  <c r="AX62" i="5" s="1"/>
  <c r="AX7" i="5"/>
  <c r="AX61" i="5" s="1"/>
  <c r="AX6" i="5"/>
  <c r="AX60" i="5" s="1"/>
  <c r="AX5" i="5"/>
  <c r="AX59" i="5" s="1"/>
  <c r="AW48" i="5"/>
  <c r="AW102" i="5" s="1"/>
  <c r="AW5" i="5"/>
  <c r="AW59" i="5" s="1"/>
  <c r="AW49" i="5"/>
  <c r="AW103" i="5" s="1"/>
  <c r="AW47" i="5"/>
  <c r="AW101" i="5" s="1"/>
  <c r="AW46" i="5"/>
  <c r="AW100" i="5" s="1"/>
  <c r="AW45" i="5"/>
  <c r="AW99" i="5" s="1"/>
  <c r="AW44" i="5"/>
  <c r="AW98" i="5" s="1"/>
  <c r="AW43" i="5"/>
  <c r="AW97" i="5" s="1"/>
  <c r="AW42" i="5"/>
  <c r="AW96" i="5" s="1"/>
  <c r="AW41" i="5"/>
  <c r="AW95" i="5" s="1"/>
  <c r="AW40" i="5"/>
  <c r="AW94" i="5" s="1"/>
  <c r="AW39" i="5"/>
  <c r="AW93" i="5" s="1"/>
  <c r="AW38" i="5"/>
  <c r="AW92" i="5" s="1"/>
  <c r="AW37" i="5"/>
  <c r="AW91" i="5" s="1"/>
  <c r="AW36" i="5"/>
  <c r="AW90" i="5" s="1"/>
  <c r="AW35" i="5"/>
  <c r="AW89" i="5" s="1"/>
  <c r="AW34" i="5"/>
  <c r="AW88" i="5" s="1"/>
  <c r="AW33" i="5"/>
  <c r="AW87" i="5" s="1"/>
  <c r="AW32" i="5"/>
  <c r="AW86" i="5" s="1"/>
  <c r="AW31" i="5"/>
  <c r="AW85" i="5" s="1"/>
  <c r="AW30" i="5"/>
  <c r="AW84" i="5" s="1"/>
  <c r="AX48" i="6" s="1"/>
  <c r="AW29" i="5"/>
  <c r="AW83" i="5" s="1"/>
  <c r="AW28" i="5"/>
  <c r="AW82" i="5" s="1"/>
  <c r="AW27" i="5"/>
  <c r="AW81" i="5" s="1"/>
  <c r="AW26" i="5"/>
  <c r="AW80" i="5" s="1"/>
  <c r="AW25" i="5"/>
  <c r="AW79" i="5" s="1"/>
  <c r="AW24" i="5"/>
  <c r="AW78" i="5" s="1"/>
  <c r="AW23" i="5"/>
  <c r="AW77" i="5" s="1"/>
  <c r="AW22" i="5"/>
  <c r="AW76" i="5" s="1"/>
  <c r="AW21" i="5"/>
  <c r="AW75" i="5" s="1"/>
  <c r="AW20" i="5"/>
  <c r="AW74" i="5" s="1"/>
  <c r="AW19" i="5"/>
  <c r="AW73" i="5" s="1"/>
  <c r="AW18" i="5"/>
  <c r="AW72" i="5" s="1"/>
  <c r="AW17" i="5"/>
  <c r="AW71" i="5" s="1"/>
  <c r="AW16" i="5"/>
  <c r="AW70" i="5" s="1"/>
  <c r="AW15" i="5"/>
  <c r="AW69" i="5" s="1"/>
  <c r="AW14" i="5"/>
  <c r="AW68" i="5" s="1"/>
  <c r="AX32" i="6" s="1"/>
  <c r="AW13" i="5"/>
  <c r="AW67" i="5" s="1"/>
  <c r="AW12" i="5"/>
  <c r="AW66" i="5" s="1"/>
  <c r="AW11" i="5"/>
  <c r="AW65" i="5" s="1"/>
  <c r="AW10" i="5"/>
  <c r="AW64" i="5" s="1"/>
  <c r="AW9" i="5"/>
  <c r="AW63" i="5" s="1"/>
  <c r="AW8" i="5"/>
  <c r="AW62" i="5" s="1"/>
  <c r="AW7" i="5"/>
  <c r="AW61" i="5" s="1"/>
  <c r="AW6" i="5"/>
  <c r="AW60" i="5" s="1"/>
  <c r="AV48" i="5"/>
  <c r="AV102" i="5" s="1"/>
  <c r="AV47" i="5"/>
  <c r="AV101" i="5" s="1"/>
  <c r="AV46" i="5"/>
  <c r="AV100" i="5" s="1"/>
  <c r="AV45" i="5"/>
  <c r="AV99" i="5" s="1"/>
  <c r="AV44" i="5"/>
  <c r="AV98" i="5" s="1"/>
  <c r="AV43" i="5"/>
  <c r="AV97" i="5" s="1"/>
  <c r="AV42" i="5"/>
  <c r="AV96" i="5" s="1"/>
  <c r="AV41" i="5"/>
  <c r="AV95" i="5" s="1"/>
  <c r="AV40" i="5"/>
  <c r="AV94" i="5" s="1"/>
  <c r="AV39" i="5"/>
  <c r="AV93" i="5" s="1"/>
  <c r="AV38" i="5"/>
  <c r="AV92" i="5" s="1"/>
  <c r="AV37" i="5"/>
  <c r="AV91" i="5" s="1"/>
  <c r="AV36" i="5"/>
  <c r="AV90" i="5" s="1"/>
  <c r="AV35" i="5"/>
  <c r="AV89" i="5" s="1"/>
  <c r="AV34" i="5"/>
  <c r="AV88" i="5" s="1"/>
  <c r="AV33" i="5"/>
  <c r="AV87" i="5" s="1"/>
  <c r="AV32" i="5"/>
  <c r="AV86" i="5" s="1"/>
  <c r="AV31" i="5"/>
  <c r="AV85" i="5" s="1"/>
  <c r="AV30" i="5"/>
  <c r="AV84" i="5" s="1"/>
  <c r="AV29" i="5"/>
  <c r="AV83" i="5" s="1"/>
  <c r="AV28" i="5"/>
  <c r="AV82" i="5" s="1"/>
  <c r="AV27" i="5"/>
  <c r="AV81" i="5" s="1"/>
  <c r="AV26" i="5"/>
  <c r="AV80" i="5" s="1"/>
  <c r="AV25" i="5"/>
  <c r="AV79" i="5" s="1"/>
  <c r="AV24" i="5"/>
  <c r="AV78" i="5" s="1"/>
  <c r="AV23" i="5"/>
  <c r="AV77" i="5" s="1"/>
  <c r="AV22" i="5"/>
  <c r="AV76" i="5" s="1"/>
  <c r="AV21" i="5"/>
  <c r="AV75" i="5" s="1"/>
  <c r="AV20" i="5"/>
  <c r="AV74" i="5" s="1"/>
  <c r="AV19" i="5"/>
  <c r="AV73" i="5" s="1"/>
  <c r="AV18" i="5"/>
  <c r="AV72" i="5" s="1"/>
  <c r="AV17" i="5"/>
  <c r="AV71" i="5" s="1"/>
  <c r="AV16" i="5"/>
  <c r="AV70" i="5" s="1"/>
  <c r="AV15" i="5"/>
  <c r="AV69" i="5" s="1"/>
  <c r="AV14" i="5"/>
  <c r="AV68" i="5" s="1"/>
  <c r="AV13" i="5"/>
  <c r="AV67" i="5" s="1"/>
  <c r="AV12" i="5"/>
  <c r="AV66" i="5" s="1"/>
  <c r="AV11" i="5"/>
  <c r="AV65" i="5" s="1"/>
  <c r="AV10" i="5"/>
  <c r="AV64" i="5" s="1"/>
  <c r="AV9" i="5"/>
  <c r="AV63" i="5" s="1"/>
  <c r="AV8" i="5"/>
  <c r="AV62" i="5" s="1"/>
  <c r="AV7" i="5"/>
  <c r="AV61" i="5" s="1"/>
  <c r="AV6" i="5"/>
  <c r="AV60" i="5" s="1"/>
  <c r="AV5" i="5"/>
  <c r="AV59" i="5" s="1"/>
  <c r="AU47" i="5"/>
  <c r="AU101" i="5" s="1"/>
  <c r="AU46" i="5"/>
  <c r="AU100" i="5" s="1"/>
  <c r="AU45" i="5"/>
  <c r="AU99" i="5" s="1"/>
  <c r="AU44" i="5"/>
  <c r="AU98" i="5" s="1"/>
  <c r="AU43" i="5"/>
  <c r="AU97" i="5" s="1"/>
  <c r="AU42" i="5"/>
  <c r="AU96" i="5" s="1"/>
  <c r="AU41" i="5"/>
  <c r="AU95" i="5" s="1"/>
  <c r="AU40" i="5"/>
  <c r="AU94" i="5" s="1"/>
  <c r="AU39" i="5"/>
  <c r="AU93" i="5" s="1"/>
  <c r="AU38" i="5"/>
  <c r="AU92" i="5" s="1"/>
  <c r="AU37" i="5"/>
  <c r="AU91" i="5" s="1"/>
  <c r="AU36" i="5"/>
  <c r="AU90" i="5" s="1"/>
  <c r="AU35" i="5"/>
  <c r="AU89" i="5" s="1"/>
  <c r="AU34" i="5"/>
  <c r="AU88" i="5" s="1"/>
  <c r="AU33" i="5"/>
  <c r="AU87" i="5" s="1"/>
  <c r="AU32" i="5"/>
  <c r="AU86" i="5" s="1"/>
  <c r="AU31" i="5"/>
  <c r="AU85" i="5" s="1"/>
  <c r="AU30" i="5"/>
  <c r="AU84" i="5" s="1"/>
  <c r="AU29" i="5"/>
  <c r="AU83" i="5" s="1"/>
  <c r="AU28" i="5"/>
  <c r="AU82" i="5" s="1"/>
  <c r="AU27" i="5"/>
  <c r="AU81" i="5" s="1"/>
  <c r="AU26" i="5"/>
  <c r="AU80" i="5" s="1"/>
  <c r="AU25" i="5"/>
  <c r="AU79" i="5" s="1"/>
  <c r="AU24" i="5"/>
  <c r="AU78" i="5" s="1"/>
  <c r="AU23" i="5"/>
  <c r="AU77" i="5" s="1"/>
  <c r="AU22" i="5"/>
  <c r="AU76" i="5" s="1"/>
  <c r="AU21" i="5"/>
  <c r="AU75" i="5" s="1"/>
  <c r="AU20" i="5"/>
  <c r="AU74" i="5" s="1"/>
  <c r="AU19" i="5"/>
  <c r="AU73" i="5" s="1"/>
  <c r="AU18" i="5"/>
  <c r="AU72" i="5" s="1"/>
  <c r="AU17" i="5"/>
  <c r="AU71" i="5" s="1"/>
  <c r="AU16" i="5"/>
  <c r="AU70" i="5" s="1"/>
  <c r="AV34" i="6" s="1"/>
  <c r="AU15" i="5"/>
  <c r="AU69" i="5" s="1"/>
  <c r="AU14" i="5"/>
  <c r="AU68" i="5" s="1"/>
  <c r="AU13" i="5"/>
  <c r="AU67" i="5" s="1"/>
  <c r="AU12" i="5"/>
  <c r="AU66" i="5" s="1"/>
  <c r="AU11" i="5"/>
  <c r="AU65" i="5" s="1"/>
  <c r="AU10" i="5"/>
  <c r="AU64" i="5" s="1"/>
  <c r="AU9" i="5"/>
  <c r="AU63" i="5" s="1"/>
  <c r="AU8" i="5"/>
  <c r="AU62" i="5" s="1"/>
  <c r="AU7" i="5"/>
  <c r="AU61" i="5" s="1"/>
  <c r="AU6" i="5"/>
  <c r="AU60" i="5" s="1"/>
  <c r="AU5" i="5"/>
  <c r="AU59" i="5" s="1"/>
  <c r="AT46" i="5"/>
  <c r="AT100" i="5" s="1"/>
  <c r="AT45" i="5"/>
  <c r="AT99" i="5" s="1"/>
  <c r="AT44" i="5"/>
  <c r="AT98" i="5" s="1"/>
  <c r="AT43" i="5"/>
  <c r="AT97" i="5" s="1"/>
  <c r="AT42" i="5"/>
  <c r="AT96" i="5" s="1"/>
  <c r="AT41" i="5"/>
  <c r="AT95" i="5" s="1"/>
  <c r="AT40" i="5"/>
  <c r="AT94" i="5" s="1"/>
  <c r="AT39" i="5"/>
  <c r="AT93" i="5" s="1"/>
  <c r="AT38" i="5"/>
  <c r="AT92" i="5" s="1"/>
  <c r="AT37" i="5"/>
  <c r="AT91" i="5" s="1"/>
  <c r="AT36" i="5"/>
  <c r="AT90" i="5" s="1"/>
  <c r="AT35" i="5"/>
  <c r="AT89" i="5" s="1"/>
  <c r="AT34" i="5"/>
  <c r="AT88" i="5" s="1"/>
  <c r="AT33" i="5"/>
  <c r="AT87" i="5" s="1"/>
  <c r="AT32" i="5"/>
  <c r="AT86" i="5" s="1"/>
  <c r="AT31" i="5"/>
  <c r="AT85" i="5" s="1"/>
  <c r="AT30" i="5"/>
  <c r="AT84" i="5" s="1"/>
  <c r="AT29" i="5"/>
  <c r="AT83" i="5" s="1"/>
  <c r="AT28" i="5"/>
  <c r="AT82" i="5" s="1"/>
  <c r="AT27" i="5"/>
  <c r="AT81" i="5" s="1"/>
  <c r="AT26" i="5"/>
  <c r="AT80" i="5" s="1"/>
  <c r="AT25" i="5"/>
  <c r="AT24" i="5"/>
  <c r="AT78" i="5" s="1"/>
  <c r="AT23" i="5"/>
  <c r="AT77" i="5" s="1"/>
  <c r="AT22" i="5"/>
  <c r="AT76" i="5" s="1"/>
  <c r="AT21" i="5"/>
  <c r="AT75" i="5" s="1"/>
  <c r="AT20" i="5"/>
  <c r="AT74" i="5" s="1"/>
  <c r="AT19" i="5"/>
  <c r="AT73" i="5" s="1"/>
  <c r="AT18" i="5"/>
  <c r="AT72" i="5" s="1"/>
  <c r="AT17" i="5"/>
  <c r="AT71" i="5" s="1"/>
  <c r="AU35" i="6" s="1"/>
  <c r="AT16" i="5"/>
  <c r="AT70" i="5" s="1"/>
  <c r="AT15" i="5"/>
  <c r="AT69" i="5" s="1"/>
  <c r="AT14" i="5"/>
  <c r="AT68" i="5" s="1"/>
  <c r="AT13" i="5"/>
  <c r="AT67" i="5" s="1"/>
  <c r="AT12" i="5"/>
  <c r="AT66" i="5" s="1"/>
  <c r="AT11" i="5"/>
  <c r="AT65" i="5" s="1"/>
  <c r="AT10" i="5"/>
  <c r="AT64" i="5" s="1"/>
  <c r="AT9" i="5"/>
  <c r="AT63" i="5" s="1"/>
  <c r="AT8" i="5"/>
  <c r="AT62" i="5" s="1"/>
  <c r="AT7" i="5"/>
  <c r="AT61" i="5" s="1"/>
  <c r="AT6" i="5"/>
  <c r="AT60" i="5" s="1"/>
  <c r="AT5" i="5"/>
  <c r="AT59" i="5" s="1"/>
  <c r="AS45" i="5"/>
  <c r="AS99" i="5" s="1"/>
  <c r="AS44" i="5"/>
  <c r="AS98" i="5" s="1"/>
  <c r="AS43" i="5"/>
  <c r="AS97" i="5" s="1"/>
  <c r="AS42" i="5"/>
  <c r="AS96" i="5" s="1"/>
  <c r="AS41" i="5"/>
  <c r="AS95" i="5" s="1"/>
  <c r="AS40" i="5"/>
  <c r="AS94" i="5" s="1"/>
  <c r="AS39" i="5"/>
  <c r="AS93" i="5" s="1"/>
  <c r="AS38" i="5"/>
  <c r="AS92" i="5" s="1"/>
  <c r="AS37" i="5"/>
  <c r="AS91" i="5" s="1"/>
  <c r="AS36" i="5"/>
  <c r="AS90" i="5" s="1"/>
  <c r="AS35" i="5"/>
  <c r="AS89" i="5" s="1"/>
  <c r="AS34" i="5"/>
  <c r="AS88" i="5" s="1"/>
  <c r="AS33" i="5"/>
  <c r="AS87" i="5" s="1"/>
  <c r="AS32" i="5"/>
  <c r="AS86" i="5" s="1"/>
  <c r="AS31" i="5"/>
  <c r="AS85" i="5" s="1"/>
  <c r="AS30" i="5"/>
  <c r="AS84" i="5" s="1"/>
  <c r="AS29" i="5"/>
  <c r="AS83" i="5" s="1"/>
  <c r="AS28" i="5"/>
  <c r="AS82" i="5" s="1"/>
  <c r="AS27" i="5"/>
  <c r="AS81" i="5" s="1"/>
  <c r="AS26" i="5"/>
  <c r="AS80" i="5" s="1"/>
  <c r="AS25" i="5"/>
  <c r="AS79" i="5" s="1"/>
  <c r="AS24" i="5"/>
  <c r="AS78" i="5" s="1"/>
  <c r="AS23" i="5"/>
  <c r="AS77" i="5" s="1"/>
  <c r="AS22" i="5"/>
  <c r="AS76" i="5" s="1"/>
  <c r="AS21" i="5"/>
  <c r="AS75" i="5" s="1"/>
  <c r="AS20" i="5"/>
  <c r="AS74" i="5" s="1"/>
  <c r="AS19" i="5"/>
  <c r="AS73" i="5" s="1"/>
  <c r="AS18" i="5"/>
  <c r="AS72" i="5" s="1"/>
  <c r="AT36" i="6" s="1"/>
  <c r="AS17" i="5"/>
  <c r="AS71" i="5" s="1"/>
  <c r="AS16" i="5"/>
  <c r="AS70" i="5" s="1"/>
  <c r="AS15" i="5"/>
  <c r="AS69" i="5" s="1"/>
  <c r="AS14" i="5"/>
  <c r="AS68" i="5" s="1"/>
  <c r="AS13" i="5"/>
  <c r="AS67" i="5" s="1"/>
  <c r="AS12" i="5"/>
  <c r="AS66" i="5" s="1"/>
  <c r="AS11" i="5"/>
  <c r="AS65" i="5" s="1"/>
  <c r="AS10" i="5"/>
  <c r="AS64" i="5" s="1"/>
  <c r="AS9" i="5"/>
  <c r="AS63" i="5" s="1"/>
  <c r="AS8" i="5"/>
  <c r="AS62" i="5" s="1"/>
  <c r="AS7" i="5"/>
  <c r="AS61" i="5" s="1"/>
  <c r="AS6" i="5"/>
  <c r="AS60" i="5" s="1"/>
  <c r="AS5" i="5"/>
  <c r="AS59" i="5" s="1"/>
  <c r="AR44" i="5"/>
  <c r="AR98" i="5" s="1"/>
  <c r="AR43" i="5"/>
  <c r="AR97" i="5" s="1"/>
  <c r="AR42" i="5"/>
  <c r="AR96" i="5" s="1"/>
  <c r="AR41" i="5"/>
  <c r="AR95" i="5" s="1"/>
  <c r="AR40" i="5"/>
  <c r="AR94" i="5" s="1"/>
  <c r="AR39" i="5"/>
  <c r="AR93" i="5" s="1"/>
  <c r="AR38" i="5"/>
  <c r="AR92" i="5" s="1"/>
  <c r="AR37" i="5"/>
  <c r="AR91" i="5" s="1"/>
  <c r="AR36" i="5"/>
  <c r="AR90" i="5" s="1"/>
  <c r="AR35" i="5"/>
  <c r="AR89" i="5" s="1"/>
  <c r="AR34" i="5"/>
  <c r="AR88" i="5" s="1"/>
  <c r="AR33" i="5"/>
  <c r="AR87" i="5" s="1"/>
  <c r="AR32" i="5"/>
  <c r="AR86" i="5" s="1"/>
  <c r="AR31" i="5"/>
  <c r="AR85" i="5" s="1"/>
  <c r="AR30" i="5"/>
  <c r="AR84" i="5" s="1"/>
  <c r="AR29" i="5"/>
  <c r="AR83" i="5" s="1"/>
  <c r="AR28" i="5"/>
  <c r="AR82" i="5" s="1"/>
  <c r="AR27" i="5"/>
  <c r="AR81" i="5" s="1"/>
  <c r="AR26" i="5"/>
  <c r="AR80" i="5" s="1"/>
  <c r="AR25" i="5"/>
  <c r="AR79" i="5" s="1"/>
  <c r="AR24" i="5"/>
  <c r="AR78" i="5" s="1"/>
  <c r="AR23" i="5"/>
  <c r="AR77" i="5" s="1"/>
  <c r="AR22" i="5"/>
  <c r="AR76" i="5" s="1"/>
  <c r="AR21" i="5"/>
  <c r="AR75" i="5" s="1"/>
  <c r="AR20" i="5"/>
  <c r="AR74" i="5" s="1"/>
  <c r="AR19" i="5"/>
  <c r="AR73" i="5" s="1"/>
  <c r="AS37" i="6" s="1"/>
  <c r="AR18" i="5"/>
  <c r="AR72" i="5" s="1"/>
  <c r="AR17" i="5"/>
  <c r="AR71" i="5" s="1"/>
  <c r="AR16" i="5"/>
  <c r="AR70" i="5" s="1"/>
  <c r="AR15" i="5"/>
  <c r="AR69" i="5" s="1"/>
  <c r="AR14" i="5"/>
  <c r="AR68" i="5" s="1"/>
  <c r="AR13" i="5"/>
  <c r="AR67" i="5" s="1"/>
  <c r="AR12" i="5"/>
  <c r="AR66" i="5" s="1"/>
  <c r="AR11" i="5"/>
  <c r="AR65" i="5" s="1"/>
  <c r="AR10" i="5"/>
  <c r="AR64" i="5" s="1"/>
  <c r="AR9" i="5"/>
  <c r="AR63" i="5" s="1"/>
  <c r="AR8" i="5"/>
  <c r="AR62" i="5" s="1"/>
  <c r="AR7" i="5"/>
  <c r="AR61" i="5" s="1"/>
  <c r="AR6" i="5"/>
  <c r="AR60" i="5" s="1"/>
  <c r="AR5" i="5"/>
  <c r="AR59" i="5" s="1"/>
  <c r="AQ43" i="5"/>
  <c r="AQ97" i="5" s="1"/>
  <c r="AQ42" i="5"/>
  <c r="AQ96" i="5" s="1"/>
  <c r="AQ41" i="5"/>
  <c r="AQ95" i="5" s="1"/>
  <c r="AQ40" i="5"/>
  <c r="AQ94" i="5" s="1"/>
  <c r="AQ39" i="5"/>
  <c r="AQ93" i="5" s="1"/>
  <c r="AQ38" i="5"/>
  <c r="AQ92" i="5" s="1"/>
  <c r="AQ37" i="5"/>
  <c r="AQ91" i="5" s="1"/>
  <c r="AQ36" i="5"/>
  <c r="AQ90" i="5" s="1"/>
  <c r="AQ35" i="5"/>
  <c r="AQ89" i="5" s="1"/>
  <c r="AQ34" i="5"/>
  <c r="AQ88" i="5" s="1"/>
  <c r="AQ33" i="5"/>
  <c r="AQ87" i="5" s="1"/>
  <c r="AQ32" i="5"/>
  <c r="AQ86" i="5" s="1"/>
  <c r="AQ31" i="5"/>
  <c r="AQ85" i="5" s="1"/>
  <c r="AQ30" i="5"/>
  <c r="AQ84" i="5" s="1"/>
  <c r="AQ29" i="5"/>
  <c r="AQ83" i="5" s="1"/>
  <c r="AQ28" i="5"/>
  <c r="AQ82" i="5" s="1"/>
  <c r="AQ27" i="5"/>
  <c r="AQ81" i="5" s="1"/>
  <c r="AQ26" i="5"/>
  <c r="AQ80" i="5" s="1"/>
  <c r="AQ25" i="5"/>
  <c r="AQ79" i="5" s="1"/>
  <c r="AQ24" i="5"/>
  <c r="AQ78" i="5" s="1"/>
  <c r="AQ23" i="5"/>
  <c r="AQ77" i="5" s="1"/>
  <c r="AQ22" i="5"/>
  <c r="AQ76" i="5" s="1"/>
  <c r="AQ21" i="5"/>
  <c r="AQ75" i="5" s="1"/>
  <c r="AQ20" i="5"/>
  <c r="AQ74" i="5" s="1"/>
  <c r="AQ19" i="5"/>
  <c r="AQ73" i="5" s="1"/>
  <c r="AQ18" i="5"/>
  <c r="AQ72" i="5" s="1"/>
  <c r="AQ17" i="5"/>
  <c r="AQ71" i="5" s="1"/>
  <c r="AQ16" i="5"/>
  <c r="AQ70" i="5" s="1"/>
  <c r="AQ15" i="5"/>
  <c r="AQ69" i="5" s="1"/>
  <c r="AQ14" i="5"/>
  <c r="AQ68" i="5" s="1"/>
  <c r="AQ13" i="5"/>
  <c r="AQ67" i="5" s="1"/>
  <c r="AQ12" i="5"/>
  <c r="AQ66" i="5" s="1"/>
  <c r="AQ11" i="5"/>
  <c r="AQ65" i="5" s="1"/>
  <c r="AQ10" i="5"/>
  <c r="AQ64" i="5" s="1"/>
  <c r="AQ9" i="5"/>
  <c r="AQ63" i="5" s="1"/>
  <c r="AQ8" i="5"/>
  <c r="AQ62" i="5" s="1"/>
  <c r="AQ7" i="5"/>
  <c r="AQ61" i="5" s="1"/>
  <c r="AQ6" i="5"/>
  <c r="AQ60" i="5" s="1"/>
  <c r="AQ5" i="5"/>
  <c r="AQ59" i="5" s="1"/>
  <c r="AP42" i="5"/>
  <c r="AP96" i="5" s="1"/>
  <c r="AP41" i="5"/>
  <c r="AP95" i="5" s="1"/>
  <c r="AP40" i="5"/>
  <c r="AP94" i="5" s="1"/>
  <c r="AP39" i="5"/>
  <c r="AP93" i="5" s="1"/>
  <c r="AP38" i="5"/>
  <c r="AP92" i="5" s="1"/>
  <c r="AP37" i="5"/>
  <c r="AP91" i="5" s="1"/>
  <c r="AP36" i="5"/>
  <c r="AP90" i="5" s="1"/>
  <c r="AP35" i="5"/>
  <c r="AP89" i="5" s="1"/>
  <c r="AP34" i="5"/>
  <c r="AP88" i="5" s="1"/>
  <c r="AP33" i="5"/>
  <c r="AP87" i="5" s="1"/>
  <c r="AP32" i="5"/>
  <c r="AP86" i="5" s="1"/>
  <c r="AP31" i="5"/>
  <c r="AP85" i="5" s="1"/>
  <c r="AP30" i="5"/>
  <c r="AP84" i="5" s="1"/>
  <c r="AP29" i="5"/>
  <c r="AP83" i="5" s="1"/>
  <c r="AP28" i="5"/>
  <c r="AP82" i="5" s="1"/>
  <c r="AP27" i="5"/>
  <c r="AP81" i="5" s="1"/>
  <c r="AP26" i="5"/>
  <c r="AP80" i="5" s="1"/>
  <c r="AP25" i="5"/>
  <c r="AP79" i="5" s="1"/>
  <c r="AP24" i="5"/>
  <c r="AP78" i="5" s="1"/>
  <c r="AP23" i="5"/>
  <c r="AP77" i="5" s="1"/>
  <c r="AP22" i="5"/>
  <c r="AP76" i="5" s="1"/>
  <c r="AP21" i="5"/>
  <c r="AP75" i="5" s="1"/>
  <c r="AQ39" i="6" s="1"/>
  <c r="AP20" i="5"/>
  <c r="AP74" i="5" s="1"/>
  <c r="AP19" i="5"/>
  <c r="AP73" i="5" s="1"/>
  <c r="AP18" i="5"/>
  <c r="AP72" i="5" s="1"/>
  <c r="AP17" i="5"/>
  <c r="AP71" i="5" s="1"/>
  <c r="AP16" i="5"/>
  <c r="AP70" i="5" s="1"/>
  <c r="AP15" i="5"/>
  <c r="AP69" i="5" s="1"/>
  <c r="AP14" i="5"/>
  <c r="AP68" i="5" s="1"/>
  <c r="AP13" i="5"/>
  <c r="AP67" i="5" s="1"/>
  <c r="AP12" i="5"/>
  <c r="AP66" i="5" s="1"/>
  <c r="AP11" i="5"/>
  <c r="AP65" i="5" s="1"/>
  <c r="AP10" i="5"/>
  <c r="AP64" i="5" s="1"/>
  <c r="AP9" i="5"/>
  <c r="AP63" i="5" s="1"/>
  <c r="AP8" i="5"/>
  <c r="AP62" i="5" s="1"/>
  <c r="AP7" i="5"/>
  <c r="AP61" i="5" s="1"/>
  <c r="AP6" i="5"/>
  <c r="AP60" i="5" s="1"/>
  <c r="AP5" i="5"/>
  <c r="AP59" i="5" s="1"/>
  <c r="AO41" i="5"/>
  <c r="AO95" i="5" s="1"/>
  <c r="AO40" i="5"/>
  <c r="AO94" i="5" s="1"/>
  <c r="AO39" i="5"/>
  <c r="AO93" i="5" s="1"/>
  <c r="AO38" i="5"/>
  <c r="AO92" i="5" s="1"/>
  <c r="AO37" i="5"/>
  <c r="AO91" i="5" s="1"/>
  <c r="AO36" i="5"/>
  <c r="AO90" i="5" s="1"/>
  <c r="AO35" i="5"/>
  <c r="AO89" i="5" s="1"/>
  <c r="AO34" i="5"/>
  <c r="AO88" i="5" s="1"/>
  <c r="AO33" i="5"/>
  <c r="AO87" i="5" s="1"/>
  <c r="AO32" i="5"/>
  <c r="AO86" i="5" s="1"/>
  <c r="AO31" i="5"/>
  <c r="AO85" i="5" s="1"/>
  <c r="AO30" i="5"/>
  <c r="AO84" i="5" s="1"/>
  <c r="AO29" i="5"/>
  <c r="AO83" i="5" s="1"/>
  <c r="AO28" i="5"/>
  <c r="AO82" i="5" s="1"/>
  <c r="AO27" i="5"/>
  <c r="AO81" i="5" s="1"/>
  <c r="AO26" i="5"/>
  <c r="AO80" i="5" s="1"/>
  <c r="AO25" i="5"/>
  <c r="AO79" i="5" s="1"/>
  <c r="AO24" i="5"/>
  <c r="AO78" i="5" s="1"/>
  <c r="AO23" i="5"/>
  <c r="AO77" i="5" s="1"/>
  <c r="AO22" i="5"/>
  <c r="AO76" i="5" s="1"/>
  <c r="AP40" i="6" s="1"/>
  <c r="AO21" i="5"/>
  <c r="AO75" i="5" s="1"/>
  <c r="AO20" i="5"/>
  <c r="AO74" i="5" s="1"/>
  <c r="AO19" i="5"/>
  <c r="AO73" i="5" s="1"/>
  <c r="AO18" i="5"/>
  <c r="AO72" i="5" s="1"/>
  <c r="AO17" i="5"/>
  <c r="AO71" i="5" s="1"/>
  <c r="AO16" i="5"/>
  <c r="AO70" i="5" s="1"/>
  <c r="AO15" i="5"/>
  <c r="AO69" i="5" s="1"/>
  <c r="AO14" i="5"/>
  <c r="AO68" i="5" s="1"/>
  <c r="AO13" i="5"/>
  <c r="AO67" i="5" s="1"/>
  <c r="AO12" i="5"/>
  <c r="AO66" i="5" s="1"/>
  <c r="AO11" i="5"/>
  <c r="AO65" i="5" s="1"/>
  <c r="AO10" i="5"/>
  <c r="AO64" i="5" s="1"/>
  <c r="AO9" i="5"/>
  <c r="AO63" i="5" s="1"/>
  <c r="AO8" i="5"/>
  <c r="AO62" i="5" s="1"/>
  <c r="AO7" i="5"/>
  <c r="AO61" i="5" s="1"/>
  <c r="AO6" i="5"/>
  <c r="AO60" i="5" s="1"/>
  <c r="AO5" i="5"/>
  <c r="AO59" i="5" s="1"/>
  <c r="AN40" i="5"/>
  <c r="AN94" i="5" s="1"/>
  <c r="AN39" i="5"/>
  <c r="AN93" i="5" s="1"/>
  <c r="AN38" i="5"/>
  <c r="AN92" i="5" s="1"/>
  <c r="AN37" i="5"/>
  <c r="AN91" i="5" s="1"/>
  <c r="AN36" i="5"/>
  <c r="AN90" i="5" s="1"/>
  <c r="AN35" i="5"/>
  <c r="AN89" i="5" s="1"/>
  <c r="AN34" i="5"/>
  <c r="AN88" i="5" s="1"/>
  <c r="AN33" i="5"/>
  <c r="AN87" i="5" s="1"/>
  <c r="AN32" i="5"/>
  <c r="AN86" i="5" s="1"/>
  <c r="AN31" i="5"/>
  <c r="AN85" i="5" s="1"/>
  <c r="AN30" i="5"/>
  <c r="AN84" i="5" s="1"/>
  <c r="AN29" i="5"/>
  <c r="AN83" i="5" s="1"/>
  <c r="AN28" i="5"/>
  <c r="AN82" i="5" s="1"/>
  <c r="AN27" i="5"/>
  <c r="AN81" i="5" s="1"/>
  <c r="AN26" i="5"/>
  <c r="AN80" i="5" s="1"/>
  <c r="AN25" i="5"/>
  <c r="AN79" i="5" s="1"/>
  <c r="AN24" i="5"/>
  <c r="AN78" i="5" s="1"/>
  <c r="AN23" i="5"/>
  <c r="AN77" i="5" s="1"/>
  <c r="AN22" i="5"/>
  <c r="AN76" i="5" s="1"/>
  <c r="AN21" i="5"/>
  <c r="AN75" i="5" s="1"/>
  <c r="AN20" i="5"/>
  <c r="AN74" i="5" s="1"/>
  <c r="AN19" i="5"/>
  <c r="AN73" i="5" s="1"/>
  <c r="AN18" i="5"/>
  <c r="AN72" i="5" s="1"/>
  <c r="AN17" i="5"/>
  <c r="AN71" i="5" s="1"/>
  <c r="AN16" i="5"/>
  <c r="AN70" i="5" s="1"/>
  <c r="AN15" i="5"/>
  <c r="AN69" i="5" s="1"/>
  <c r="AN14" i="5"/>
  <c r="AN68" i="5" s="1"/>
  <c r="AN13" i="5"/>
  <c r="AN67" i="5" s="1"/>
  <c r="AN12" i="5"/>
  <c r="AN66" i="5" s="1"/>
  <c r="AN11" i="5"/>
  <c r="AN65" i="5" s="1"/>
  <c r="AN10" i="5"/>
  <c r="AN64" i="5" s="1"/>
  <c r="AN9" i="5"/>
  <c r="AN63" i="5" s="1"/>
  <c r="AN8" i="5"/>
  <c r="AN62" i="5" s="1"/>
  <c r="AN7" i="5"/>
  <c r="AN61" i="5" s="1"/>
  <c r="AN6" i="5"/>
  <c r="AN60" i="5" s="1"/>
  <c r="AN5" i="5"/>
  <c r="AN59" i="5" s="1"/>
  <c r="AM39" i="5"/>
  <c r="AM93" i="5" s="1"/>
  <c r="AM38" i="5"/>
  <c r="AM92" i="5" s="1"/>
  <c r="AM37" i="5"/>
  <c r="AM91" i="5" s="1"/>
  <c r="AM36" i="5"/>
  <c r="AM90" i="5" s="1"/>
  <c r="AM35" i="5"/>
  <c r="AM89" i="5" s="1"/>
  <c r="AM34" i="5"/>
  <c r="AM88" i="5" s="1"/>
  <c r="AM33" i="5"/>
  <c r="AM87" i="5" s="1"/>
  <c r="AM32" i="5"/>
  <c r="AM86" i="5" s="1"/>
  <c r="AM31" i="5"/>
  <c r="AM85" i="5" s="1"/>
  <c r="AM30" i="5"/>
  <c r="AM84" i="5" s="1"/>
  <c r="AM29" i="5"/>
  <c r="AM83" i="5" s="1"/>
  <c r="AM28" i="5"/>
  <c r="AM82" i="5" s="1"/>
  <c r="AM27" i="5"/>
  <c r="AM81" i="5" s="1"/>
  <c r="AM26" i="5"/>
  <c r="AM80" i="5" s="1"/>
  <c r="AM25" i="5"/>
  <c r="AM79" i="5" s="1"/>
  <c r="AM24" i="5"/>
  <c r="AM78" i="5" s="1"/>
  <c r="AN42" i="6" s="1"/>
  <c r="AM23" i="5"/>
  <c r="AM77" i="5" s="1"/>
  <c r="AM22" i="5"/>
  <c r="AM76" i="5" s="1"/>
  <c r="AM21" i="5"/>
  <c r="AM75" i="5" s="1"/>
  <c r="AM20" i="5"/>
  <c r="AM74" i="5" s="1"/>
  <c r="AM19" i="5"/>
  <c r="AM73" i="5" s="1"/>
  <c r="AM18" i="5"/>
  <c r="AM72" i="5" s="1"/>
  <c r="AM17" i="5"/>
  <c r="AM71" i="5" s="1"/>
  <c r="AM16" i="5"/>
  <c r="AM70" i="5" s="1"/>
  <c r="AM15" i="5"/>
  <c r="AM69" i="5" s="1"/>
  <c r="AM14" i="5"/>
  <c r="AM68" i="5" s="1"/>
  <c r="AM13" i="5"/>
  <c r="AM67" i="5" s="1"/>
  <c r="AM12" i="5"/>
  <c r="AM66" i="5" s="1"/>
  <c r="AM11" i="5"/>
  <c r="AM65" i="5" s="1"/>
  <c r="AM10" i="5"/>
  <c r="AM64" i="5" s="1"/>
  <c r="AM9" i="5"/>
  <c r="AM63" i="5" s="1"/>
  <c r="AM8" i="5"/>
  <c r="AM62" i="5" s="1"/>
  <c r="AM7" i="5"/>
  <c r="AM61" i="5" s="1"/>
  <c r="AM6" i="5"/>
  <c r="AM60" i="5" s="1"/>
  <c r="AM5" i="5"/>
  <c r="AM59" i="5" s="1"/>
  <c r="AL38" i="5"/>
  <c r="AL92" i="5" s="1"/>
  <c r="AL37" i="5"/>
  <c r="AL91" i="5" s="1"/>
  <c r="AL36" i="5"/>
  <c r="AL90" i="5" s="1"/>
  <c r="AL35" i="5"/>
  <c r="AL89" i="5" s="1"/>
  <c r="AL34" i="5"/>
  <c r="AL88" i="5" s="1"/>
  <c r="AL33" i="5"/>
  <c r="AL87" i="5" s="1"/>
  <c r="AL32" i="5"/>
  <c r="AL86" i="5" s="1"/>
  <c r="AL31" i="5"/>
  <c r="AL85" i="5" s="1"/>
  <c r="AL30" i="5"/>
  <c r="AL84" i="5" s="1"/>
  <c r="AL29" i="5"/>
  <c r="AL83" i="5" s="1"/>
  <c r="AL28" i="5"/>
  <c r="AL82" i="5" s="1"/>
  <c r="AL27" i="5"/>
  <c r="AL81" i="5" s="1"/>
  <c r="AL26" i="5"/>
  <c r="AL80" i="5" s="1"/>
  <c r="AL25" i="5"/>
  <c r="AL79" i="5" s="1"/>
  <c r="AM43" i="6" s="1"/>
  <c r="AL24" i="5"/>
  <c r="AL78" i="5" s="1"/>
  <c r="AL23" i="5"/>
  <c r="AL77" i="5" s="1"/>
  <c r="AL22" i="5"/>
  <c r="AL76" i="5" s="1"/>
  <c r="AL21" i="5"/>
  <c r="AL75" i="5" s="1"/>
  <c r="AL20" i="5"/>
  <c r="AL74" i="5" s="1"/>
  <c r="AL19" i="5"/>
  <c r="AL73" i="5" s="1"/>
  <c r="AL18" i="5"/>
  <c r="AL72" i="5" s="1"/>
  <c r="AL17" i="5"/>
  <c r="AL16" i="5"/>
  <c r="AL70" i="5" s="1"/>
  <c r="AL15" i="5"/>
  <c r="AL69" i="5" s="1"/>
  <c r="AL14" i="5"/>
  <c r="AL68" i="5" s="1"/>
  <c r="AL13" i="5"/>
  <c r="AL67" i="5" s="1"/>
  <c r="AL12" i="5"/>
  <c r="AL66" i="5" s="1"/>
  <c r="AL11" i="5"/>
  <c r="AL65" i="5" s="1"/>
  <c r="AL10" i="5"/>
  <c r="AL64" i="5" s="1"/>
  <c r="AL9" i="5"/>
  <c r="AL63" i="5" s="1"/>
  <c r="AL8" i="5"/>
  <c r="AL62" i="5" s="1"/>
  <c r="AL7" i="5"/>
  <c r="AL61" i="5" s="1"/>
  <c r="AL6" i="5"/>
  <c r="AL60" i="5" s="1"/>
  <c r="AL5" i="5"/>
  <c r="AK35" i="5"/>
  <c r="AK89" i="5" s="1"/>
  <c r="AK36" i="5"/>
  <c r="AK90" i="5" s="1"/>
  <c r="AK37" i="5"/>
  <c r="AK91" i="5" s="1"/>
  <c r="AK34" i="5"/>
  <c r="AK88" i="5" s="1"/>
  <c r="AK33" i="5"/>
  <c r="AK87" i="5" s="1"/>
  <c r="AK32" i="5"/>
  <c r="AK86" i="5" s="1"/>
  <c r="AK31" i="5"/>
  <c r="AK85" i="5" s="1"/>
  <c r="AK30" i="5"/>
  <c r="AK84" i="5" s="1"/>
  <c r="AK29" i="5"/>
  <c r="AK83" i="5" s="1"/>
  <c r="AK28" i="5"/>
  <c r="AK82" i="5" s="1"/>
  <c r="AK27" i="5"/>
  <c r="AK81" i="5" s="1"/>
  <c r="AK26" i="5"/>
  <c r="AK80" i="5" s="1"/>
  <c r="AL44" i="6" s="1"/>
  <c r="AK25" i="5"/>
  <c r="AK79" i="5" s="1"/>
  <c r="AK24" i="5"/>
  <c r="AK78" i="5" s="1"/>
  <c r="AK23" i="5"/>
  <c r="AK77" i="5" s="1"/>
  <c r="AK22" i="5"/>
  <c r="AK76" i="5" s="1"/>
  <c r="AK21" i="5"/>
  <c r="AK75" i="5" s="1"/>
  <c r="AK20" i="5"/>
  <c r="AK74" i="5" s="1"/>
  <c r="AK19" i="5"/>
  <c r="AK73" i="5" s="1"/>
  <c r="AK18" i="5"/>
  <c r="AK72" i="5" s="1"/>
  <c r="AK17" i="5"/>
  <c r="AK71" i="5" s="1"/>
  <c r="AK16" i="5"/>
  <c r="AK70" i="5" s="1"/>
  <c r="AK15" i="5"/>
  <c r="AK69" i="5" s="1"/>
  <c r="AK14" i="5"/>
  <c r="AK68" i="5" s="1"/>
  <c r="AK13" i="5"/>
  <c r="AK67" i="5" s="1"/>
  <c r="AK12" i="5"/>
  <c r="AK66" i="5" s="1"/>
  <c r="AK11" i="5"/>
  <c r="AK65" i="5" s="1"/>
  <c r="AK10" i="5"/>
  <c r="AK64" i="5" s="1"/>
  <c r="AK9" i="5"/>
  <c r="AK63" i="5" s="1"/>
  <c r="AK8" i="5"/>
  <c r="AK62" i="5" s="1"/>
  <c r="AK7" i="5"/>
  <c r="AK61" i="5" s="1"/>
  <c r="AK6" i="5"/>
  <c r="AK60" i="5" s="1"/>
  <c r="AK5" i="5"/>
  <c r="AK59" i="5" s="1"/>
  <c r="AJ36" i="5"/>
  <c r="AJ90" i="5" s="1"/>
  <c r="AJ35" i="5"/>
  <c r="AJ89" i="5" s="1"/>
  <c r="AJ34" i="5"/>
  <c r="AJ88" i="5" s="1"/>
  <c r="AJ33" i="5"/>
  <c r="AJ87" i="5" s="1"/>
  <c r="AJ32" i="5"/>
  <c r="AJ86" i="5" s="1"/>
  <c r="AJ31" i="5"/>
  <c r="AJ85" i="5" s="1"/>
  <c r="AJ30" i="5"/>
  <c r="AJ84" i="5" s="1"/>
  <c r="AJ29" i="5"/>
  <c r="AJ83" i="5" s="1"/>
  <c r="AJ28" i="5"/>
  <c r="AJ82" i="5" s="1"/>
  <c r="AJ27" i="5"/>
  <c r="AJ81" i="5" s="1"/>
  <c r="AK45" i="6" s="1"/>
  <c r="AJ26" i="5"/>
  <c r="AJ80" i="5" s="1"/>
  <c r="AJ25" i="5"/>
  <c r="AJ79" i="5" s="1"/>
  <c r="AJ24" i="5"/>
  <c r="AJ78" i="5" s="1"/>
  <c r="AJ23" i="5"/>
  <c r="AJ77" i="5" s="1"/>
  <c r="AJ22" i="5"/>
  <c r="AJ76" i="5" s="1"/>
  <c r="AJ21" i="5"/>
  <c r="AJ75" i="5" s="1"/>
  <c r="AJ20" i="5"/>
  <c r="AJ74" i="5" s="1"/>
  <c r="AJ19" i="5"/>
  <c r="AJ73" i="5" s="1"/>
  <c r="AJ18" i="5"/>
  <c r="AJ72" i="5" s="1"/>
  <c r="AJ17" i="5"/>
  <c r="AJ71" i="5" s="1"/>
  <c r="AJ16" i="5"/>
  <c r="AJ70" i="5" s="1"/>
  <c r="AJ15" i="5"/>
  <c r="AJ69" i="5" s="1"/>
  <c r="AJ14" i="5"/>
  <c r="AJ68" i="5" s="1"/>
  <c r="AJ13" i="5"/>
  <c r="AJ67" i="5" s="1"/>
  <c r="AJ12" i="5"/>
  <c r="AJ66" i="5" s="1"/>
  <c r="AJ11" i="5"/>
  <c r="AJ65" i="5" s="1"/>
  <c r="AJ10" i="5"/>
  <c r="AJ64" i="5" s="1"/>
  <c r="AJ9" i="5"/>
  <c r="AJ63" i="5" s="1"/>
  <c r="AJ8" i="5"/>
  <c r="AJ62" i="5" s="1"/>
  <c r="AJ7" i="5"/>
  <c r="AJ61" i="5" s="1"/>
  <c r="AJ6" i="5"/>
  <c r="AJ60" i="5" s="1"/>
  <c r="AJ5" i="5"/>
  <c r="AJ59" i="5" s="1"/>
  <c r="AI35" i="5"/>
  <c r="AI89" i="5" s="1"/>
  <c r="AI34" i="5"/>
  <c r="AI88" i="5" s="1"/>
  <c r="AI33" i="5"/>
  <c r="AI87" i="5" s="1"/>
  <c r="AI32" i="5"/>
  <c r="AI86" i="5" s="1"/>
  <c r="AI31" i="5"/>
  <c r="AI85" i="5" s="1"/>
  <c r="AI30" i="5"/>
  <c r="AI84" i="5" s="1"/>
  <c r="AI29" i="5"/>
  <c r="AI83" i="5" s="1"/>
  <c r="AI28" i="5"/>
  <c r="AI82" i="5" s="1"/>
  <c r="AI27" i="5"/>
  <c r="AI81" i="5" s="1"/>
  <c r="AI26" i="5"/>
  <c r="AI80" i="5" s="1"/>
  <c r="AI25" i="5"/>
  <c r="AI79" i="5" s="1"/>
  <c r="AI24" i="5"/>
  <c r="AI78" i="5" s="1"/>
  <c r="AI23" i="5"/>
  <c r="AI77" i="5" s="1"/>
  <c r="AI22" i="5"/>
  <c r="AI76" i="5" s="1"/>
  <c r="AI21" i="5"/>
  <c r="AI75" i="5" s="1"/>
  <c r="AI20" i="5"/>
  <c r="AI74" i="5" s="1"/>
  <c r="AI19" i="5"/>
  <c r="AI73" i="5" s="1"/>
  <c r="AI18" i="5"/>
  <c r="AI72" i="5" s="1"/>
  <c r="AI17" i="5"/>
  <c r="AI71" i="5" s="1"/>
  <c r="AI16" i="5"/>
  <c r="AI70" i="5" s="1"/>
  <c r="AI15" i="5"/>
  <c r="AI69" i="5" s="1"/>
  <c r="AI14" i="5"/>
  <c r="AI68" i="5" s="1"/>
  <c r="AI13" i="5"/>
  <c r="AI67" i="5" s="1"/>
  <c r="AI12" i="5"/>
  <c r="AI66" i="5" s="1"/>
  <c r="AI11" i="5"/>
  <c r="AI65" i="5" s="1"/>
  <c r="AI10" i="5"/>
  <c r="AI64" i="5" s="1"/>
  <c r="AI9" i="5"/>
  <c r="AI63" i="5" s="1"/>
  <c r="AI8" i="5"/>
  <c r="AI62" i="5" s="1"/>
  <c r="AI7" i="5"/>
  <c r="AI61" i="5" s="1"/>
  <c r="AI6" i="5"/>
  <c r="AI60" i="5" s="1"/>
  <c r="AI5" i="5"/>
  <c r="AI59" i="5" s="1"/>
  <c r="AH34" i="5"/>
  <c r="AH88" i="5" s="1"/>
  <c r="AH33" i="5"/>
  <c r="AH87" i="5" s="1"/>
  <c r="AH32" i="5"/>
  <c r="AH86" i="5" s="1"/>
  <c r="AH31" i="5"/>
  <c r="AH85" i="5" s="1"/>
  <c r="AH30" i="5"/>
  <c r="AH84" i="5" s="1"/>
  <c r="AH29" i="5"/>
  <c r="AH83" i="5" s="1"/>
  <c r="AI47" i="6" s="1"/>
  <c r="AH28" i="5"/>
  <c r="AH82" i="5" s="1"/>
  <c r="AH27" i="5"/>
  <c r="AH81" i="5" s="1"/>
  <c r="AH26" i="5"/>
  <c r="AH80" i="5" s="1"/>
  <c r="AH25" i="5"/>
  <c r="AH79" i="5" s="1"/>
  <c r="AH24" i="5"/>
  <c r="AH78" i="5" s="1"/>
  <c r="AH23" i="5"/>
  <c r="AH77" i="5" s="1"/>
  <c r="AH22" i="5"/>
  <c r="AH76" i="5" s="1"/>
  <c r="AH21" i="5"/>
  <c r="AH75" i="5" s="1"/>
  <c r="AH20" i="5"/>
  <c r="AH74" i="5" s="1"/>
  <c r="AH19" i="5"/>
  <c r="AH73" i="5" s="1"/>
  <c r="AH18" i="5"/>
  <c r="AH72" i="5" s="1"/>
  <c r="AH17" i="5"/>
  <c r="AH71" i="5" s="1"/>
  <c r="AH16" i="5"/>
  <c r="AH70" i="5" s="1"/>
  <c r="AH15" i="5"/>
  <c r="AH69" i="5" s="1"/>
  <c r="AH14" i="5"/>
  <c r="AH68" i="5" s="1"/>
  <c r="AH13" i="5"/>
  <c r="AH67" i="5" s="1"/>
  <c r="AI31" i="6" s="1"/>
  <c r="AH12" i="5"/>
  <c r="AH66" i="5" s="1"/>
  <c r="AH11" i="5"/>
  <c r="AH65" i="5" s="1"/>
  <c r="AH10" i="5"/>
  <c r="AH64" i="5" s="1"/>
  <c r="AH9" i="5"/>
  <c r="AH63" i="5" s="1"/>
  <c r="AH8" i="5"/>
  <c r="AH62" i="5" s="1"/>
  <c r="AH7" i="5"/>
  <c r="AH61" i="5" s="1"/>
  <c r="AH6" i="5"/>
  <c r="AH60" i="5" s="1"/>
  <c r="AH5" i="5"/>
  <c r="AH59" i="5" s="1"/>
  <c r="AG33" i="5"/>
  <c r="AG87" i="5" s="1"/>
  <c r="AG32" i="5"/>
  <c r="AG86" i="5" s="1"/>
  <c r="AG31" i="5"/>
  <c r="AG85" i="5" s="1"/>
  <c r="AG30" i="5"/>
  <c r="AG84" i="5" s="1"/>
  <c r="AH48" i="6" s="1"/>
  <c r="AG29" i="5"/>
  <c r="AG83" i="5" s="1"/>
  <c r="AG28" i="5"/>
  <c r="AG82" i="5" s="1"/>
  <c r="AG27" i="5"/>
  <c r="AG81" i="5" s="1"/>
  <c r="AG26" i="5"/>
  <c r="AG80" i="5" s="1"/>
  <c r="AG25" i="5"/>
  <c r="AG79" i="5" s="1"/>
  <c r="AG24" i="5"/>
  <c r="AG78" i="5" s="1"/>
  <c r="AG23" i="5"/>
  <c r="AG77" i="5" s="1"/>
  <c r="AG22" i="5"/>
  <c r="AG76" i="5" s="1"/>
  <c r="AG21" i="5"/>
  <c r="AG75" i="5" s="1"/>
  <c r="AG20" i="5"/>
  <c r="AG74" i="5" s="1"/>
  <c r="AG19" i="5"/>
  <c r="AG73" i="5" s="1"/>
  <c r="AG18" i="5"/>
  <c r="AG72" i="5" s="1"/>
  <c r="AG17" i="5"/>
  <c r="AG71" i="5" s="1"/>
  <c r="AG16" i="5"/>
  <c r="AG70" i="5" s="1"/>
  <c r="AG15" i="5"/>
  <c r="AG69" i="5" s="1"/>
  <c r="AG14" i="5"/>
  <c r="AG68" i="5" s="1"/>
  <c r="AH32" i="6" s="1"/>
  <c r="AG13" i="5"/>
  <c r="AG67" i="5" s="1"/>
  <c r="AG12" i="5"/>
  <c r="AG66" i="5" s="1"/>
  <c r="AG11" i="5"/>
  <c r="AG65" i="5" s="1"/>
  <c r="AG10" i="5"/>
  <c r="AG64" i="5" s="1"/>
  <c r="AG9" i="5"/>
  <c r="AG63" i="5" s="1"/>
  <c r="AG8" i="5"/>
  <c r="AG62" i="5" s="1"/>
  <c r="AG7" i="5"/>
  <c r="AG61" i="5" s="1"/>
  <c r="AG6" i="5"/>
  <c r="AG60" i="5" s="1"/>
  <c r="AG5" i="5"/>
  <c r="AG59" i="5" s="1"/>
  <c r="AF32" i="5"/>
  <c r="AF86" i="5" s="1"/>
  <c r="AF31" i="5"/>
  <c r="AF85" i="5" s="1"/>
  <c r="AF30" i="5"/>
  <c r="AF84" i="5" s="1"/>
  <c r="AF29" i="5"/>
  <c r="AF83" i="5" s="1"/>
  <c r="AF28" i="5"/>
  <c r="AF82" i="5" s="1"/>
  <c r="AF27" i="5"/>
  <c r="AF81" i="5" s="1"/>
  <c r="AF26" i="5"/>
  <c r="AF80" i="5" s="1"/>
  <c r="AF25" i="5"/>
  <c r="AF79" i="5" s="1"/>
  <c r="AF24" i="5"/>
  <c r="AF78" i="5" s="1"/>
  <c r="AF23" i="5"/>
  <c r="AF77" i="5" s="1"/>
  <c r="AF22" i="5"/>
  <c r="AF76" i="5" s="1"/>
  <c r="AF21" i="5"/>
  <c r="AF75" i="5" s="1"/>
  <c r="AF20" i="5"/>
  <c r="AF74" i="5" s="1"/>
  <c r="AF19" i="5"/>
  <c r="AF73" i="5" s="1"/>
  <c r="AF18" i="5"/>
  <c r="AF72" i="5" s="1"/>
  <c r="AF17" i="5"/>
  <c r="AF71" i="5" s="1"/>
  <c r="AF16" i="5"/>
  <c r="AF70" i="5" s="1"/>
  <c r="AF15" i="5"/>
  <c r="AF69" i="5" s="1"/>
  <c r="AF14" i="5"/>
  <c r="AF68" i="5" s="1"/>
  <c r="AF13" i="5"/>
  <c r="AF67" i="5" s="1"/>
  <c r="AF12" i="5"/>
  <c r="AF66" i="5" s="1"/>
  <c r="AF11" i="5"/>
  <c r="AF65" i="5" s="1"/>
  <c r="AF10" i="5"/>
  <c r="AF64" i="5" s="1"/>
  <c r="AF9" i="5"/>
  <c r="AF63" i="5" s="1"/>
  <c r="AF8" i="5"/>
  <c r="AF62" i="5" s="1"/>
  <c r="AF7" i="5"/>
  <c r="AF61" i="5" s="1"/>
  <c r="AF6" i="5"/>
  <c r="AF60" i="5" s="1"/>
  <c r="AF5" i="5"/>
  <c r="AF59" i="5" s="1"/>
  <c r="AE31" i="5"/>
  <c r="AE85" i="5" s="1"/>
  <c r="AE30" i="5"/>
  <c r="AE84" i="5" s="1"/>
  <c r="AE29" i="5"/>
  <c r="AE83" i="5" s="1"/>
  <c r="AE28" i="5"/>
  <c r="AE82" i="5" s="1"/>
  <c r="AE27" i="5"/>
  <c r="AE81" i="5" s="1"/>
  <c r="AE26" i="5"/>
  <c r="AE80" i="5" s="1"/>
  <c r="AE25" i="5"/>
  <c r="AE79" i="5" s="1"/>
  <c r="AE24" i="5"/>
  <c r="AE78" i="5" s="1"/>
  <c r="AE23" i="5"/>
  <c r="AE77" i="5" s="1"/>
  <c r="AE22" i="5"/>
  <c r="AE76" i="5" s="1"/>
  <c r="AE21" i="5"/>
  <c r="AE75" i="5" s="1"/>
  <c r="AE20" i="5"/>
  <c r="AE74" i="5" s="1"/>
  <c r="AE19" i="5"/>
  <c r="AE73" i="5" s="1"/>
  <c r="AE18" i="5"/>
  <c r="AE72" i="5" s="1"/>
  <c r="AE17" i="5"/>
  <c r="AE71" i="5" s="1"/>
  <c r="AE16" i="5"/>
  <c r="AE70" i="5" s="1"/>
  <c r="AF34" i="6" s="1"/>
  <c r="AE15" i="5"/>
  <c r="AE69" i="5" s="1"/>
  <c r="AE14" i="5"/>
  <c r="AE68" i="5" s="1"/>
  <c r="AE13" i="5"/>
  <c r="AE67" i="5" s="1"/>
  <c r="AE12" i="5"/>
  <c r="AE66" i="5" s="1"/>
  <c r="AE11" i="5"/>
  <c r="AE65" i="5" s="1"/>
  <c r="AE10" i="5"/>
  <c r="AE64" i="5" s="1"/>
  <c r="AE9" i="5"/>
  <c r="AE63" i="5" s="1"/>
  <c r="AE8" i="5"/>
  <c r="AE62" i="5" s="1"/>
  <c r="AE7" i="5"/>
  <c r="AE61" i="5" s="1"/>
  <c r="AE6" i="5"/>
  <c r="AE60" i="5" s="1"/>
  <c r="AE5" i="5"/>
  <c r="AE59" i="5" s="1"/>
  <c r="AD30" i="5"/>
  <c r="AD84" i="5" s="1"/>
  <c r="AD29" i="5"/>
  <c r="AD83" i="5" s="1"/>
  <c r="AD28" i="5"/>
  <c r="AD82" i="5" s="1"/>
  <c r="AD27" i="5"/>
  <c r="AD81" i="5" s="1"/>
  <c r="AD26" i="5"/>
  <c r="AD80" i="5" s="1"/>
  <c r="AD25" i="5"/>
  <c r="AD79" i="5" s="1"/>
  <c r="AD24" i="5"/>
  <c r="AD78" i="5" s="1"/>
  <c r="AD23" i="5"/>
  <c r="AD77" i="5" s="1"/>
  <c r="AD22" i="5"/>
  <c r="AD76" i="5" s="1"/>
  <c r="AD21" i="5"/>
  <c r="AD75" i="5" s="1"/>
  <c r="AD20" i="5"/>
  <c r="AD74" i="5" s="1"/>
  <c r="AD19" i="5"/>
  <c r="AD73" i="5" s="1"/>
  <c r="AD18" i="5"/>
  <c r="AD72" i="5" s="1"/>
  <c r="AD17" i="5"/>
  <c r="AD71" i="5" s="1"/>
  <c r="AE35" i="6" s="1"/>
  <c r="AD16" i="5"/>
  <c r="AD70" i="5" s="1"/>
  <c r="AD15" i="5"/>
  <c r="AD69" i="5" s="1"/>
  <c r="AD14" i="5"/>
  <c r="AD68" i="5" s="1"/>
  <c r="AD13" i="5"/>
  <c r="AD67" i="5" s="1"/>
  <c r="AD12" i="5"/>
  <c r="AD66" i="5" s="1"/>
  <c r="AD11" i="5"/>
  <c r="AD65" i="5" s="1"/>
  <c r="AD10" i="5"/>
  <c r="AD64" i="5" s="1"/>
  <c r="AD9" i="5"/>
  <c r="AD63" i="5" s="1"/>
  <c r="AD8" i="5"/>
  <c r="AD62" i="5" s="1"/>
  <c r="AD7" i="5"/>
  <c r="AD61" i="5" s="1"/>
  <c r="AD6" i="5"/>
  <c r="AD60" i="5" s="1"/>
  <c r="AD5" i="5"/>
  <c r="AD59" i="5" s="1"/>
  <c r="AC29" i="5"/>
  <c r="AC83" i="5" s="1"/>
  <c r="AC28" i="5"/>
  <c r="AC82" i="5" s="1"/>
  <c r="AC27" i="5"/>
  <c r="AC81" i="5" s="1"/>
  <c r="AC26" i="5"/>
  <c r="AC80" i="5" s="1"/>
  <c r="AC25" i="5"/>
  <c r="AC79" i="5" s="1"/>
  <c r="AC24" i="5"/>
  <c r="AC78" i="5" s="1"/>
  <c r="AC23" i="5"/>
  <c r="AC77" i="5" s="1"/>
  <c r="AC22" i="5"/>
  <c r="AC21" i="5"/>
  <c r="AC75" i="5" s="1"/>
  <c r="AC20" i="5"/>
  <c r="AC74" i="5" s="1"/>
  <c r="AC19" i="5"/>
  <c r="AC73" i="5" s="1"/>
  <c r="AC18" i="5"/>
  <c r="AC72" i="5" s="1"/>
  <c r="AD36" i="6" s="1"/>
  <c r="AC17" i="5"/>
  <c r="AC71" i="5" s="1"/>
  <c r="AC16" i="5"/>
  <c r="AC70" i="5" s="1"/>
  <c r="AC15" i="5"/>
  <c r="AC69" i="5" s="1"/>
  <c r="AC14" i="5"/>
  <c r="AC68" i="5" s="1"/>
  <c r="AC13" i="5"/>
  <c r="AC67" i="5" s="1"/>
  <c r="AC12" i="5"/>
  <c r="AC66" i="5" s="1"/>
  <c r="AC11" i="5"/>
  <c r="AC65" i="5" s="1"/>
  <c r="AC10" i="5"/>
  <c r="AC64" i="5" s="1"/>
  <c r="AC9" i="5"/>
  <c r="AC63" i="5" s="1"/>
  <c r="AC8" i="5"/>
  <c r="AC62" i="5" s="1"/>
  <c r="AC7" i="5"/>
  <c r="AC61" i="5" s="1"/>
  <c r="AC6" i="5"/>
  <c r="AC60" i="5" s="1"/>
  <c r="AC5" i="5"/>
  <c r="AC59" i="5" s="1"/>
  <c r="AB28" i="5"/>
  <c r="AB82" i="5" s="1"/>
  <c r="AB27" i="5"/>
  <c r="AB81" i="5" s="1"/>
  <c r="AB26" i="5"/>
  <c r="AB80" i="5" s="1"/>
  <c r="AB25" i="5"/>
  <c r="AB79" i="5" s="1"/>
  <c r="AB24" i="5"/>
  <c r="AB78" i="5" s="1"/>
  <c r="AB23" i="5"/>
  <c r="AB77" i="5" s="1"/>
  <c r="AB22" i="5"/>
  <c r="AB76" i="5" s="1"/>
  <c r="AB21" i="5"/>
  <c r="AB75" i="5" s="1"/>
  <c r="AB20" i="5"/>
  <c r="AB74" i="5" s="1"/>
  <c r="AB19" i="5"/>
  <c r="AB73" i="5" s="1"/>
  <c r="AC37" i="6" s="1"/>
  <c r="AB18" i="5"/>
  <c r="AB72" i="5" s="1"/>
  <c r="AB17" i="5"/>
  <c r="AB71" i="5" s="1"/>
  <c r="AB16" i="5"/>
  <c r="AB70" i="5" s="1"/>
  <c r="AB15" i="5"/>
  <c r="AB69" i="5" s="1"/>
  <c r="AB14" i="5"/>
  <c r="AB68" i="5" s="1"/>
  <c r="AB13" i="5"/>
  <c r="AB67" i="5" s="1"/>
  <c r="AB12" i="5"/>
  <c r="AB66" i="5" s="1"/>
  <c r="AB11" i="5"/>
  <c r="AB65" i="5" s="1"/>
  <c r="AB10" i="5"/>
  <c r="AB64" i="5" s="1"/>
  <c r="AB9" i="5"/>
  <c r="AB63" i="5" s="1"/>
  <c r="AB8" i="5"/>
  <c r="AB62" i="5" s="1"/>
  <c r="AB7" i="5"/>
  <c r="AB61" i="5" s="1"/>
  <c r="AC25" i="6" s="1"/>
  <c r="AB6" i="5"/>
  <c r="AB60" i="5" s="1"/>
  <c r="AB5" i="5"/>
  <c r="AB59" i="5" s="1"/>
  <c r="AA27" i="5"/>
  <c r="AA81" i="5" s="1"/>
  <c r="AA26" i="5"/>
  <c r="AA80" i="5" s="1"/>
  <c r="AA25" i="5"/>
  <c r="AA79" i="5" s="1"/>
  <c r="AA24" i="5"/>
  <c r="AA78" i="5" s="1"/>
  <c r="AA23" i="5"/>
  <c r="AA77" i="5" s="1"/>
  <c r="AA22" i="5"/>
  <c r="AA76" i="5" s="1"/>
  <c r="AA21" i="5"/>
  <c r="AA75" i="5" s="1"/>
  <c r="AA20" i="5"/>
  <c r="AA74" i="5" s="1"/>
  <c r="AA19" i="5"/>
  <c r="AA73" i="5" s="1"/>
  <c r="AA18" i="5"/>
  <c r="AA72" i="5" s="1"/>
  <c r="AA17" i="5"/>
  <c r="AA71" i="5" s="1"/>
  <c r="AA16" i="5"/>
  <c r="AA70" i="5" s="1"/>
  <c r="AA15" i="5"/>
  <c r="AA69" i="5" s="1"/>
  <c r="AA14" i="5"/>
  <c r="AA68" i="5" s="1"/>
  <c r="AA13" i="5"/>
  <c r="AA67" i="5" s="1"/>
  <c r="AA12" i="5"/>
  <c r="AA66" i="5" s="1"/>
  <c r="AA11" i="5"/>
  <c r="AA65" i="5" s="1"/>
  <c r="AA10" i="5"/>
  <c r="AA64" i="5" s="1"/>
  <c r="AA9" i="5"/>
  <c r="AA63" i="5" s="1"/>
  <c r="AA8" i="5"/>
  <c r="AA62" i="5" s="1"/>
  <c r="AA7" i="5"/>
  <c r="AA61" i="5" s="1"/>
  <c r="AA6" i="5"/>
  <c r="AA60" i="5" s="1"/>
  <c r="AA5" i="5"/>
  <c r="AA59" i="5" s="1"/>
  <c r="Z26" i="5"/>
  <c r="Z80" i="5" s="1"/>
  <c r="Z25" i="5"/>
  <c r="Z79" i="5" s="1"/>
  <c r="Z24" i="5"/>
  <c r="Z78" i="5" s="1"/>
  <c r="Z23" i="5"/>
  <c r="Z77" i="5" s="1"/>
  <c r="Z22" i="5"/>
  <c r="Z76" i="5" s="1"/>
  <c r="Z21" i="5"/>
  <c r="Z75" i="5" s="1"/>
  <c r="AA39" i="6" s="1"/>
  <c r="Z20" i="5"/>
  <c r="Z74" i="5" s="1"/>
  <c r="Z19" i="5"/>
  <c r="Z73" i="5" s="1"/>
  <c r="Z18" i="5"/>
  <c r="Z72" i="5" s="1"/>
  <c r="Z17" i="5"/>
  <c r="Z71" i="5" s="1"/>
  <c r="Z16" i="5"/>
  <c r="Z70" i="5" s="1"/>
  <c r="Z15" i="5"/>
  <c r="Z69" i="5" s="1"/>
  <c r="Z14" i="5"/>
  <c r="Z68" i="5" s="1"/>
  <c r="Z13" i="5"/>
  <c r="Z67" i="5" s="1"/>
  <c r="Z12" i="5"/>
  <c r="Z66" i="5" s="1"/>
  <c r="Z11" i="5"/>
  <c r="Z65" i="5" s="1"/>
  <c r="Z10" i="5"/>
  <c r="Z64" i="5" s="1"/>
  <c r="Z9" i="5"/>
  <c r="Z63" i="5" s="1"/>
  <c r="Z8" i="5"/>
  <c r="Z62" i="5" s="1"/>
  <c r="Z7" i="5"/>
  <c r="Z61" i="5" s="1"/>
  <c r="Z6" i="5"/>
  <c r="Z60" i="5" s="1"/>
  <c r="Z5" i="5"/>
  <c r="Z59" i="5" s="1"/>
  <c r="Y25" i="5"/>
  <c r="Y79" i="5" s="1"/>
  <c r="Y24" i="5"/>
  <c r="Y78" i="5" s="1"/>
  <c r="Y23" i="5"/>
  <c r="Y77" i="5" s="1"/>
  <c r="Y22" i="5"/>
  <c r="Y76" i="5" s="1"/>
  <c r="Z40" i="6" s="1"/>
  <c r="Y21" i="5"/>
  <c r="Y75" i="5" s="1"/>
  <c r="Y20" i="5"/>
  <c r="Y74" i="5" s="1"/>
  <c r="Y19" i="5"/>
  <c r="Y73" i="5" s="1"/>
  <c r="Y18" i="5"/>
  <c r="Y72" i="5" s="1"/>
  <c r="Y17" i="5"/>
  <c r="Y71" i="5" s="1"/>
  <c r="Y16" i="5"/>
  <c r="Y70" i="5" s="1"/>
  <c r="Y15" i="5"/>
  <c r="Y69" i="5" s="1"/>
  <c r="Y14" i="5"/>
  <c r="Y68" i="5" s="1"/>
  <c r="Y13" i="5"/>
  <c r="Y67" i="5" s="1"/>
  <c r="Y12" i="5"/>
  <c r="Y66" i="5" s="1"/>
  <c r="Y11" i="5"/>
  <c r="Y65" i="5" s="1"/>
  <c r="Y10" i="5"/>
  <c r="Y64" i="5" s="1"/>
  <c r="Y9" i="5"/>
  <c r="Y63" i="5" s="1"/>
  <c r="Y8" i="5"/>
  <c r="Y62" i="5" s="1"/>
  <c r="Y7" i="5"/>
  <c r="Y61" i="5" s="1"/>
  <c r="Y6" i="5"/>
  <c r="Y60" i="5" s="1"/>
  <c r="Y5" i="5"/>
  <c r="Y59" i="5" s="1"/>
  <c r="X24" i="5"/>
  <c r="X78" i="5" s="1"/>
  <c r="X23" i="5"/>
  <c r="X77" i="5" s="1"/>
  <c r="X22" i="5"/>
  <c r="X76" i="5" s="1"/>
  <c r="X21" i="5"/>
  <c r="X75" i="5" s="1"/>
  <c r="X20" i="5"/>
  <c r="X74" i="5" s="1"/>
  <c r="X19" i="5"/>
  <c r="X73" i="5" s="1"/>
  <c r="X18" i="5"/>
  <c r="X72" i="5" s="1"/>
  <c r="X17" i="5"/>
  <c r="X71" i="5" s="1"/>
  <c r="X16" i="5"/>
  <c r="X70" i="5" s="1"/>
  <c r="X15" i="5"/>
  <c r="X69" i="5" s="1"/>
  <c r="X14" i="5"/>
  <c r="X68" i="5" s="1"/>
  <c r="X13" i="5"/>
  <c r="X67" i="5" s="1"/>
  <c r="X12" i="5"/>
  <c r="X66" i="5" s="1"/>
  <c r="X11" i="5"/>
  <c r="X65" i="5" s="1"/>
  <c r="X10" i="5"/>
  <c r="X64" i="5" s="1"/>
  <c r="X9" i="5"/>
  <c r="X63" i="5" s="1"/>
  <c r="X8" i="5"/>
  <c r="X62" i="5" s="1"/>
  <c r="X7" i="5"/>
  <c r="X61" i="5" s="1"/>
  <c r="X6" i="5"/>
  <c r="X60" i="5" s="1"/>
  <c r="X5" i="5"/>
  <c r="X59" i="5" s="1"/>
  <c r="W23" i="5"/>
  <c r="W77" i="5" s="1"/>
  <c r="W22" i="5"/>
  <c r="W76" i="5" s="1"/>
  <c r="W21" i="5"/>
  <c r="W75" i="5" s="1"/>
  <c r="W20" i="5"/>
  <c r="W74" i="5" s="1"/>
  <c r="W19" i="5"/>
  <c r="W73" i="5" s="1"/>
  <c r="W18" i="5"/>
  <c r="W72" i="5" s="1"/>
  <c r="W17" i="5"/>
  <c r="W71" i="5" s="1"/>
  <c r="W16" i="5"/>
  <c r="W70" i="5" s="1"/>
  <c r="W15" i="5"/>
  <c r="W69" i="5" s="1"/>
  <c r="W14" i="5"/>
  <c r="W68" i="5" s="1"/>
  <c r="W13" i="5"/>
  <c r="W67" i="5" s="1"/>
  <c r="W12" i="5"/>
  <c r="W66" i="5" s="1"/>
  <c r="W11" i="5"/>
  <c r="W65" i="5" s="1"/>
  <c r="W10" i="5"/>
  <c r="W64" i="5" s="1"/>
  <c r="W9" i="5"/>
  <c r="W63" i="5" s="1"/>
  <c r="W8" i="5"/>
  <c r="W62" i="5" s="1"/>
  <c r="W7" i="5"/>
  <c r="W61" i="5" s="1"/>
  <c r="W6" i="5"/>
  <c r="W60" i="5" s="1"/>
  <c r="W5" i="5"/>
  <c r="W59" i="5" s="1"/>
  <c r="V22" i="5"/>
  <c r="V76" i="5" s="1"/>
  <c r="V21" i="5"/>
  <c r="V75" i="5" s="1"/>
  <c r="V20" i="5"/>
  <c r="V74" i="5" s="1"/>
  <c r="V19" i="5"/>
  <c r="V73" i="5" s="1"/>
  <c r="V18" i="5"/>
  <c r="V72" i="5" s="1"/>
  <c r="V17" i="5"/>
  <c r="V71" i="5" s="1"/>
  <c r="V16" i="5"/>
  <c r="V70" i="5" s="1"/>
  <c r="V15" i="5"/>
  <c r="V69" i="5" s="1"/>
  <c r="V14" i="5"/>
  <c r="V68" i="5" s="1"/>
  <c r="V13" i="5"/>
  <c r="V67" i="5" s="1"/>
  <c r="V12" i="5"/>
  <c r="V66" i="5" s="1"/>
  <c r="V11" i="5"/>
  <c r="V65" i="5" s="1"/>
  <c r="V10" i="5"/>
  <c r="V64" i="5" s="1"/>
  <c r="V9" i="5"/>
  <c r="V63" i="5" s="1"/>
  <c r="V8" i="5"/>
  <c r="V62" i="5" s="1"/>
  <c r="V7" i="5"/>
  <c r="V61" i="5" s="1"/>
  <c r="V6" i="5"/>
  <c r="V60" i="5" s="1"/>
  <c r="V5" i="5"/>
  <c r="V59" i="5" s="1"/>
  <c r="U21" i="5"/>
  <c r="U75" i="5" s="1"/>
  <c r="U20" i="5"/>
  <c r="U74" i="5" s="1"/>
  <c r="U19" i="5"/>
  <c r="U73" i="5" s="1"/>
  <c r="U18" i="5"/>
  <c r="U72" i="5" s="1"/>
  <c r="U17" i="5"/>
  <c r="U71" i="5" s="1"/>
  <c r="U16" i="5"/>
  <c r="U70" i="5" s="1"/>
  <c r="U15" i="5"/>
  <c r="U69" i="5" s="1"/>
  <c r="U14" i="5"/>
  <c r="U13" i="5"/>
  <c r="U67" i="5" s="1"/>
  <c r="U12" i="5"/>
  <c r="U66" i="5" s="1"/>
  <c r="U11" i="5"/>
  <c r="U65" i="5" s="1"/>
  <c r="U10" i="5"/>
  <c r="U64" i="5" s="1"/>
  <c r="U9" i="5"/>
  <c r="U63" i="5" s="1"/>
  <c r="U8" i="5"/>
  <c r="U62" i="5" s="1"/>
  <c r="U7" i="5"/>
  <c r="U61" i="5" s="1"/>
  <c r="U6" i="5"/>
  <c r="U60" i="5" s="1"/>
  <c r="U5" i="5"/>
  <c r="U59" i="5" s="1"/>
  <c r="T20" i="5"/>
  <c r="T74" i="5" s="1"/>
  <c r="T19" i="5"/>
  <c r="T73" i="5" s="1"/>
  <c r="T18" i="5"/>
  <c r="T72" i="5" s="1"/>
  <c r="T17" i="5"/>
  <c r="T71" i="5" s="1"/>
  <c r="T16" i="5"/>
  <c r="T70" i="5" s="1"/>
  <c r="T15" i="5"/>
  <c r="T69" i="5" s="1"/>
  <c r="T14" i="5"/>
  <c r="T68" i="5" s="1"/>
  <c r="T13" i="5"/>
  <c r="T67" i="5" s="1"/>
  <c r="T12" i="5"/>
  <c r="T66" i="5" s="1"/>
  <c r="T11" i="5"/>
  <c r="T65" i="5" s="1"/>
  <c r="T10" i="5"/>
  <c r="T64" i="5" s="1"/>
  <c r="T9" i="5"/>
  <c r="T63" i="5" s="1"/>
  <c r="T8" i="5"/>
  <c r="T62" i="5" s="1"/>
  <c r="T7" i="5"/>
  <c r="T61" i="5" s="1"/>
  <c r="T6" i="5"/>
  <c r="T60" i="5" s="1"/>
  <c r="T5" i="5"/>
  <c r="T59" i="5" s="1"/>
  <c r="S19" i="5"/>
  <c r="S73" i="5" s="1"/>
  <c r="S18" i="5"/>
  <c r="S72" i="5" s="1"/>
  <c r="S17" i="5"/>
  <c r="S71" i="5" s="1"/>
  <c r="S16" i="5"/>
  <c r="S70" i="5" s="1"/>
  <c r="S15" i="5"/>
  <c r="S69" i="5" s="1"/>
  <c r="S14" i="5"/>
  <c r="S68" i="5" s="1"/>
  <c r="S13" i="5"/>
  <c r="S67" i="5" s="1"/>
  <c r="S12" i="5"/>
  <c r="S66" i="5" s="1"/>
  <c r="S11" i="5"/>
  <c r="S65" i="5" s="1"/>
  <c r="S10" i="5"/>
  <c r="S64" i="5" s="1"/>
  <c r="S9" i="5"/>
  <c r="S63" i="5" s="1"/>
  <c r="S8" i="5"/>
  <c r="S62" i="5" s="1"/>
  <c r="S7" i="5"/>
  <c r="S61" i="5" s="1"/>
  <c r="S6" i="5"/>
  <c r="S60" i="5" s="1"/>
  <c r="S5" i="5"/>
  <c r="S59" i="5" s="1"/>
  <c r="R18" i="5"/>
  <c r="R72" i="5" s="1"/>
  <c r="R17" i="5"/>
  <c r="R71" i="5" s="1"/>
  <c r="R16" i="5"/>
  <c r="R70" i="5" s="1"/>
  <c r="R15" i="5"/>
  <c r="R69" i="5" s="1"/>
  <c r="R14" i="5"/>
  <c r="R68" i="5" s="1"/>
  <c r="R13" i="5"/>
  <c r="R67" i="5" s="1"/>
  <c r="R12" i="5"/>
  <c r="R66" i="5" s="1"/>
  <c r="R11" i="5"/>
  <c r="R65" i="5" s="1"/>
  <c r="R10" i="5"/>
  <c r="R64" i="5" s="1"/>
  <c r="R9" i="5"/>
  <c r="R63" i="5" s="1"/>
  <c r="R8" i="5"/>
  <c r="R62" i="5" s="1"/>
  <c r="R7" i="5"/>
  <c r="R61" i="5" s="1"/>
  <c r="R6" i="5"/>
  <c r="R60" i="5" s="1"/>
  <c r="R5" i="5"/>
  <c r="R59" i="5" s="1"/>
  <c r="Q17" i="5"/>
  <c r="Q71" i="5" s="1"/>
  <c r="Q16" i="5"/>
  <c r="Q70" i="5" s="1"/>
  <c r="Q15" i="5"/>
  <c r="Q69" i="5" s="1"/>
  <c r="Q14" i="5"/>
  <c r="Q68" i="5" s="1"/>
  <c r="R32" i="6" s="1"/>
  <c r="Q13" i="5"/>
  <c r="Q67" i="5" s="1"/>
  <c r="Q12" i="5"/>
  <c r="Q66" i="5" s="1"/>
  <c r="Q11" i="5"/>
  <c r="Q65" i="5" s="1"/>
  <c r="Q10" i="5"/>
  <c r="Q64" i="5" s="1"/>
  <c r="Q9" i="5"/>
  <c r="Q63" i="5" s="1"/>
  <c r="Q8" i="5"/>
  <c r="Q62" i="5" s="1"/>
  <c r="Q7" i="5"/>
  <c r="Q61" i="5" s="1"/>
  <c r="Q6" i="5"/>
  <c r="Q60" i="5" s="1"/>
  <c r="Q5" i="5"/>
  <c r="Q59" i="5" s="1"/>
  <c r="P16" i="5"/>
  <c r="P70" i="5" s="1"/>
  <c r="P15" i="5"/>
  <c r="P69" i="5" s="1"/>
  <c r="P14" i="5"/>
  <c r="P68" i="5" s="1"/>
  <c r="P13" i="5"/>
  <c r="P67" i="5" s="1"/>
  <c r="P12" i="5"/>
  <c r="P66" i="5" s="1"/>
  <c r="P11" i="5"/>
  <c r="P65" i="5" s="1"/>
  <c r="P10" i="5"/>
  <c r="P64" i="5" s="1"/>
  <c r="P9" i="5"/>
  <c r="P63" i="5" s="1"/>
  <c r="P8" i="5"/>
  <c r="P62" i="5" s="1"/>
  <c r="P7" i="5"/>
  <c r="P61" i="5" s="1"/>
  <c r="P6" i="5"/>
  <c r="P60" i="5" s="1"/>
  <c r="P5" i="5"/>
  <c r="P59" i="5" s="1"/>
  <c r="O15" i="5"/>
  <c r="O69" i="5" s="1"/>
  <c r="O14" i="5"/>
  <c r="O68" i="5" s="1"/>
  <c r="O13" i="5"/>
  <c r="O67" i="5" s="1"/>
  <c r="O12" i="5"/>
  <c r="O66" i="5" s="1"/>
  <c r="O11" i="5"/>
  <c r="O65" i="5" s="1"/>
  <c r="O10" i="5"/>
  <c r="O64" i="5" s="1"/>
  <c r="O9" i="5"/>
  <c r="O63" i="5" s="1"/>
  <c r="O8" i="5"/>
  <c r="O62" i="5" s="1"/>
  <c r="O7" i="5"/>
  <c r="O61" i="5" s="1"/>
  <c r="O6" i="5"/>
  <c r="O60" i="5" s="1"/>
  <c r="O5" i="5"/>
  <c r="O59" i="5" s="1"/>
  <c r="N14" i="5"/>
  <c r="N68" i="5" s="1"/>
  <c r="N13" i="5"/>
  <c r="N67" i="5" s="1"/>
  <c r="N12" i="5"/>
  <c r="N66" i="5" s="1"/>
  <c r="N11" i="5"/>
  <c r="N65" i="5" s="1"/>
  <c r="N10" i="5"/>
  <c r="N64" i="5" s="1"/>
  <c r="N9" i="5"/>
  <c r="N63" i="5" s="1"/>
  <c r="N8" i="5"/>
  <c r="N62" i="5" s="1"/>
  <c r="N7" i="5"/>
  <c r="N61" i="5" s="1"/>
  <c r="N6" i="5"/>
  <c r="N60" i="5" s="1"/>
  <c r="N5" i="5"/>
  <c r="N59" i="5" s="1"/>
  <c r="M13" i="5"/>
  <c r="M67" i="5" s="1"/>
  <c r="M12" i="5"/>
  <c r="M66" i="5" s="1"/>
  <c r="M11" i="5"/>
  <c r="M65" i="5" s="1"/>
  <c r="M10" i="5"/>
  <c r="M64" i="5" s="1"/>
  <c r="M9" i="5"/>
  <c r="M63" i="5" s="1"/>
  <c r="M8" i="5"/>
  <c r="M62" i="5" s="1"/>
  <c r="M7" i="5"/>
  <c r="M61" i="5" s="1"/>
  <c r="M6" i="5"/>
  <c r="M60" i="5" s="1"/>
  <c r="N24" i="6" s="1"/>
  <c r="M5" i="5"/>
  <c r="M59" i="5" s="1"/>
  <c r="L12" i="5"/>
  <c r="L66" i="5" s="1"/>
  <c r="L11" i="5"/>
  <c r="L65" i="5" s="1"/>
  <c r="L10" i="5"/>
  <c r="L64" i="5" s="1"/>
  <c r="L9" i="5"/>
  <c r="L63" i="5" s="1"/>
  <c r="L8" i="5"/>
  <c r="L62" i="5" s="1"/>
  <c r="L7" i="5"/>
  <c r="L61" i="5" s="1"/>
  <c r="L6" i="5"/>
  <c r="L60" i="5" s="1"/>
  <c r="L5" i="5"/>
  <c r="L59" i="5" s="1"/>
  <c r="K11" i="5"/>
  <c r="K65" i="5" s="1"/>
  <c r="K10" i="5"/>
  <c r="K64" i="5" s="1"/>
  <c r="K9" i="5"/>
  <c r="K63" i="5" s="1"/>
  <c r="K8" i="5"/>
  <c r="K62" i="5" s="1"/>
  <c r="K7" i="5"/>
  <c r="K61" i="5" s="1"/>
  <c r="K6" i="5"/>
  <c r="K60" i="5" s="1"/>
  <c r="K5" i="5"/>
  <c r="K59" i="5" s="1"/>
  <c r="J4" i="5"/>
  <c r="J58" i="5" s="1"/>
  <c r="J5" i="5"/>
  <c r="J59" i="5" s="1"/>
  <c r="J6" i="5"/>
  <c r="J60" i="5" s="1"/>
  <c r="J7" i="5"/>
  <c r="J61" i="5" s="1"/>
  <c r="J8" i="5"/>
  <c r="J62" i="5" s="1"/>
  <c r="J9" i="5"/>
  <c r="J63" i="5" s="1"/>
  <c r="J10" i="5"/>
  <c r="J64" i="5" s="1"/>
  <c r="I9" i="5"/>
  <c r="I63" i="5" s="1"/>
  <c r="I8" i="5"/>
  <c r="I62" i="5" s="1"/>
  <c r="I7" i="5"/>
  <c r="I61" i="5" s="1"/>
  <c r="I6" i="5"/>
  <c r="I60" i="5" s="1"/>
  <c r="I5" i="5"/>
  <c r="I59" i="5" s="1"/>
  <c r="H8" i="5"/>
  <c r="H62" i="5" s="1"/>
  <c r="H7" i="5"/>
  <c r="H61" i="5" s="1"/>
  <c r="H6" i="5"/>
  <c r="H60" i="5" s="1"/>
  <c r="H5" i="5"/>
  <c r="H59" i="5" s="1"/>
  <c r="G7" i="5"/>
  <c r="G61" i="5" s="1"/>
  <c r="G6" i="5"/>
  <c r="G60" i="5" s="1"/>
  <c r="G5" i="5"/>
  <c r="G59" i="5" s="1"/>
  <c r="E5" i="5"/>
  <c r="E59" i="5" s="1"/>
  <c r="F6" i="5"/>
  <c r="F60" i="5" s="1"/>
  <c r="F5" i="5"/>
  <c r="F59" i="5" s="1"/>
  <c r="AZ4" i="5"/>
  <c r="AZ58" i="5" s="1"/>
  <c r="AY4" i="5"/>
  <c r="AY58" i="5" s="1"/>
  <c r="AX4" i="5"/>
  <c r="AX58" i="5" s="1"/>
  <c r="AW4" i="5"/>
  <c r="AW58" i="5" s="1"/>
  <c r="AV4" i="5"/>
  <c r="AV58" i="5" s="1"/>
  <c r="AU4" i="5"/>
  <c r="AU58" i="5" s="1"/>
  <c r="AV22" i="6" s="1"/>
  <c r="AT4" i="5"/>
  <c r="AT58" i="5" s="1"/>
  <c r="AS4" i="5"/>
  <c r="AS58" i="5" s="1"/>
  <c r="AR4" i="5"/>
  <c r="AR58" i="5" s="1"/>
  <c r="AQ4" i="5"/>
  <c r="AQ58" i="5" s="1"/>
  <c r="AP4" i="5"/>
  <c r="AP58" i="5" s="1"/>
  <c r="AO4" i="5"/>
  <c r="AO58" i="5" s="1"/>
  <c r="AN4" i="5"/>
  <c r="AN58" i="5" s="1"/>
  <c r="AM4" i="5"/>
  <c r="AM58" i="5" s="1"/>
  <c r="AL4" i="5"/>
  <c r="AL58" i="5" s="1"/>
  <c r="AK4" i="5"/>
  <c r="AK58" i="5" s="1"/>
  <c r="AJ4" i="5"/>
  <c r="AJ58" i="5" s="1"/>
  <c r="AI4" i="5"/>
  <c r="AI58" i="5" s="1"/>
  <c r="AH4" i="5"/>
  <c r="AH58" i="5" s="1"/>
  <c r="AG4" i="5"/>
  <c r="AG58" i="5" s="1"/>
  <c r="AF4" i="5"/>
  <c r="AF58" i="5" s="1"/>
  <c r="AE4" i="5"/>
  <c r="AE58" i="5" s="1"/>
  <c r="AD4" i="5"/>
  <c r="AD58" i="5" s="1"/>
  <c r="AC4" i="5"/>
  <c r="AC58" i="5" s="1"/>
  <c r="AB4" i="5"/>
  <c r="AB58" i="5" s="1"/>
  <c r="AA4" i="5"/>
  <c r="AA58" i="5" s="1"/>
  <c r="Z4" i="5"/>
  <c r="Z58" i="5" s="1"/>
  <c r="Y4" i="5"/>
  <c r="Y58" i="5" s="1"/>
  <c r="X4" i="5"/>
  <c r="X58" i="5" s="1"/>
  <c r="W4" i="5"/>
  <c r="V4" i="5"/>
  <c r="V58" i="5" s="1"/>
  <c r="U4" i="5"/>
  <c r="U58" i="5" s="1"/>
  <c r="T4" i="5"/>
  <c r="T58" i="5" s="1"/>
  <c r="S4" i="5"/>
  <c r="S58" i="5" s="1"/>
  <c r="R4" i="5"/>
  <c r="R58" i="5" s="1"/>
  <c r="Q4" i="5"/>
  <c r="Q58" i="5" s="1"/>
  <c r="P4" i="5"/>
  <c r="P58" i="5" s="1"/>
  <c r="O4" i="5"/>
  <c r="O58" i="5" s="1"/>
  <c r="N4" i="5"/>
  <c r="N58" i="5" s="1"/>
  <c r="M4" i="5"/>
  <c r="M58" i="5" s="1"/>
  <c r="L4" i="5"/>
  <c r="L58" i="5" s="1"/>
  <c r="K4" i="5"/>
  <c r="K58" i="5" s="1"/>
  <c r="D4" i="5"/>
  <c r="D58" i="5" s="1"/>
  <c r="I4" i="5"/>
  <c r="I58" i="5" s="1"/>
  <c r="H4" i="5"/>
  <c r="H58" i="5" s="1"/>
  <c r="C26" i="1" l="1"/>
  <c r="J53" i="1"/>
  <c r="C38" i="1"/>
  <c r="AN59" i="1"/>
  <c r="P59" i="1"/>
  <c r="AG58" i="1"/>
  <c r="V57" i="1"/>
  <c r="G56" i="1"/>
  <c r="AO54" i="1"/>
  <c r="Z53" i="1"/>
  <c r="K52" i="1"/>
  <c r="M50" i="1"/>
  <c r="O48" i="1"/>
  <c r="Q46" i="1"/>
  <c r="S44" i="1"/>
  <c r="E42" i="1"/>
  <c r="D40" i="1"/>
  <c r="AA57" i="6"/>
  <c r="C54" i="1"/>
  <c r="AV59" i="1"/>
  <c r="AF59" i="1"/>
  <c r="AW58" i="1"/>
  <c r="E58" i="1"/>
  <c r="AM56" i="1"/>
  <c r="X55" i="1"/>
  <c r="I54" i="1"/>
  <c r="AQ52" i="1"/>
  <c r="L51" i="1"/>
  <c r="N49" i="1"/>
  <c r="P47" i="1"/>
  <c r="R45" i="1"/>
  <c r="D43" i="1"/>
  <c r="F41" i="1"/>
  <c r="AK68" i="6"/>
  <c r="C46" i="1"/>
  <c r="AR59" i="1"/>
  <c r="T59" i="1"/>
  <c r="AK58" i="1"/>
  <c r="AL57" i="1"/>
  <c r="W56" i="1"/>
  <c r="H55" i="1"/>
  <c r="AP53" i="1"/>
  <c r="AA52" i="1"/>
  <c r="AC50" i="1"/>
  <c r="AE48" i="1"/>
  <c r="AG46" i="1"/>
  <c r="AI44" i="1"/>
  <c r="U42" i="1"/>
  <c r="W40" i="1"/>
  <c r="Z63" i="6"/>
  <c r="W22" i="6"/>
  <c r="V10" i="1"/>
  <c r="AI22" i="6"/>
  <c r="AH10" i="1"/>
  <c r="AU22" i="6"/>
  <c r="AT10" i="1"/>
  <c r="H25" i="6"/>
  <c r="G13" i="1"/>
  <c r="K26" i="6"/>
  <c r="J14" i="1"/>
  <c r="M23" i="6"/>
  <c r="L11" i="1"/>
  <c r="N27" i="6"/>
  <c r="M15" i="1"/>
  <c r="P24" i="6"/>
  <c r="O12" i="1"/>
  <c r="Q25" i="6"/>
  <c r="P13" i="1"/>
  <c r="R29" i="6"/>
  <c r="Q17" i="1"/>
  <c r="S28" i="6"/>
  <c r="R16" i="1"/>
  <c r="T26" i="6"/>
  <c r="S14" i="1"/>
  <c r="U31" i="6"/>
  <c r="T19" i="1"/>
  <c r="V27" i="6"/>
  <c r="U15" i="1"/>
  <c r="V39" i="6"/>
  <c r="U27" i="1"/>
  <c r="W38" i="6"/>
  <c r="V26" i="1"/>
  <c r="X32" i="6"/>
  <c r="W20" i="1"/>
  <c r="Y29" i="6"/>
  <c r="X17" i="1"/>
  <c r="Y41" i="6"/>
  <c r="X29" i="1"/>
  <c r="Z33" i="6"/>
  <c r="Y21" i="1"/>
  <c r="AA24" i="6"/>
  <c r="Z12" i="1"/>
  <c r="AA36" i="6"/>
  <c r="Z24" i="1"/>
  <c r="AB26" i="6"/>
  <c r="AA14" i="1"/>
  <c r="AB38" i="6"/>
  <c r="AA26" i="1"/>
  <c r="AC27" i="6"/>
  <c r="AB15" i="1"/>
  <c r="AC39" i="6"/>
  <c r="AB27" i="1"/>
  <c r="AD27" i="6"/>
  <c r="AC15" i="1"/>
  <c r="AD39" i="6"/>
  <c r="AC27" i="1"/>
  <c r="AE30" i="6"/>
  <c r="AD18" i="1"/>
  <c r="AE46" i="6"/>
  <c r="AD34" i="1"/>
  <c r="AF32" i="6"/>
  <c r="AE20" i="1"/>
  <c r="AF44" i="6"/>
  <c r="AE32" i="1"/>
  <c r="AG29" i="6"/>
  <c r="AF17" i="1"/>
  <c r="AG41" i="6"/>
  <c r="AF29" i="1"/>
  <c r="AH25" i="6"/>
  <c r="AG13" i="1"/>
  <c r="AH37" i="6"/>
  <c r="AG25" i="1"/>
  <c r="AI28" i="6"/>
  <c r="AH16" i="1"/>
  <c r="AI40" i="6"/>
  <c r="AH28" i="1"/>
  <c r="AI52" i="6"/>
  <c r="AH40" i="1"/>
  <c r="AJ34" i="6"/>
  <c r="AI22" i="1"/>
  <c r="AJ46" i="6"/>
  <c r="AI34" i="1"/>
  <c r="AK31" i="6"/>
  <c r="AJ19" i="1"/>
  <c r="AK47" i="6"/>
  <c r="AJ35" i="1"/>
  <c r="AL27" i="6"/>
  <c r="AK15" i="1"/>
  <c r="AL39" i="6"/>
  <c r="AK27" i="1"/>
  <c r="AL51" i="6"/>
  <c r="AK39" i="1"/>
  <c r="AM30" i="6"/>
  <c r="AL18" i="1"/>
  <c r="AM46" i="6"/>
  <c r="AL34" i="1"/>
  <c r="AN28" i="6"/>
  <c r="AM16" i="1"/>
  <c r="AN40" i="6"/>
  <c r="AM28" i="1"/>
  <c r="AN52" i="6"/>
  <c r="AM40" i="1"/>
  <c r="AO33" i="6"/>
  <c r="AN21" i="1"/>
  <c r="AO49" i="6"/>
  <c r="AN37" i="1"/>
  <c r="AP25" i="6"/>
  <c r="AO13" i="1"/>
  <c r="AP45" i="6"/>
  <c r="AO33" i="1"/>
  <c r="AP57" i="6"/>
  <c r="AO45" i="1"/>
  <c r="AQ36" i="6"/>
  <c r="AP24" i="1"/>
  <c r="AQ52" i="6"/>
  <c r="AP40" i="1"/>
  <c r="AR26" i="6"/>
  <c r="AQ14" i="1"/>
  <c r="AR38" i="6"/>
  <c r="AQ26" i="1"/>
  <c r="AR50" i="6"/>
  <c r="AQ38" i="1"/>
  <c r="AS23" i="6"/>
  <c r="AR11" i="1"/>
  <c r="AS39" i="6"/>
  <c r="AR27" i="1"/>
  <c r="AS55" i="6"/>
  <c r="AR43" i="1"/>
  <c r="AT27" i="6"/>
  <c r="AS15" i="1"/>
  <c r="AT39" i="6"/>
  <c r="AS27" i="1"/>
  <c r="AT51" i="6"/>
  <c r="AS39" i="1"/>
  <c r="AT63" i="6"/>
  <c r="AS51" i="1"/>
  <c r="AU38" i="6"/>
  <c r="AT26" i="1"/>
  <c r="AT42" i="1"/>
  <c r="AU54" i="6"/>
  <c r="AV24" i="6"/>
  <c r="AU12" i="1"/>
  <c r="AV36" i="6"/>
  <c r="AU24" i="1"/>
  <c r="AV52" i="6"/>
  <c r="AU40" i="1"/>
  <c r="AW25" i="6"/>
  <c r="AV13" i="1"/>
  <c r="AW37" i="6"/>
  <c r="AV25" i="1"/>
  <c r="AW49" i="6"/>
  <c r="AV37" i="1"/>
  <c r="AW61" i="6"/>
  <c r="AV49" i="1"/>
  <c r="AX38" i="6"/>
  <c r="AW26" i="1"/>
  <c r="AX58" i="6"/>
  <c r="AW46" i="1"/>
  <c r="AY48" i="6"/>
  <c r="AX36" i="1"/>
  <c r="BA67" i="6"/>
  <c r="AZ55" i="1"/>
  <c r="M28" i="6"/>
  <c r="L16" i="1"/>
  <c r="R26" i="6"/>
  <c r="Q14" i="1"/>
  <c r="T35" i="6"/>
  <c r="S23" i="1"/>
  <c r="X37" i="6"/>
  <c r="W25" i="1"/>
  <c r="Y30" i="6"/>
  <c r="X18" i="1"/>
  <c r="Y38" i="6"/>
  <c r="X26" i="1"/>
  <c r="Z26" i="6"/>
  <c r="Y14" i="1"/>
  <c r="Z30" i="6"/>
  <c r="Y18" i="1"/>
  <c r="Z34" i="6"/>
  <c r="Y22" i="1"/>
  <c r="Z38" i="6"/>
  <c r="Y26" i="1"/>
  <c r="Z42" i="6"/>
  <c r="Y30" i="1"/>
  <c r="AA25" i="6"/>
  <c r="Z13" i="1"/>
  <c r="AA29" i="6"/>
  <c r="Z17" i="1"/>
  <c r="AA33" i="6"/>
  <c r="Z21" i="1"/>
  <c r="AA37" i="6"/>
  <c r="Z25" i="1"/>
  <c r="AA41" i="6"/>
  <c r="Z29" i="1"/>
  <c r="AB23" i="6"/>
  <c r="AA11" i="1"/>
  <c r="AB27" i="6"/>
  <c r="AA15" i="1"/>
  <c r="AB31" i="6"/>
  <c r="AA19" i="1"/>
  <c r="AB35" i="6"/>
  <c r="AA23" i="1"/>
  <c r="AB39" i="6"/>
  <c r="AA27" i="1"/>
  <c r="AB43" i="6"/>
  <c r="AA31" i="1"/>
  <c r="AC24" i="6"/>
  <c r="AB12" i="1"/>
  <c r="AC28" i="6"/>
  <c r="AB16" i="1"/>
  <c r="AC32" i="6"/>
  <c r="AB20" i="1"/>
  <c r="AC36" i="6"/>
  <c r="AB24" i="1"/>
  <c r="AC40" i="6"/>
  <c r="AB28" i="1"/>
  <c r="AC44" i="6"/>
  <c r="AB32" i="1"/>
  <c r="AF25" i="6"/>
  <c r="AE13" i="1"/>
  <c r="AF29" i="6"/>
  <c r="AE17" i="1"/>
  <c r="AF33" i="6"/>
  <c r="AE21" i="1"/>
  <c r="AF37" i="6"/>
  <c r="AE25" i="1"/>
  <c r="AF41" i="6"/>
  <c r="AE29" i="1"/>
  <c r="AF45" i="6"/>
  <c r="AE33" i="1"/>
  <c r="AF49" i="6"/>
  <c r="AE37" i="1"/>
  <c r="AG26" i="6"/>
  <c r="AF14" i="1"/>
  <c r="AG30" i="6"/>
  <c r="AF18" i="1"/>
  <c r="AG34" i="6"/>
  <c r="AF22" i="1"/>
  <c r="AG38" i="6"/>
  <c r="AF26" i="1"/>
  <c r="AG42" i="6"/>
  <c r="AF30" i="1"/>
  <c r="AG46" i="6"/>
  <c r="AF34" i="1"/>
  <c r="AG50" i="6"/>
  <c r="AF38" i="1"/>
  <c r="AH26" i="6"/>
  <c r="AG14" i="1"/>
  <c r="AH30" i="6"/>
  <c r="AG18" i="1"/>
  <c r="AH34" i="6"/>
  <c r="AG22" i="1"/>
  <c r="AH38" i="6"/>
  <c r="AG26" i="1"/>
  <c r="AH42" i="6"/>
  <c r="AG30" i="1"/>
  <c r="AH46" i="6"/>
  <c r="AG34" i="1"/>
  <c r="AH50" i="6"/>
  <c r="AG38" i="1"/>
  <c r="AI25" i="6"/>
  <c r="AH13" i="1"/>
  <c r="AI29" i="6"/>
  <c r="AH17" i="1"/>
  <c r="AI33" i="6"/>
  <c r="AH21" i="1"/>
  <c r="AI37" i="6"/>
  <c r="AH25" i="1"/>
  <c r="AI41" i="6"/>
  <c r="AH29" i="1"/>
  <c r="AI45" i="6"/>
  <c r="AH33" i="1"/>
  <c r="AI49" i="6"/>
  <c r="AH37" i="1"/>
  <c r="AJ23" i="6"/>
  <c r="AI11" i="1"/>
  <c r="AJ27" i="6"/>
  <c r="AI15" i="1"/>
  <c r="AJ31" i="6"/>
  <c r="AI19" i="1"/>
  <c r="AJ35" i="6"/>
  <c r="AI23" i="1"/>
  <c r="AJ39" i="6"/>
  <c r="AI27" i="1"/>
  <c r="AJ43" i="6"/>
  <c r="AI31" i="1"/>
  <c r="AJ47" i="6"/>
  <c r="AI35" i="1"/>
  <c r="AJ51" i="6"/>
  <c r="AI39" i="1"/>
  <c r="AK24" i="6"/>
  <c r="AJ12" i="1"/>
  <c r="AK28" i="6"/>
  <c r="AJ16" i="1"/>
  <c r="AK32" i="6"/>
  <c r="AJ20" i="1"/>
  <c r="AK36" i="6"/>
  <c r="AJ24" i="1"/>
  <c r="AK40" i="6"/>
  <c r="AJ28" i="1"/>
  <c r="AK44" i="6"/>
  <c r="AJ32" i="1"/>
  <c r="AK48" i="6"/>
  <c r="AJ36" i="1"/>
  <c r="AK52" i="6"/>
  <c r="AJ40" i="1"/>
  <c r="AN25" i="6"/>
  <c r="AM13" i="1"/>
  <c r="AN29" i="6"/>
  <c r="AM17" i="1"/>
  <c r="AN33" i="6"/>
  <c r="AM21" i="1"/>
  <c r="AN37" i="6"/>
  <c r="AM25" i="1"/>
  <c r="AN41" i="6"/>
  <c r="AM29" i="1"/>
  <c r="AN45" i="6"/>
  <c r="AM33" i="1"/>
  <c r="AN49" i="6"/>
  <c r="AM37" i="1"/>
  <c r="AN53" i="6"/>
  <c r="AM41" i="1"/>
  <c r="AN57" i="6"/>
  <c r="AM45" i="1"/>
  <c r="AO26" i="6"/>
  <c r="AN14" i="1"/>
  <c r="AO30" i="6"/>
  <c r="AN18" i="1"/>
  <c r="AO34" i="6"/>
  <c r="AN22" i="1"/>
  <c r="AO38" i="6"/>
  <c r="AN26" i="1"/>
  <c r="AO42" i="6"/>
  <c r="AN30" i="1"/>
  <c r="AO46" i="6"/>
  <c r="AN34" i="1"/>
  <c r="AO50" i="6"/>
  <c r="AN38" i="1"/>
  <c r="AO54" i="6"/>
  <c r="AN42" i="1"/>
  <c r="AO58" i="6"/>
  <c r="AN46" i="1"/>
  <c r="AP26" i="6"/>
  <c r="AO14" i="1"/>
  <c r="AP30" i="6"/>
  <c r="AO18" i="1"/>
  <c r="AP34" i="6"/>
  <c r="AO22" i="1"/>
  <c r="AP38" i="6"/>
  <c r="AO26" i="1"/>
  <c r="AP42" i="6"/>
  <c r="AO30" i="1"/>
  <c r="AP46" i="6"/>
  <c r="AO34" i="1"/>
  <c r="AP50" i="6"/>
  <c r="AO38" i="1"/>
  <c r="AP54" i="6"/>
  <c r="AO42" i="1"/>
  <c r="AP58" i="6"/>
  <c r="AO46" i="1"/>
  <c r="AQ25" i="6"/>
  <c r="AP13" i="1"/>
  <c r="AQ29" i="6"/>
  <c r="AP17" i="1"/>
  <c r="AQ33" i="6"/>
  <c r="AP21" i="1"/>
  <c r="AQ37" i="6"/>
  <c r="AP25" i="1"/>
  <c r="AQ41" i="6"/>
  <c r="AP29" i="1"/>
  <c r="AQ45" i="6"/>
  <c r="AP33" i="1"/>
  <c r="AQ49" i="6"/>
  <c r="AP37" i="1"/>
  <c r="AQ53" i="6"/>
  <c r="AP41" i="1"/>
  <c r="AQ57" i="6"/>
  <c r="AP45" i="1"/>
  <c r="AR23" i="6"/>
  <c r="AQ11" i="1"/>
  <c r="AR27" i="6"/>
  <c r="AQ15" i="1"/>
  <c r="AR31" i="6"/>
  <c r="AQ19" i="1"/>
  <c r="AR35" i="6"/>
  <c r="AQ23" i="1"/>
  <c r="AR39" i="6"/>
  <c r="AQ27" i="1"/>
  <c r="AR43" i="6"/>
  <c r="AQ31" i="1"/>
  <c r="AR47" i="6"/>
  <c r="AQ35" i="1"/>
  <c r="AR51" i="6"/>
  <c r="AQ39" i="1"/>
  <c r="AR55" i="6"/>
  <c r="AQ43" i="1"/>
  <c r="AR59" i="6"/>
  <c r="AQ47" i="1"/>
  <c r="AS24" i="6"/>
  <c r="AR12" i="1"/>
  <c r="AS28" i="6"/>
  <c r="AR16" i="1"/>
  <c r="AS32" i="6"/>
  <c r="AR20" i="1"/>
  <c r="AS36" i="6"/>
  <c r="AR24" i="1"/>
  <c r="AS40" i="6"/>
  <c r="AR28" i="1"/>
  <c r="AS44" i="6"/>
  <c r="AR32" i="1"/>
  <c r="AS48" i="6"/>
  <c r="AR36" i="1"/>
  <c r="AS52" i="6"/>
  <c r="AR40" i="1"/>
  <c r="AS56" i="6"/>
  <c r="AR44" i="1"/>
  <c r="AR48" i="1"/>
  <c r="AS60" i="6"/>
  <c r="AV25" i="6"/>
  <c r="AU13" i="1"/>
  <c r="AV29" i="6"/>
  <c r="AU17" i="1"/>
  <c r="AV33" i="6"/>
  <c r="AU21" i="1"/>
  <c r="AV37" i="6"/>
  <c r="AU25" i="1"/>
  <c r="AV41" i="6"/>
  <c r="AU29" i="1"/>
  <c r="AV45" i="6"/>
  <c r="AU33" i="1"/>
  <c r="AV49" i="6"/>
  <c r="AU37" i="1"/>
  <c r="AV53" i="6"/>
  <c r="AU41" i="1"/>
  <c r="AV57" i="6"/>
  <c r="AU45" i="1"/>
  <c r="AV61" i="6"/>
  <c r="AU49" i="1"/>
  <c r="AV65" i="6"/>
  <c r="AU53" i="1"/>
  <c r="AW26" i="6"/>
  <c r="AV14" i="1"/>
  <c r="AW30" i="6"/>
  <c r="AV18" i="1"/>
  <c r="AW34" i="6"/>
  <c r="AV22" i="1"/>
  <c r="AW38" i="6"/>
  <c r="AV26" i="1"/>
  <c r="AW42" i="6"/>
  <c r="AV30" i="1"/>
  <c r="AW46" i="6"/>
  <c r="AV34" i="1"/>
  <c r="AW50" i="6"/>
  <c r="AV38" i="1"/>
  <c r="AW54" i="6"/>
  <c r="AV42" i="1"/>
  <c r="AW58" i="6"/>
  <c r="AV46" i="1"/>
  <c r="AW62" i="6"/>
  <c r="AV50" i="1"/>
  <c r="AW66" i="6"/>
  <c r="AV54" i="1"/>
  <c r="AX27" i="6"/>
  <c r="AW15" i="1"/>
  <c r="AX31" i="6"/>
  <c r="AW19" i="1"/>
  <c r="AX35" i="6"/>
  <c r="AW23" i="1"/>
  <c r="AX39" i="6"/>
  <c r="AW27" i="1"/>
  <c r="AX43" i="6"/>
  <c r="AW31" i="1"/>
  <c r="AX47" i="6"/>
  <c r="AW35" i="1"/>
  <c r="AX51" i="6"/>
  <c r="AW39" i="1"/>
  <c r="AX55" i="6"/>
  <c r="AW43" i="1"/>
  <c r="AX59" i="6"/>
  <c r="AW47" i="1"/>
  <c r="AX63" i="6"/>
  <c r="AW51" i="1"/>
  <c r="AX23" i="6"/>
  <c r="AW11" i="1"/>
  <c r="AY25" i="6"/>
  <c r="AX13" i="1"/>
  <c r="AY29" i="6"/>
  <c r="AX17" i="1"/>
  <c r="AY33" i="6"/>
  <c r="AX21" i="1"/>
  <c r="AY37" i="6"/>
  <c r="AX25" i="1"/>
  <c r="AY41" i="6"/>
  <c r="AX29" i="1"/>
  <c r="AY45" i="6"/>
  <c r="AX33" i="1"/>
  <c r="AY49" i="6"/>
  <c r="AX37" i="1"/>
  <c r="AY53" i="6"/>
  <c r="AX41" i="1"/>
  <c r="AY57" i="6"/>
  <c r="AX45" i="1"/>
  <c r="AY61" i="6"/>
  <c r="AX49" i="1"/>
  <c r="AY65" i="6"/>
  <c r="AX53" i="1"/>
  <c r="AZ23" i="6"/>
  <c r="AY11" i="1"/>
  <c r="AZ27" i="6"/>
  <c r="AY15" i="1"/>
  <c r="AZ31" i="6"/>
  <c r="AY19" i="1"/>
  <c r="AZ35" i="6"/>
  <c r="AY23" i="1"/>
  <c r="AZ39" i="6"/>
  <c r="AY27" i="1"/>
  <c r="AZ43" i="6"/>
  <c r="AY31" i="1"/>
  <c r="AZ47" i="6"/>
  <c r="AY35" i="1"/>
  <c r="AZ51" i="6"/>
  <c r="AY39" i="1"/>
  <c r="AZ55" i="6"/>
  <c r="AY43" i="1"/>
  <c r="AZ59" i="6"/>
  <c r="AY47" i="1"/>
  <c r="AZ63" i="6"/>
  <c r="AY51" i="1"/>
  <c r="AZ67" i="6"/>
  <c r="AY55" i="1"/>
  <c r="BA24" i="6"/>
  <c r="AZ12" i="1"/>
  <c r="BA28" i="6"/>
  <c r="AZ16" i="1"/>
  <c r="BA32" i="6"/>
  <c r="AZ20" i="1"/>
  <c r="BA36" i="6"/>
  <c r="AZ24" i="1"/>
  <c r="BA40" i="6"/>
  <c r="AZ28" i="1"/>
  <c r="BA44" i="6"/>
  <c r="AZ32" i="1"/>
  <c r="BA48" i="6"/>
  <c r="AZ36" i="1"/>
  <c r="BA52" i="6"/>
  <c r="AZ40" i="1"/>
  <c r="BA56" i="6"/>
  <c r="AZ44" i="1"/>
  <c r="BA60" i="6"/>
  <c r="AZ48" i="1"/>
  <c r="BA64" i="6"/>
  <c r="AZ52" i="1"/>
  <c r="BA68" i="6"/>
  <c r="AZ56" i="1"/>
  <c r="E22" i="6"/>
  <c r="D10" i="1"/>
  <c r="S22" i="6"/>
  <c r="R10" i="1"/>
  <c r="AE22" i="6"/>
  <c r="AD10" i="1"/>
  <c r="AQ22" i="6"/>
  <c r="AP10" i="1"/>
  <c r="G24" i="6"/>
  <c r="F12" i="1"/>
  <c r="J26" i="6"/>
  <c r="I14" i="1"/>
  <c r="L26" i="6"/>
  <c r="K14" i="1"/>
  <c r="N23" i="6"/>
  <c r="M11" i="1"/>
  <c r="O26" i="6"/>
  <c r="N14" i="1"/>
  <c r="P28" i="6"/>
  <c r="O16" i="1"/>
  <c r="Q29" i="6"/>
  <c r="P17" i="1"/>
  <c r="R25" i="6"/>
  <c r="Q13" i="1"/>
  <c r="S24" i="6"/>
  <c r="R12" i="1"/>
  <c r="S36" i="6"/>
  <c r="R24" i="1"/>
  <c r="T34" i="6"/>
  <c r="S22" i="1"/>
  <c r="U27" i="6"/>
  <c r="T15" i="1"/>
  <c r="V23" i="6"/>
  <c r="U11" i="1"/>
  <c r="V35" i="6"/>
  <c r="U23" i="1"/>
  <c r="W30" i="6"/>
  <c r="V18" i="1"/>
  <c r="X24" i="6"/>
  <c r="W12" i="1"/>
  <c r="X36" i="6"/>
  <c r="W24" i="1"/>
  <c r="Y25" i="6"/>
  <c r="X13" i="1"/>
  <c r="Y37" i="6"/>
  <c r="X25" i="1"/>
  <c r="Z29" i="6"/>
  <c r="Y17" i="1"/>
  <c r="Z41" i="6"/>
  <c r="Y29" i="1"/>
  <c r="AA32" i="6"/>
  <c r="Z20" i="1"/>
  <c r="AA44" i="6"/>
  <c r="Z32" i="1"/>
  <c r="AB34" i="6"/>
  <c r="AA22" i="1"/>
  <c r="AC23" i="6"/>
  <c r="AB11" i="1"/>
  <c r="AC35" i="6"/>
  <c r="AB23" i="1"/>
  <c r="AD23" i="6"/>
  <c r="AC11" i="1"/>
  <c r="AD35" i="6"/>
  <c r="AC23" i="1"/>
  <c r="AD47" i="6"/>
  <c r="AC35" i="1"/>
  <c r="AE34" i="6"/>
  <c r="AD22" i="1"/>
  <c r="AE42" i="6"/>
  <c r="AD30" i="1"/>
  <c r="AF28" i="6"/>
  <c r="AE16" i="1"/>
  <c r="AF40" i="6"/>
  <c r="AE28" i="1"/>
  <c r="AG25" i="6"/>
  <c r="AF13" i="1"/>
  <c r="AG37" i="6"/>
  <c r="AF25" i="1"/>
  <c r="AG49" i="6"/>
  <c r="AF37" i="1"/>
  <c r="AH33" i="6"/>
  <c r="AG21" i="1"/>
  <c r="AH45" i="6"/>
  <c r="AG33" i="1"/>
  <c r="AI24" i="6"/>
  <c r="AH12" i="1"/>
  <c r="AI36" i="6"/>
  <c r="AH24" i="1"/>
  <c r="AI48" i="6"/>
  <c r="AH36" i="1"/>
  <c r="AJ30" i="6"/>
  <c r="AI18" i="1"/>
  <c r="AJ42" i="6"/>
  <c r="AI30" i="1"/>
  <c r="AK23" i="6"/>
  <c r="AJ11" i="1"/>
  <c r="AK35" i="6"/>
  <c r="AJ23" i="1"/>
  <c r="AK43" i="6"/>
  <c r="AJ31" i="1"/>
  <c r="AL23" i="6"/>
  <c r="AK11" i="1"/>
  <c r="AL35" i="6"/>
  <c r="AK23" i="1"/>
  <c r="AL47" i="6"/>
  <c r="AK35" i="1"/>
  <c r="AM26" i="6"/>
  <c r="AL14" i="1"/>
  <c r="AM38" i="6"/>
  <c r="AL26" i="1"/>
  <c r="AM50" i="6"/>
  <c r="AL38" i="1"/>
  <c r="AN24" i="6"/>
  <c r="AM12" i="1"/>
  <c r="AN36" i="6"/>
  <c r="AM24" i="1"/>
  <c r="AN48" i="6"/>
  <c r="AM36" i="1"/>
  <c r="AO25" i="6"/>
  <c r="AN13" i="1"/>
  <c r="AO37" i="6"/>
  <c r="AN25" i="1"/>
  <c r="AO45" i="6"/>
  <c r="AN33" i="1"/>
  <c r="AO57" i="6"/>
  <c r="AN45" i="1"/>
  <c r="AP33" i="6"/>
  <c r="AO21" i="1"/>
  <c r="AP41" i="6"/>
  <c r="AO29" i="1"/>
  <c r="AP53" i="6"/>
  <c r="AO41" i="1"/>
  <c r="AQ28" i="6"/>
  <c r="AP16" i="1"/>
  <c r="AQ40" i="6"/>
  <c r="AP28" i="1"/>
  <c r="AQ48" i="6"/>
  <c r="AP36" i="1"/>
  <c r="AQ60" i="6"/>
  <c r="AP48" i="1"/>
  <c r="AR34" i="6"/>
  <c r="AQ22" i="1"/>
  <c r="AR46" i="6"/>
  <c r="AQ34" i="1"/>
  <c r="AR58" i="6"/>
  <c r="AQ46" i="1"/>
  <c r="AS31" i="6"/>
  <c r="AR19" i="1"/>
  <c r="AS43" i="6"/>
  <c r="AR31" i="1"/>
  <c r="AS51" i="6"/>
  <c r="AR39" i="1"/>
  <c r="AT23" i="6"/>
  <c r="AS11" i="1"/>
  <c r="AT35" i="6"/>
  <c r="AS23" i="1"/>
  <c r="AT43" i="6"/>
  <c r="AS31" i="1"/>
  <c r="AT55" i="6"/>
  <c r="AS43" i="1"/>
  <c r="AU26" i="6"/>
  <c r="AT14" i="1"/>
  <c r="AU34" i="6"/>
  <c r="AT22" i="1"/>
  <c r="AU46" i="6"/>
  <c r="AT34" i="1"/>
  <c r="AU58" i="6"/>
  <c r="AT46" i="1"/>
  <c r="AV28" i="6"/>
  <c r="AU16" i="1"/>
  <c r="AV40" i="6"/>
  <c r="AU28" i="1"/>
  <c r="AV48" i="6"/>
  <c r="AU36" i="1"/>
  <c r="AV60" i="6"/>
  <c r="AU48" i="1"/>
  <c r="AW29" i="6"/>
  <c r="AV17" i="1"/>
  <c r="AW41" i="6"/>
  <c r="AV29" i="1"/>
  <c r="AW53" i="6"/>
  <c r="AV41" i="1"/>
  <c r="AW65" i="6"/>
  <c r="AV53" i="1"/>
  <c r="AX30" i="6"/>
  <c r="AW18" i="1"/>
  <c r="AX42" i="6"/>
  <c r="AW30" i="1"/>
  <c r="AX50" i="6"/>
  <c r="AW38" i="1"/>
  <c r="AX62" i="6"/>
  <c r="AW50" i="1"/>
  <c r="AY24" i="6"/>
  <c r="AX12" i="1"/>
  <c r="AY32" i="6"/>
  <c r="AX20" i="1"/>
  <c r="AY40" i="6"/>
  <c r="AX28" i="1"/>
  <c r="AY52" i="6"/>
  <c r="AX40" i="1"/>
  <c r="AY56" i="6"/>
  <c r="AX44" i="1"/>
  <c r="AY64" i="6"/>
  <c r="AX52" i="1"/>
  <c r="BA27" i="6"/>
  <c r="AZ15" i="1"/>
  <c r="BA35" i="6"/>
  <c r="AZ23" i="1"/>
  <c r="BA43" i="6"/>
  <c r="AZ31" i="1"/>
  <c r="BA51" i="6"/>
  <c r="AZ39" i="1"/>
  <c r="BA63" i="6"/>
  <c r="AZ51" i="1"/>
  <c r="I23" i="6"/>
  <c r="H11" i="1"/>
  <c r="J27" i="6"/>
  <c r="I15" i="1"/>
  <c r="K25" i="6"/>
  <c r="J13" i="1"/>
  <c r="M24" i="6"/>
  <c r="L12" i="1"/>
  <c r="P25" i="6"/>
  <c r="O13" i="1"/>
  <c r="P33" i="6"/>
  <c r="O21" i="1"/>
  <c r="Q30" i="6"/>
  <c r="P18" i="1"/>
  <c r="R30" i="6"/>
  <c r="Q18" i="1"/>
  <c r="S25" i="6"/>
  <c r="R13" i="1"/>
  <c r="S33" i="6"/>
  <c r="R21" i="1"/>
  <c r="T27" i="6"/>
  <c r="S15" i="1"/>
  <c r="U28" i="6"/>
  <c r="T16" i="1"/>
  <c r="U36" i="6"/>
  <c r="T24" i="1"/>
  <c r="X33" i="6"/>
  <c r="W21" i="1"/>
  <c r="Y26" i="6"/>
  <c r="X14" i="1"/>
  <c r="Y34" i="6"/>
  <c r="X22" i="1"/>
  <c r="I22" i="6"/>
  <c r="H10" i="1"/>
  <c r="M22" i="6"/>
  <c r="L10" i="1"/>
  <c r="Q22" i="6"/>
  <c r="P10" i="1"/>
  <c r="U22" i="6"/>
  <c r="T10" i="1"/>
  <c r="Y22" i="6"/>
  <c r="X10" i="1"/>
  <c r="AC22" i="6"/>
  <c r="AB10" i="1"/>
  <c r="AG22" i="6"/>
  <c r="AF10" i="1"/>
  <c r="AK22" i="6"/>
  <c r="AJ10" i="1"/>
  <c r="AO22" i="6"/>
  <c r="AN10" i="1"/>
  <c r="AS22" i="6"/>
  <c r="AR10" i="1"/>
  <c r="AW22" i="6"/>
  <c r="AV10" i="1"/>
  <c r="BA22" i="6"/>
  <c r="AZ10" i="1"/>
  <c r="H23" i="6"/>
  <c r="G11" i="1"/>
  <c r="I24" i="6"/>
  <c r="H12" i="1"/>
  <c r="K28" i="6"/>
  <c r="J16" i="1"/>
  <c r="K24" i="6"/>
  <c r="J12" i="1"/>
  <c r="L24" i="6"/>
  <c r="K12" i="1"/>
  <c r="L28" i="6"/>
  <c r="K16" i="1"/>
  <c r="N25" i="6"/>
  <c r="M13" i="1"/>
  <c r="N29" i="6"/>
  <c r="M17" i="1"/>
  <c r="O24" i="6"/>
  <c r="N12" i="1"/>
  <c r="O28" i="6"/>
  <c r="N16" i="1"/>
  <c r="O32" i="6"/>
  <c r="N20" i="1"/>
  <c r="Q23" i="6"/>
  <c r="P11" i="1"/>
  <c r="Q27" i="6"/>
  <c r="P15" i="1"/>
  <c r="Q31" i="6"/>
  <c r="P19" i="1"/>
  <c r="R23" i="6"/>
  <c r="Q11" i="1"/>
  <c r="R27" i="6"/>
  <c r="Q15" i="1"/>
  <c r="R31" i="6"/>
  <c r="Q19" i="1"/>
  <c r="R35" i="6"/>
  <c r="Q23" i="1"/>
  <c r="S26" i="6"/>
  <c r="R14" i="1"/>
  <c r="S30" i="6"/>
  <c r="R18" i="1"/>
  <c r="S34" i="6"/>
  <c r="R22" i="1"/>
  <c r="T24" i="6"/>
  <c r="S12" i="1"/>
  <c r="T28" i="6"/>
  <c r="S16" i="1"/>
  <c r="T32" i="6"/>
  <c r="S20" i="1"/>
  <c r="T36" i="6"/>
  <c r="S24" i="1"/>
  <c r="V25" i="6"/>
  <c r="U13" i="1"/>
  <c r="V29" i="6"/>
  <c r="U17" i="1"/>
  <c r="V33" i="6"/>
  <c r="U21" i="1"/>
  <c r="V37" i="6"/>
  <c r="U25" i="1"/>
  <c r="W24" i="6"/>
  <c r="V12" i="1"/>
  <c r="W28" i="6"/>
  <c r="V16" i="1"/>
  <c r="W32" i="6"/>
  <c r="V20" i="1"/>
  <c r="W36" i="6"/>
  <c r="V24" i="1"/>
  <c r="W40" i="6"/>
  <c r="V28" i="1"/>
  <c r="Y23" i="6"/>
  <c r="X11" i="1"/>
  <c r="Y27" i="6"/>
  <c r="X15" i="1"/>
  <c r="Y31" i="6"/>
  <c r="X19" i="1"/>
  <c r="Y35" i="6"/>
  <c r="X23" i="1"/>
  <c r="Y39" i="6"/>
  <c r="X27" i="1"/>
  <c r="Z23" i="6"/>
  <c r="Y11" i="1"/>
  <c r="Z27" i="6"/>
  <c r="Y15" i="1"/>
  <c r="Z31" i="6"/>
  <c r="Y19" i="1"/>
  <c r="Z35" i="6"/>
  <c r="Y23" i="1"/>
  <c r="Z39" i="6"/>
  <c r="Y27" i="1"/>
  <c r="Z43" i="6"/>
  <c r="Y31" i="1"/>
  <c r="AA26" i="6"/>
  <c r="Z14" i="1"/>
  <c r="AA30" i="6"/>
  <c r="Z18" i="1"/>
  <c r="AA34" i="6"/>
  <c r="Z22" i="1"/>
  <c r="AA38" i="6"/>
  <c r="Z26" i="1"/>
  <c r="AA42" i="6"/>
  <c r="Z30" i="1"/>
  <c r="AB24" i="6"/>
  <c r="AA12" i="1"/>
  <c r="AB28" i="6"/>
  <c r="AA16" i="1"/>
  <c r="AB32" i="6"/>
  <c r="AA20" i="1"/>
  <c r="AB36" i="6"/>
  <c r="AA24" i="1"/>
  <c r="AB40" i="6"/>
  <c r="AA28" i="1"/>
  <c r="AB44" i="6"/>
  <c r="AA32" i="1"/>
  <c r="AD25" i="6"/>
  <c r="AC13" i="1"/>
  <c r="AD29" i="6"/>
  <c r="AC17" i="1"/>
  <c r="AD33" i="6"/>
  <c r="AC21" i="1"/>
  <c r="AD37" i="6"/>
  <c r="AC25" i="1"/>
  <c r="AD41" i="6"/>
  <c r="AC29" i="1"/>
  <c r="AD45" i="6"/>
  <c r="AC33" i="1"/>
  <c r="AE24" i="6"/>
  <c r="AD12" i="1"/>
  <c r="AE28" i="6"/>
  <c r="AD16" i="1"/>
  <c r="AE32" i="6"/>
  <c r="AD20" i="1"/>
  <c r="AE36" i="6"/>
  <c r="AD24" i="1"/>
  <c r="AE40" i="6"/>
  <c r="AD28" i="1"/>
  <c r="AE44" i="6"/>
  <c r="AD32" i="1"/>
  <c r="AE48" i="6"/>
  <c r="AD36" i="1"/>
  <c r="AG23" i="6"/>
  <c r="AF11" i="1"/>
  <c r="AG27" i="6"/>
  <c r="AF15" i="1"/>
  <c r="AG31" i="6"/>
  <c r="AF19" i="1"/>
  <c r="AG35" i="6"/>
  <c r="AF23" i="1"/>
  <c r="AG39" i="6"/>
  <c r="AF27" i="1"/>
  <c r="AG43" i="6"/>
  <c r="AF31" i="1"/>
  <c r="AG47" i="6"/>
  <c r="AF35" i="1"/>
  <c r="AH23" i="6"/>
  <c r="AG11" i="1"/>
  <c r="AH27" i="6"/>
  <c r="AG15" i="1"/>
  <c r="AH31" i="6"/>
  <c r="AG19" i="1"/>
  <c r="AH35" i="6"/>
  <c r="AG23" i="1"/>
  <c r="AH39" i="6"/>
  <c r="AG27" i="1"/>
  <c r="AH43" i="6"/>
  <c r="AG31" i="1"/>
  <c r="AH47" i="6"/>
  <c r="AG35" i="1"/>
  <c r="AH51" i="6"/>
  <c r="AG39" i="1"/>
  <c r="AH14" i="1"/>
  <c r="AI26" i="6"/>
  <c r="AI30" i="6"/>
  <c r="AH18" i="1"/>
  <c r="AI34" i="6"/>
  <c r="AH22" i="1"/>
  <c r="AI38" i="6"/>
  <c r="AH26" i="1"/>
  <c r="AI42" i="6"/>
  <c r="AH30" i="1"/>
  <c r="AI46" i="6"/>
  <c r="AH34" i="1"/>
  <c r="AI50" i="6"/>
  <c r="AH38" i="1"/>
  <c r="AJ24" i="6"/>
  <c r="AI12" i="1"/>
  <c r="AJ28" i="6"/>
  <c r="AI16" i="1"/>
  <c r="AJ32" i="6"/>
  <c r="AI20" i="1"/>
  <c r="AJ36" i="6"/>
  <c r="AI24" i="1"/>
  <c r="AJ40" i="6"/>
  <c r="AI28" i="1"/>
  <c r="AJ44" i="6"/>
  <c r="AI32" i="1"/>
  <c r="AJ48" i="6"/>
  <c r="AI36" i="1"/>
  <c r="AJ52" i="6"/>
  <c r="AI40" i="1"/>
  <c r="AL25" i="6"/>
  <c r="AK13" i="1"/>
  <c r="AL29" i="6"/>
  <c r="AK17" i="1"/>
  <c r="AL33" i="6"/>
  <c r="AK21" i="1"/>
  <c r="AL37" i="6"/>
  <c r="AK25" i="1"/>
  <c r="AL41" i="6"/>
  <c r="AK29" i="1"/>
  <c r="AL45" i="6"/>
  <c r="AK33" i="1"/>
  <c r="AL49" i="6"/>
  <c r="AK37" i="1"/>
  <c r="AL55" i="6"/>
  <c r="AK43" i="1"/>
  <c r="AM24" i="6"/>
  <c r="AL12" i="1"/>
  <c r="AM28" i="6"/>
  <c r="AL16" i="1"/>
  <c r="AM32" i="6"/>
  <c r="AL20" i="1"/>
  <c r="AM36" i="6"/>
  <c r="AL24" i="1"/>
  <c r="AL28" i="1"/>
  <c r="AM40" i="6"/>
  <c r="AM44" i="6"/>
  <c r="AL32" i="1"/>
  <c r="AM48" i="6"/>
  <c r="AL36" i="1"/>
  <c r="AM52" i="6"/>
  <c r="AL40" i="1"/>
  <c r="AM56" i="6"/>
  <c r="AL44" i="1"/>
  <c r="AO23" i="6"/>
  <c r="AN11" i="1"/>
  <c r="AO27" i="6"/>
  <c r="AN15" i="1"/>
  <c r="AO31" i="6"/>
  <c r="AN19" i="1"/>
  <c r="AO35" i="6"/>
  <c r="AN23" i="1"/>
  <c r="AO39" i="6"/>
  <c r="AN27" i="1"/>
  <c r="AO43" i="6"/>
  <c r="AN31" i="1"/>
  <c r="AO47" i="6"/>
  <c r="AN35" i="1"/>
  <c r="AO51" i="6"/>
  <c r="AN39" i="1"/>
  <c r="AO55" i="6"/>
  <c r="AN43" i="1"/>
  <c r="AP23" i="6"/>
  <c r="AO11" i="1"/>
  <c r="AP27" i="6"/>
  <c r="AO15" i="1"/>
  <c r="AP31" i="6"/>
  <c r="AO19" i="1"/>
  <c r="AP35" i="6"/>
  <c r="AO23" i="1"/>
  <c r="AP39" i="6"/>
  <c r="AO27" i="1"/>
  <c r="AP43" i="6"/>
  <c r="AO31" i="1"/>
  <c r="AP47" i="6"/>
  <c r="AO35" i="1"/>
  <c r="AP51" i="6"/>
  <c r="AO39" i="1"/>
  <c r="AP55" i="6"/>
  <c r="AO43" i="1"/>
  <c r="AP59" i="6"/>
  <c r="AO47" i="1"/>
  <c r="AQ26" i="6"/>
  <c r="AP14" i="1"/>
  <c r="AQ30" i="6"/>
  <c r="AP18" i="1"/>
  <c r="AQ34" i="6"/>
  <c r="AP22" i="1"/>
  <c r="AQ38" i="6"/>
  <c r="AP26" i="1"/>
  <c r="AQ42" i="6"/>
  <c r="AP30" i="1"/>
  <c r="AQ46" i="6"/>
  <c r="AP34" i="1"/>
  <c r="AQ50" i="6"/>
  <c r="AP38" i="1"/>
  <c r="AQ54" i="6"/>
  <c r="AP42" i="1"/>
  <c r="AQ58" i="6"/>
  <c r="AP46" i="1"/>
  <c r="AR24" i="6"/>
  <c r="AQ12" i="1"/>
  <c r="AR28" i="6"/>
  <c r="AQ16" i="1"/>
  <c r="AR32" i="6"/>
  <c r="AQ20" i="1"/>
  <c r="AR36" i="6"/>
  <c r="AQ24" i="1"/>
  <c r="AR40" i="6"/>
  <c r="AQ28" i="1"/>
  <c r="AR44" i="6"/>
  <c r="AQ32" i="1"/>
  <c r="AR48" i="6"/>
  <c r="AQ36" i="1"/>
  <c r="AR52" i="6"/>
  <c r="AQ40" i="1"/>
  <c r="AR56" i="6"/>
  <c r="AQ44" i="1"/>
  <c r="AR60" i="6"/>
  <c r="AQ48" i="1"/>
  <c r="AT25" i="6"/>
  <c r="AS13" i="1"/>
  <c r="AT29" i="6"/>
  <c r="AS17" i="1"/>
  <c r="AT33" i="6"/>
  <c r="AS21" i="1"/>
  <c r="AT37" i="6"/>
  <c r="AS25" i="1"/>
  <c r="AT41" i="6"/>
  <c r="AS29" i="1"/>
  <c r="AT45" i="6"/>
  <c r="AS33" i="1"/>
  <c r="AT49" i="6"/>
  <c r="AS37" i="1"/>
  <c r="AT53" i="6"/>
  <c r="AS41" i="1"/>
  <c r="AT57" i="6"/>
  <c r="AS45" i="1"/>
  <c r="AT61" i="6"/>
  <c r="AS49" i="1"/>
  <c r="AU24" i="6"/>
  <c r="AT12" i="1"/>
  <c r="AU28" i="6"/>
  <c r="AT16" i="1"/>
  <c r="AU32" i="6"/>
  <c r="AT20" i="1"/>
  <c r="AU36" i="6"/>
  <c r="AT24" i="1"/>
  <c r="AU40" i="6"/>
  <c r="AT28" i="1"/>
  <c r="AU44" i="6"/>
  <c r="AT32" i="1"/>
  <c r="AU48" i="6"/>
  <c r="AT36" i="1"/>
  <c r="AU52" i="6"/>
  <c r="AT40" i="1"/>
  <c r="AU56" i="6"/>
  <c r="AT44" i="1"/>
  <c r="AU60" i="6"/>
  <c r="AT48" i="1"/>
  <c r="AU64" i="6"/>
  <c r="AT52" i="1"/>
  <c r="AW23" i="6"/>
  <c r="AV11" i="1"/>
  <c r="AW27" i="6"/>
  <c r="AV15" i="1"/>
  <c r="AW31" i="6"/>
  <c r="AV19" i="1"/>
  <c r="AW35" i="6"/>
  <c r="AV23" i="1"/>
  <c r="AW39" i="6"/>
  <c r="AV27" i="1"/>
  <c r="AW43" i="6"/>
  <c r="AV31" i="1"/>
  <c r="AW47" i="6"/>
  <c r="AV35" i="1"/>
  <c r="AW51" i="6"/>
  <c r="AV39" i="1"/>
  <c r="AW55" i="6"/>
  <c r="AV43" i="1"/>
  <c r="AW59" i="6"/>
  <c r="AV47" i="1"/>
  <c r="AW63" i="6"/>
  <c r="AV51" i="1"/>
  <c r="AX66" i="6"/>
  <c r="AW54" i="1"/>
  <c r="AY26" i="6"/>
  <c r="AX14" i="1"/>
  <c r="AY30" i="6"/>
  <c r="AX18" i="1"/>
  <c r="AY34" i="6"/>
  <c r="AX22" i="1"/>
  <c r="AY38" i="6"/>
  <c r="AX26" i="1"/>
  <c r="AY42" i="6"/>
  <c r="AX30" i="1"/>
  <c r="AY46" i="6"/>
  <c r="AX34" i="1"/>
  <c r="AX38" i="1"/>
  <c r="AY50" i="6"/>
  <c r="AY54" i="6"/>
  <c r="AX42" i="1"/>
  <c r="AY58" i="6"/>
  <c r="AX46" i="1"/>
  <c r="AY62" i="6"/>
  <c r="AX50" i="1"/>
  <c r="AY66" i="6"/>
  <c r="AX54" i="1"/>
  <c r="AZ28" i="6"/>
  <c r="AY16" i="1"/>
  <c r="AZ32" i="6"/>
  <c r="AY20" i="1"/>
  <c r="AZ36" i="6"/>
  <c r="AY24" i="1"/>
  <c r="AZ40" i="6"/>
  <c r="AY28" i="1"/>
  <c r="AZ44" i="6"/>
  <c r="AY32" i="1"/>
  <c r="AZ48" i="6"/>
  <c r="AY36" i="1"/>
  <c r="AZ52" i="6"/>
  <c r="AY40" i="1"/>
  <c r="AZ56" i="6"/>
  <c r="AY44" i="1"/>
  <c r="AZ60" i="6"/>
  <c r="AY48" i="1"/>
  <c r="AZ64" i="6"/>
  <c r="AY52" i="1"/>
  <c r="AZ68" i="6"/>
  <c r="AY56" i="1"/>
  <c r="O22" i="6"/>
  <c r="N10" i="1"/>
  <c r="AA22" i="6"/>
  <c r="Z10" i="1"/>
  <c r="AM22" i="6"/>
  <c r="AL10" i="1"/>
  <c r="AY22" i="6"/>
  <c r="AX10" i="1"/>
  <c r="I26" i="6"/>
  <c r="H14" i="1"/>
  <c r="K22" i="6"/>
  <c r="J10" i="1"/>
  <c r="M27" i="6"/>
  <c r="L15" i="1"/>
  <c r="N31" i="6"/>
  <c r="M19" i="1"/>
  <c r="O30" i="6"/>
  <c r="N18" i="1"/>
  <c r="P32" i="6"/>
  <c r="O20" i="1"/>
  <c r="Q33" i="6"/>
  <c r="P21" i="1"/>
  <c r="R33" i="6"/>
  <c r="Q21" i="1"/>
  <c r="S32" i="6"/>
  <c r="R20" i="1"/>
  <c r="T30" i="6"/>
  <c r="S18" i="1"/>
  <c r="U23" i="6"/>
  <c r="T11" i="1"/>
  <c r="U35" i="6"/>
  <c r="T23" i="1"/>
  <c r="V31" i="6"/>
  <c r="U19" i="1"/>
  <c r="W26" i="6"/>
  <c r="V14" i="1"/>
  <c r="W34" i="6"/>
  <c r="V22" i="1"/>
  <c r="X28" i="6"/>
  <c r="W16" i="1"/>
  <c r="X40" i="6"/>
  <c r="W28" i="1"/>
  <c r="Y33" i="6"/>
  <c r="X21" i="1"/>
  <c r="Z25" i="6"/>
  <c r="Y13" i="1"/>
  <c r="Z37" i="6"/>
  <c r="Y25" i="1"/>
  <c r="AA28" i="6"/>
  <c r="Z16" i="1"/>
  <c r="AA40" i="6"/>
  <c r="Z28" i="1"/>
  <c r="AB30" i="6"/>
  <c r="AA18" i="1"/>
  <c r="AB42" i="6"/>
  <c r="AA30" i="1"/>
  <c r="AC31" i="6"/>
  <c r="AB19" i="1"/>
  <c r="AC43" i="6"/>
  <c r="AB31" i="1"/>
  <c r="AD31" i="6"/>
  <c r="AC19" i="1"/>
  <c r="AD43" i="6"/>
  <c r="AC31" i="1"/>
  <c r="AE26" i="6"/>
  <c r="AD14" i="1"/>
  <c r="AE38" i="6"/>
  <c r="AD26" i="1"/>
  <c r="AF24" i="6"/>
  <c r="AE12" i="1"/>
  <c r="AF36" i="6"/>
  <c r="AE24" i="1"/>
  <c r="AF48" i="6"/>
  <c r="AE36" i="1"/>
  <c r="AG33" i="6"/>
  <c r="AF21" i="1"/>
  <c r="AG45" i="6"/>
  <c r="AF33" i="1"/>
  <c r="AH29" i="6"/>
  <c r="AG17" i="1"/>
  <c r="AH41" i="6"/>
  <c r="AG29" i="1"/>
  <c r="AH49" i="6"/>
  <c r="AG37" i="1"/>
  <c r="AI32" i="6"/>
  <c r="AH20" i="1"/>
  <c r="AH32" i="1"/>
  <c r="AI44" i="6"/>
  <c r="AJ26" i="6"/>
  <c r="AI14" i="1"/>
  <c r="AJ38" i="6"/>
  <c r="AI26" i="1"/>
  <c r="AJ50" i="6"/>
  <c r="AI38" i="1"/>
  <c r="AK27" i="6"/>
  <c r="AJ15" i="1"/>
  <c r="AK39" i="6"/>
  <c r="AJ27" i="1"/>
  <c r="AK51" i="6"/>
  <c r="AJ39" i="1"/>
  <c r="AL31" i="6"/>
  <c r="AK19" i="1"/>
  <c r="AL43" i="6"/>
  <c r="AK31" i="1"/>
  <c r="AL53" i="6"/>
  <c r="AK41" i="1"/>
  <c r="AM34" i="6"/>
  <c r="AL22" i="1"/>
  <c r="AM42" i="6"/>
  <c r="AL30" i="1"/>
  <c r="AM54" i="6"/>
  <c r="AL42" i="1"/>
  <c r="AN32" i="6"/>
  <c r="AM20" i="1"/>
  <c r="AN44" i="6"/>
  <c r="AM32" i="1"/>
  <c r="AN56" i="6"/>
  <c r="AM44" i="1"/>
  <c r="AO29" i="6"/>
  <c r="AN17" i="1"/>
  <c r="AO41" i="6"/>
  <c r="AN29" i="1"/>
  <c r="AO53" i="6"/>
  <c r="AN41" i="1"/>
  <c r="AP29" i="6"/>
  <c r="AO17" i="1"/>
  <c r="AP37" i="6"/>
  <c r="AO25" i="1"/>
  <c r="AP49" i="6"/>
  <c r="AO37" i="1"/>
  <c r="AQ24" i="6"/>
  <c r="AP12" i="1"/>
  <c r="AQ32" i="6"/>
  <c r="AP20" i="1"/>
  <c r="AQ44" i="6"/>
  <c r="AP32" i="1"/>
  <c r="AQ56" i="6"/>
  <c r="AP44" i="1"/>
  <c r="AR30" i="6"/>
  <c r="AQ18" i="1"/>
  <c r="AR42" i="6"/>
  <c r="AQ30" i="1"/>
  <c r="AR54" i="6"/>
  <c r="AQ42" i="1"/>
  <c r="AS27" i="6"/>
  <c r="AR15" i="1"/>
  <c r="AS35" i="6"/>
  <c r="AR23" i="1"/>
  <c r="AS47" i="6"/>
  <c r="AR35" i="1"/>
  <c r="AS59" i="6"/>
  <c r="AR47" i="1"/>
  <c r="AT31" i="6"/>
  <c r="AS19" i="1"/>
  <c r="AT47" i="6"/>
  <c r="AS35" i="1"/>
  <c r="AT59" i="6"/>
  <c r="AS47" i="1"/>
  <c r="AU30" i="6"/>
  <c r="AT18" i="1"/>
  <c r="AU42" i="6"/>
  <c r="AT30" i="1"/>
  <c r="AU50" i="6"/>
  <c r="AT38" i="1"/>
  <c r="AU62" i="6"/>
  <c r="AT50" i="1"/>
  <c r="AV32" i="6"/>
  <c r="AU20" i="1"/>
  <c r="AV44" i="6"/>
  <c r="AU32" i="1"/>
  <c r="AV56" i="6"/>
  <c r="AU44" i="1"/>
  <c r="AV64" i="6"/>
  <c r="AU52" i="1"/>
  <c r="AW33" i="6"/>
  <c r="AV21" i="1"/>
  <c r="AW45" i="6"/>
  <c r="AV33" i="1"/>
  <c r="AW57" i="6"/>
  <c r="AV45" i="1"/>
  <c r="AX26" i="6"/>
  <c r="AW14" i="1"/>
  <c r="AX34" i="6"/>
  <c r="AW22" i="1"/>
  <c r="AX46" i="6"/>
  <c r="AW34" i="1"/>
  <c r="AX54" i="6"/>
  <c r="AW42" i="1"/>
  <c r="AX67" i="6"/>
  <c r="AW55" i="1"/>
  <c r="AY28" i="6"/>
  <c r="AX16" i="1"/>
  <c r="AY36" i="6"/>
  <c r="AX24" i="1"/>
  <c r="AY44" i="6"/>
  <c r="AX32" i="1"/>
  <c r="AY60" i="6"/>
  <c r="AX48" i="1"/>
  <c r="AY68" i="6"/>
  <c r="AX56" i="1"/>
  <c r="BA31" i="6"/>
  <c r="AZ19" i="1"/>
  <c r="BA39" i="6"/>
  <c r="AZ27" i="1"/>
  <c r="BA47" i="6"/>
  <c r="AZ35" i="1"/>
  <c r="BA55" i="6"/>
  <c r="AZ43" i="1"/>
  <c r="BA59" i="6"/>
  <c r="AZ47" i="1"/>
  <c r="F23" i="6"/>
  <c r="E11" i="1"/>
  <c r="J23" i="6"/>
  <c r="I11" i="1"/>
  <c r="L23" i="6"/>
  <c r="K11" i="1"/>
  <c r="L27" i="6"/>
  <c r="K15" i="1"/>
  <c r="P29" i="6"/>
  <c r="O17" i="1"/>
  <c r="Q26" i="6"/>
  <c r="P14" i="1"/>
  <c r="Q34" i="6"/>
  <c r="P22" i="1"/>
  <c r="R34" i="6"/>
  <c r="Q22" i="1"/>
  <c r="S29" i="6"/>
  <c r="R17" i="1"/>
  <c r="T23" i="6"/>
  <c r="S11" i="1"/>
  <c r="T31" i="6"/>
  <c r="S19" i="1"/>
  <c r="U24" i="6"/>
  <c r="T12" i="1"/>
  <c r="U32" i="6"/>
  <c r="T20" i="1"/>
  <c r="X25" i="6"/>
  <c r="W13" i="1"/>
  <c r="X29" i="6"/>
  <c r="W17" i="1"/>
  <c r="X41" i="6"/>
  <c r="W29" i="1"/>
  <c r="Y42" i="6"/>
  <c r="X30" i="1"/>
  <c r="J22" i="6"/>
  <c r="I10" i="1"/>
  <c r="N22" i="6"/>
  <c r="M10" i="1"/>
  <c r="R22" i="6"/>
  <c r="Q10" i="1"/>
  <c r="V22" i="6"/>
  <c r="U10" i="1"/>
  <c r="Z22" i="6"/>
  <c r="Y10" i="1"/>
  <c r="AD22" i="6"/>
  <c r="AC10" i="1"/>
  <c r="AH22" i="6"/>
  <c r="AG10" i="1"/>
  <c r="AL22" i="6"/>
  <c r="AK10" i="1"/>
  <c r="AP22" i="6"/>
  <c r="AO10" i="1"/>
  <c r="AT22" i="6"/>
  <c r="AS10" i="1"/>
  <c r="AX22" i="6"/>
  <c r="AW10" i="1"/>
  <c r="H24" i="6"/>
  <c r="G12" i="1"/>
  <c r="J25" i="6"/>
  <c r="I13" i="1"/>
  <c r="L25" i="6"/>
  <c r="K13" i="1"/>
  <c r="L29" i="6"/>
  <c r="K17" i="1"/>
  <c r="M26" i="6"/>
  <c r="L14" i="1"/>
  <c r="M30" i="6"/>
  <c r="L18" i="1"/>
  <c r="N26" i="6"/>
  <c r="M14" i="1"/>
  <c r="N30" i="6"/>
  <c r="M18" i="1"/>
  <c r="O25" i="6"/>
  <c r="N13" i="1"/>
  <c r="O29" i="6"/>
  <c r="N17" i="1"/>
  <c r="P23" i="6"/>
  <c r="O11" i="1"/>
  <c r="P27" i="6"/>
  <c r="O15" i="1"/>
  <c r="P31" i="6"/>
  <c r="O19" i="1"/>
  <c r="Q24" i="6"/>
  <c r="P12" i="1"/>
  <c r="Q28" i="6"/>
  <c r="P16" i="1"/>
  <c r="Q32" i="6"/>
  <c r="P20" i="1"/>
  <c r="T25" i="6"/>
  <c r="S13" i="1"/>
  <c r="T29" i="6"/>
  <c r="S17" i="1"/>
  <c r="T33" i="6"/>
  <c r="S21" i="1"/>
  <c r="T37" i="6"/>
  <c r="S25" i="1"/>
  <c r="U26" i="6"/>
  <c r="T14" i="1"/>
  <c r="U30" i="6"/>
  <c r="T18" i="1"/>
  <c r="U34" i="6"/>
  <c r="T22" i="1"/>
  <c r="U38" i="6"/>
  <c r="T26" i="1"/>
  <c r="V26" i="6"/>
  <c r="U14" i="1"/>
  <c r="V30" i="6"/>
  <c r="U18" i="1"/>
  <c r="V34" i="6"/>
  <c r="U22" i="1"/>
  <c r="V38" i="6"/>
  <c r="U26" i="1"/>
  <c r="W25" i="6"/>
  <c r="V13" i="1"/>
  <c r="W29" i="6"/>
  <c r="V17" i="1"/>
  <c r="W33" i="6"/>
  <c r="V21" i="1"/>
  <c r="W37" i="6"/>
  <c r="V25" i="1"/>
  <c r="X23" i="6"/>
  <c r="W11" i="1"/>
  <c r="X27" i="6"/>
  <c r="W15" i="1"/>
  <c r="X31" i="6"/>
  <c r="W19" i="1"/>
  <c r="X35" i="6"/>
  <c r="W23" i="1"/>
  <c r="W27" i="1"/>
  <c r="X39" i="6"/>
  <c r="Y24" i="6"/>
  <c r="X12" i="1"/>
  <c r="Y28" i="6"/>
  <c r="X16" i="1"/>
  <c r="Y32" i="6"/>
  <c r="X20" i="1"/>
  <c r="Y36" i="6"/>
  <c r="X24" i="1"/>
  <c r="Y40" i="6"/>
  <c r="X28" i="1"/>
  <c r="AB25" i="6"/>
  <c r="AA13" i="1"/>
  <c r="AB29" i="6"/>
  <c r="AA17" i="1"/>
  <c r="AB33" i="6"/>
  <c r="AA21" i="1"/>
  <c r="AB37" i="6"/>
  <c r="AA25" i="1"/>
  <c r="AB41" i="6"/>
  <c r="AA29" i="1"/>
  <c r="AB45" i="6"/>
  <c r="AA33" i="1"/>
  <c r="AC26" i="6"/>
  <c r="AB14" i="1"/>
  <c r="AC30" i="6"/>
  <c r="AB18" i="1"/>
  <c r="AC34" i="6"/>
  <c r="AB22" i="1"/>
  <c r="AC38" i="6"/>
  <c r="AB26" i="1"/>
  <c r="AC42" i="6"/>
  <c r="AB30" i="1"/>
  <c r="AC46" i="6"/>
  <c r="AB34" i="1"/>
  <c r="AD26" i="6"/>
  <c r="AC14" i="1"/>
  <c r="AD30" i="6"/>
  <c r="AC18" i="1"/>
  <c r="AD34" i="6"/>
  <c r="AC22" i="1"/>
  <c r="AD38" i="6"/>
  <c r="AC26" i="1"/>
  <c r="AD42" i="6"/>
  <c r="AC30" i="1"/>
  <c r="AD46" i="6"/>
  <c r="AC34" i="1"/>
  <c r="AE25" i="6"/>
  <c r="AD13" i="1"/>
  <c r="AE29" i="6"/>
  <c r="AD17" i="1"/>
  <c r="AE33" i="6"/>
  <c r="AD21" i="1"/>
  <c r="AE37" i="6"/>
  <c r="AD25" i="1"/>
  <c r="AE41" i="6"/>
  <c r="AD29" i="1"/>
  <c r="AE45" i="6"/>
  <c r="AD33" i="1"/>
  <c r="AF23" i="6"/>
  <c r="AE11" i="1"/>
  <c r="AF27" i="6"/>
  <c r="AE15" i="1"/>
  <c r="AF31" i="6"/>
  <c r="AE19" i="1"/>
  <c r="AF35" i="6"/>
  <c r="AE23" i="1"/>
  <c r="AF39" i="6"/>
  <c r="AE27" i="1"/>
  <c r="AF43" i="6"/>
  <c r="AE31" i="1"/>
  <c r="AF47" i="6"/>
  <c r="AE35" i="1"/>
  <c r="AG24" i="6"/>
  <c r="AF12" i="1"/>
  <c r="AG28" i="6"/>
  <c r="AF16" i="1"/>
  <c r="AG32" i="6"/>
  <c r="AF20" i="1"/>
  <c r="AF24" i="1"/>
  <c r="AG36" i="6"/>
  <c r="AG40" i="6"/>
  <c r="AF28" i="1"/>
  <c r="AG44" i="6"/>
  <c r="AF32" i="1"/>
  <c r="AG48" i="6"/>
  <c r="AF36" i="1"/>
  <c r="AJ25" i="6"/>
  <c r="AI13" i="1"/>
  <c r="AJ29" i="6"/>
  <c r="AI17" i="1"/>
  <c r="AJ33" i="6"/>
  <c r="AI21" i="1"/>
  <c r="AJ37" i="6"/>
  <c r="AI25" i="1"/>
  <c r="AJ41" i="6"/>
  <c r="AI29" i="1"/>
  <c r="AJ45" i="6"/>
  <c r="AI33" i="1"/>
  <c r="AI37" i="1"/>
  <c r="AJ49" i="6"/>
  <c r="AJ53" i="6"/>
  <c r="AI41" i="1"/>
  <c r="AK26" i="6"/>
  <c r="AJ14" i="1"/>
  <c r="AK30" i="6"/>
  <c r="AJ18" i="1"/>
  <c r="AK34" i="6"/>
  <c r="AJ22" i="1"/>
  <c r="AK38" i="6"/>
  <c r="AJ26" i="1"/>
  <c r="AK42" i="6"/>
  <c r="AJ30" i="1"/>
  <c r="AK46" i="6"/>
  <c r="AJ34" i="1"/>
  <c r="AK50" i="6"/>
  <c r="AJ38" i="1"/>
  <c r="AK54" i="6"/>
  <c r="AJ42" i="1"/>
  <c r="AL26" i="6"/>
  <c r="AK14" i="1"/>
  <c r="AL30" i="6"/>
  <c r="AK18" i="1"/>
  <c r="AL34" i="6"/>
  <c r="AK22" i="1"/>
  <c r="AL38" i="6"/>
  <c r="AK26" i="1"/>
  <c r="AL42" i="6"/>
  <c r="AK30" i="1"/>
  <c r="AL46" i="6"/>
  <c r="AK34" i="1"/>
  <c r="AL50" i="6"/>
  <c r="AK38" i="1"/>
  <c r="AL54" i="6"/>
  <c r="AK42" i="1"/>
  <c r="AM25" i="6"/>
  <c r="AL13" i="1"/>
  <c r="AM29" i="6"/>
  <c r="AL17" i="1"/>
  <c r="AM33" i="6"/>
  <c r="AL21" i="1"/>
  <c r="AM37" i="6"/>
  <c r="AL25" i="1"/>
  <c r="AM41" i="6"/>
  <c r="AL29" i="1"/>
  <c r="AM45" i="6"/>
  <c r="AL33" i="1"/>
  <c r="AM49" i="6"/>
  <c r="AL37" i="1"/>
  <c r="AM53" i="6"/>
  <c r="AL41" i="1"/>
  <c r="AN23" i="6"/>
  <c r="AM11" i="1"/>
  <c r="AN27" i="6"/>
  <c r="AM15" i="1"/>
  <c r="AN31" i="6"/>
  <c r="AM19" i="1"/>
  <c r="AN35" i="6"/>
  <c r="AM23" i="1"/>
  <c r="AN39" i="6"/>
  <c r="AM27" i="1"/>
  <c r="AN43" i="6"/>
  <c r="AM31" i="1"/>
  <c r="AN47" i="6"/>
  <c r="AM35" i="1"/>
  <c r="AN51" i="6"/>
  <c r="AM39" i="1"/>
  <c r="AN55" i="6"/>
  <c r="AM43" i="1"/>
  <c r="AO24" i="6"/>
  <c r="AN12" i="1"/>
  <c r="AO28" i="6"/>
  <c r="AN16" i="1"/>
  <c r="AO32" i="6"/>
  <c r="AN20" i="1"/>
  <c r="AO36" i="6"/>
  <c r="AN24" i="1"/>
  <c r="AO40" i="6"/>
  <c r="AN28" i="1"/>
  <c r="AO44" i="6"/>
  <c r="AN32" i="1"/>
  <c r="AO48" i="6"/>
  <c r="AN36" i="1"/>
  <c r="AO52" i="6"/>
  <c r="AN40" i="1"/>
  <c r="AO56" i="6"/>
  <c r="AN44" i="1"/>
  <c r="AR25" i="6"/>
  <c r="AQ13" i="1"/>
  <c r="AR29" i="6"/>
  <c r="AQ17" i="1"/>
  <c r="AR33" i="6"/>
  <c r="AQ21" i="1"/>
  <c r="AR37" i="6"/>
  <c r="AQ25" i="1"/>
  <c r="AR41" i="6"/>
  <c r="AQ29" i="1"/>
  <c r="AR45" i="6"/>
  <c r="AQ33" i="1"/>
  <c r="AR49" i="6"/>
  <c r="AQ37" i="1"/>
  <c r="AR53" i="6"/>
  <c r="AQ41" i="1"/>
  <c r="AR57" i="6"/>
  <c r="AQ45" i="1"/>
  <c r="AQ49" i="1"/>
  <c r="AR61" i="6"/>
  <c r="AS26" i="6"/>
  <c r="AR14" i="1"/>
  <c r="AS30" i="6"/>
  <c r="AR18" i="1"/>
  <c r="AS34" i="6"/>
  <c r="AR22" i="1"/>
  <c r="AS38" i="6"/>
  <c r="AR26" i="1"/>
  <c r="AS42" i="6"/>
  <c r="AR30" i="1"/>
  <c r="AR34" i="1"/>
  <c r="AS46" i="6"/>
  <c r="AS50" i="6"/>
  <c r="AR38" i="1"/>
  <c r="AS54" i="6"/>
  <c r="AR42" i="1"/>
  <c r="AS58" i="6"/>
  <c r="AR46" i="1"/>
  <c r="AS62" i="6"/>
  <c r="AR50" i="1"/>
  <c r="AT26" i="6"/>
  <c r="AS14" i="1"/>
  <c r="AT30" i="6"/>
  <c r="AS18" i="1"/>
  <c r="AT34" i="6"/>
  <c r="AS22" i="1"/>
  <c r="AT38" i="6"/>
  <c r="AS26" i="1"/>
  <c r="AT42" i="6"/>
  <c r="AS30" i="1"/>
  <c r="AT46" i="6"/>
  <c r="AS34" i="1"/>
  <c r="AT50" i="6"/>
  <c r="AS38" i="1"/>
  <c r="AT54" i="6"/>
  <c r="AS42" i="1"/>
  <c r="AT58" i="6"/>
  <c r="AS46" i="1"/>
  <c r="AT62" i="6"/>
  <c r="AS50" i="1"/>
  <c r="AU25" i="6"/>
  <c r="AT13" i="1"/>
  <c r="AU29" i="6"/>
  <c r="AT17" i="1"/>
  <c r="AU33" i="6"/>
  <c r="AT21" i="1"/>
  <c r="AU37" i="6"/>
  <c r="AT25" i="1"/>
  <c r="AU41" i="6"/>
  <c r="AT29" i="1"/>
  <c r="AU45" i="6"/>
  <c r="AT33" i="1"/>
  <c r="AU49" i="6"/>
  <c r="AT37" i="1"/>
  <c r="AU53" i="6"/>
  <c r="AT41" i="1"/>
  <c r="AU57" i="6"/>
  <c r="AT45" i="1"/>
  <c r="AU61" i="6"/>
  <c r="AT49" i="1"/>
  <c r="AV23" i="6"/>
  <c r="AU11" i="1"/>
  <c r="AV27" i="6"/>
  <c r="AU15" i="1"/>
  <c r="AV31" i="6"/>
  <c r="AU19" i="1"/>
  <c r="AV35" i="6"/>
  <c r="AU23" i="1"/>
  <c r="AV39" i="6"/>
  <c r="AU27" i="1"/>
  <c r="AV43" i="6"/>
  <c r="AU31" i="1"/>
  <c r="AV47" i="6"/>
  <c r="AU35" i="1"/>
  <c r="AV51" i="6"/>
  <c r="AU39" i="1"/>
  <c r="AV55" i="6"/>
  <c r="AU43" i="1"/>
  <c r="AV59" i="6"/>
  <c r="AU47" i="1"/>
  <c r="AV63" i="6"/>
  <c r="AU51" i="1"/>
  <c r="AW24" i="6"/>
  <c r="AV12" i="1"/>
  <c r="AW28" i="6"/>
  <c r="AV16" i="1"/>
  <c r="AW32" i="6"/>
  <c r="AV20" i="1"/>
  <c r="AW36" i="6"/>
  <c r="AV24" i="1"/>
  <c r="AW40" i="6"/>
  <c r="AV28" i="1"/>
  <c r="AW44" i="6"/>
  <c r="AV32" i="1"/>
  <c r="AW48" i="6"/>
  <c r="AV36" i="1"/>
  <c r="AW52" i="6"/>
  <c r="AV40" i="1"/>
  <c r="AW56" i="6"/>
  <c r="AV44" i="1"/>
  <c r="AW60" i="6"/>
  <c r="AV48" i="1"/>
  <c r="AW64" i="6"/>
  <c r="AV52" i="1"/>
  <c r="AX25" i="6"/>
  <c r="AW13" i="1"/>
  <c r="AX29" i="6"/>
  <c r="AW17" i="1"/>
  <c r="AX33" i="6"/>
  <c r="AW21" i="1"/>
  <c r="AX37" i="6"/>
  <c r="AW25" i="1"/>
  <c r="AX41" i="6"/>
  <c r="AW29" i="1"/>
  <c r="AW33" i="1"/>
  <c r="AX45" i="6"/>
  <c r="AX49" i="6"/>
  <c r="AW37" i="1"/>
  <c r="AX53" i="6"/>
  <c r="AW41" i="1"/>
  <c r="AX57" i="6"/>
  <c r="AW45" i="1"/>
  <c r="AX61" i="6"/>
  <c r="AW49" i="1"/>
  <c r="AX65" i="6"/>
  <c r="AW53" i="1"/>
  <c r="AY23" i="6"/>
  <c r="AX11" i="1"/>
  <c r="AY27" i="6"/>
  <c r="AX15" i="1"/>
  <c r="AY31" i="6"/>
  <c r="AX19" i="1"/>
  <c r="AY35" i="6"/>
  <c r="AX23" i="1"/>
  <c r="AY39" i="6"/>
  <c r="AX27" i="1"/>
  <c r="AY43" i="6"/>
  <c r="AX31" i="1"/>
  <c r="AY47" i="6"/>
  <c r="AX35" i="1"/>
  <c r="AY51" i="6"/>
  <c r="AX39" i="1"/>
  <c r="AY55" i="6"/>
  <c r="AX43" i="1"/>
  <c r="AY59" i="6"/>
  <c r="AX47" i="1"/>
  <c r="AY63" i="6"/>
  <c r="AX51" i="1"/>
  <c r="AY67" i="6"/>
  <c r="AX55" i="1"/>
  <c r="AZ25" i="6"/>
  <c r="AY13" i="1"/>
  <c r="AZ29" i="6"/>
  <c r="AY17" i="1"/>
  <c r="AZ33" i="6"/>
  <c r="AY21" i="1"/>
  <c r="AZ37" i="6"/>
  <c r="AY25" i="1"/>
  <c r="AZ41" i="6"/>
  <c r="AY29" i="1"/>
  <c r="AZ45" i="6"/>
  <c r="AY33" i="1"/>
  <c r="AZ49" i="6"/>
  <c r="AY37" i="1"/>
  <c r="AZ53" i="6"/>
  <c r="AY41" i="1"/>
  <c r="AZ57" i="6"/>
  <c r="AY45" i="1"/>
  <c r="AZ61" i="6"/>
  <c r="AY49" i="1"/>
  <c r="AZ65" i="6"/>
  <c r="AY53" i="1"/>
  <c r="AY57" i="1"/>
  <c r="AZ69" i="6"/>
  <c r="BA26" i="6"/>
  <c r="AZ14" i="1"/>
  <c r="BA30" i="6"/>
  <c r="AZ18" i="1"/>
  <c r="BA34" i="6"/>
  <c r="AZ22" i="1"/>
  <c r="BA38" i="6"/>
  <c r="AZ26" i="1"/>
  <c r="BA42" i="6"/>
  <c r="AZ30" i="1"/>
  <c r="BA46" i="6"/>
  <c r="AZ34" i="1"/>
  <c r="BA50" i="6"/>
  <c r="AZ38" i="1"/>
  <c r="BA54" i="6"/>
  <c r="AZ42" i="1"/>
  <c r="BA58" i="6"/>
  <c r="AZ46" i="1"/>
  <c r="BA62" i="6"/>
  <c r="AZ50" i="1"/>
  <c r="BA66" i="6"/>
  <c r="AZ54" i="1"/>
  <c r="BA70" i="6"/>
  <c r="AZ58" i="1"/>
  <c r="AS4" i="1"/>
  <c r="AS9" i="1" s="1"/>
  <c r="AT7" i="6"/>
  <c r="AH7" i="6"/>
  <c r="AG4" i="1"/>
  <c r="AG9" i="1" s="1"/>
  <c r="U4" i="1"/>
  <c r="U9" i="1" s="1"/>
  <c r="V7" i="6"/>
  <c r="J7" i="6"/>
  <c r="I4" i="1"/>
  <c r="I9" i="1" s="1"/>
  <c r="B48" i="1"/>
  <c r="A142" i="1" s="1"/>
  <c r="C60" i="6"/>
  <c r="B32" i="1"/>
  <c r="A126" i="1" s="1"/>
  <c r="C44" i="6"/>
  <c r="B16" i="1"/>
  <c r="A110" i="1" s="1"/>
  <c r="C28" i="6"/>
  <c r="D71" i="6"/>
  <c r="C59" i="1"/>
  <c r="D55" i="6"/>
  <c r="C43" i="1"/>
  <c r="D43" i="6"/>
  <c r="C31" i="1"/>
  <c r="D31" i="6"/>
  <c r="C19" i="1"/>
  <c r="T22" i="6"/>
  <c r="S10" i="1"/>
  <c r="X22" i="6"/>
  <c r="W10" i="1"/>
  <c r="AJ22" i="6"/>
  <c r="AI10" i="1"/>
  <c r="AR22" i="6"/>
  <c r="AQ10" i="1"/>
  <c r="G23" i="6"/>
  <c r="F11" i="1"/>
  <c r="S23" i="6"/>
  <c r="R11" i="1"/>
  <c r="AM23" i="6"/>
  <c r="AL11" i="1"/>
  <c r="AD24" i="6"/>
  <c r="AC12" i="1"/>
  <c r="AX24" i="6"/>
  <c r="AW12" i="1"/>
  <c r="BA25" i="6"/>
  <c r="AZ13" i="1"/>
  <c r="P26" i="6"/>
  <c r="O14" i="1"/>
  <c r="AN26" i="6"/>
  <c r="AM14" i="1"/>
  <c r="AZ26" i="6"/>
  <c r="AY14" i="1"/>
  <c r="O27" i="6"/>
  <c r="N15" i="1"/>
  <c r="AA27" i="6"/>
  <c r="Z15" i="1"/>
  <c r="AM27" i="6"/>
  <c r="AL15" i="1"/>
  <c r="F28" i="6"/>
  <c r="E16" i="1"/>
  <c r="R28" i="6"/>
  <c r="Q16" i="1"/>
  <c r="Z28" i="6"/>
  <c r="Y16" i="1"/>
  <c r="AP28" i="6"/>
  <c r="AO16" i="1"/>
  <c r="E29" i="6"/>
  <c r="D17" i="1"/>
  <c r="U29" i="6"/>
  <c r="T17" i="1"/>
  <c r="AK29" i="6"/>
  <c r="AJ17" i="1"/>
  <c r="X30" i="6"/>
  <c r="W18" i="1"/>
  <c r="K31" i="6"/>
  <c r="J19" i="1"/>
  <c r="AU31" i="6"/>
  <c r="AT19" i="1"/>
  <c r="AP32" i="6"/>
  <c r="AO20" i="1"/>
  <c r="E33" i="6"/>
  <c r="D21" i="1"/>
  <c r="AC33" i="6"/>
  <c r="AB21" i="1"/>
  <c r="AS33" i="6"/>
  <c r="AR21" i="1"/>
  <c r="L34" i="6"/>
  <c r="K22" i="1"/>
  <c r="X34" i="6"/>
  <c r="W22" i="1"/>
  <c r="AM35" i="6"/>
  <c r="AL23" i="1"/>
  <c r="J36" i="6"/>
  <c r="I24" i="1"/>
  <c r="V36" i="6"/>
  <c r="U24" i="1"/>
  <c r="AH36" i="6"/>
  <c r="AG24" i="1"/>
  <c r="AL36" i="6"/>
  <c r="AK24" i="1"/>
  <c r="AX36" i="6"/>
  <c r="AW24" i="1"/>
  <c r="I37" i="6"/>
  <c r="H25" i="1"/>
  <c r="U37" i="6"/>
  <c r="T25" i="1"/>
  <c r="AK37" i="6"/>
  <c r="AJ25" i="1"/>
  <c r="AF38" i="6"/>
  <c r="AE26" i="1"/>
  <c r="AV38" i="6"/>
  <c r="AU26" i="1"/>
  <c r="AZ38" i="6"/>
  <c r="AY26" i="1"/>
  <c r="O39" i="6"/>
  <c r="N27" i="1"/>
  <c r="W39" i="6"/>
  <c r="V27" i="1"/>
  <c r="AI39" i="6"/>
  <c r="AH27" i="1"/>
  <c r="AU39" i="6"/>
  <c r="AT27" i="1"/>
  <c r="N40" i="6"/>
  <c r="M28" i="1"/>
  <c r="AD40" i="6"/>
  <c r="AC28" i="1"/>
  <c r="AL40" i="6"/>
  <c r="AK28" i="1"/>
  <c r="U41" i="6"/>
  <c r="T29" i="1"/>
  <c r="P42" i="6"/>
  <c r="O30" i="1"/>
  <c r="AV42" i="6"/>
  <c r="AU30" i="1"/>
  <c r="K43" i="6"/>
  <c r="J31" i="1"/>
  <c r="S43" i="6"/>
  <c r="R31" i="1"/>
  <c r="AI43" i="6"/>
  <c r="AH31" i="1"/>
  <c r="N44" i="6"/>
  <c r="M32" i="1"/>
  <c r="AH44" i="6"/>
  <c r="AG32" i="1"/>
  <c r="AX44" i="6"/>
  <c r="AW32" i="1"/>
  <c r="AC45" i="6"/>
  <c r="AB33" i="1"/>
  <c r="L46" i="6"/>
  <c r="K34" i="1"/>
  <c r="X46" i="6"/>
  <c r="W34" i="1"/>
  <c r="AN46" i="6"/>
  <c r="AM34" i="1"/>
  <c r="AV46" i="6"/>
  <c r="AU34" i="1"/>
  <c r="G47" i="6"/>
  <c r="F35" i="1"/>
  <c r="O47" i="6"/>
  <c r="N35" i="1"/>
  <c r="AA47" i="6"/>
  <c r="Z35" i="1"/>
  <c r="AM47" i="6"/>
  <c r="AL35" i="1"/>
  <c r="Z48" i="6"/>
  <c r="Y36" i="1"/>
  <c r="AL48" i="6"/>
  <c r="AK36" i="1"/>
  <c r="AT48" i="6"/>
  <c r="AS36" i="1"/>
  <c r="E49" i="6"/>
  <c r="D37" i="1"/>
  <c r="M49" i="6"/>
  <c r="L37" i="1"/>
  <c r="AC49" i="6"/>
  <c r="AB37" i="1"/>
  <c r="BA49" i="6"/>
  <c r="AZ37" i="1"/>
  <c r="T50" i="6"/>
  <c r="S38" i="1"/>
  <c r="AZ50" i="6"/>
  <c r="AY38" i="1"/>
  <c r="O51" i="6"/>
  <c r="N39" i="1"/>
  <c r="AA51" i="6"/>
  <c r="Z39" i="1"/>
  <c r="AM51" i="6"/>
  <c r="AL39" i="1"/>
  <c r="J52" i="6"/>
  <c r="I40" i="1"/>
  <c r="V52" i="6"/>
  <c r="U40" i="1"/>
  <c r="AT52" i="6"/>
  <c r="AS40" i="1"/>
  <c r="Q53" i="6"/>
  <c r="P41" i="1"/>
  <c r="AK53" i="6"/>
  <c r="AJ41" i="1"/>
  <c r="BA53" i="6"/>
  <c r="AZ41" i="1"/>
  <c r="T54" i="6"/>
  <c r="S42" i="1"/>
  <c r="AF54" i="6"/>
  <c r="AE42" i="1"/>
  <c r="AV54" i="6"/>
  <c r="AU42" i="1"/>
  <c r="O55" i="6"/>
  <c r="N43" i="1"/>
  <c r="AE55" i="6"/>
  <c r="AD43" i="1"/>
  <c r="AQ55" i="6"/>
  <c r="AP43" i="1"/>
  <c r="J56" i="6"/>
  <c r="I44" i="1"/>
  <c r="Z56" i="6"/>
  <c r="Y44" i="1"/>
  <c r="AT56" i="6"/>
  <c r="AS44" i="1"/>
  <c r="M57" i="6"/>
  <c r="L45" i="1"/>
  <c r="AC57" i="6"/>
  <c r="AB45" i="1"/>
  <c r="AS57" i="6"/>
  <c r="AR45" i="1"/>
  <c r="H58" i="6"/>
  <c r="G46" i="1"/>
  <c r="X58" i="6"/>
  <c r="W46" i="1"/>
  <c r="AZ58" i="6"/>
  <c r="AY46" i="1"/>
  <c r="O59" i="6"/>
  <c r="N47" i="1"/>
  <c r="AA59" i="6"/>
  <c r="Z47" i="1"/>
  <c r="AM59" i="6"/>
  <c r="AL47" i="1"/>
  <c r="R60" i="6"/>
  <c r="Q48" i="1"/>
  <c r="AD60" i="6"/>
  <c r="AC48" i="1"/>
  <c r="AT60" i="6"/>
  <c r="AS48" i="1"/>
  <c r="I61" i="6"/>
  <c r="H49" i="1"/>
  <c r="U61" i="6"/>
  <c r="T49" i="1"/>
  <c r="AG61" i="6"/>
  <c r="AF49" i="1"/>
  <c r="AS61" i="6"/>
  <c r="AR49" i="1"/>
  <c r="H62" i="6"/>
  <c r="G50" i="1"/>
  <c r="X62" i="6"/>
  <c r="W50" i="1"/>
  <c r="AN62" i="6"/>
  <c r="AM50" i="1"/>
  <c r="AZ62" i="6"/>
  <c r="AY50" i="1"/>
  <c r="S63" i="6"/>
  <c r="R51" i="1"/>
  <c r="AE63" i="6"/>
  <c r="AD51" i="1"/>
  <c r="AU63" i="6"/>
  <c r="AT51" i="1"/>
  <c r="J64" i="6"/>
  <c r="I52" i="1"/>
  <c r="V64" i="6"/>
  <c r="U52" i="1"/>
  <c r="AH64" i="6"/>
  <c r="AG52" i="1"/>
  <c r="I65" i="6"/>
  <c r="H53" i="1"/>
  <c r="U65" i="6"/>
  <c r="T53" i="1"/>
  <c r="AK65" i="6"/>
  <c r="AJ53" i="1"/>
  <c r="L66" i="6"/>
  <c r="K54" i="1"/>
  <c r="X66" i="6"/>
  <c r="W54" i="1"/>
  <c r="AJ66" i="6"/>
  <c r="AI54" i="1"/>
  <c r="K67" i="6"/>
  <c r="J55" i="1"/>
  <c r="AA67" i="6"/>
  <c r="Z55" i="1"/>
  <c r="AM67" i="6"/>
  <c r="AL55" i="1"/>
  <c r="N68" i="6"/>
  <c r="M56" i="1"/>
  <c r="AH68" i="6"/>
  <c r="AG56" i="1"/>
  <c r="U69" i="6"/>
  <c r="T57" i="1"/>
  <c r="W71" i="6"/>
  <c r="V59" i="1"/>
  <c r="BA7" i="6"/>
  <c r="AZ4" i="1"/>
  <c r="AZ9" i="1" s="1"/>
  <c r="AW7" i="6"/>
  <c r="AV4" i="1"/>
  <c r="AV9" i="1" s="1"/>
  <c r="AS7" i="6"/>
  <c r="AR4" i="1"/>
  <c r="AR9" i="1" s="1"/>
  <c r="AO7" i="6"/>
  <c r="AN4" i="1"/>
  <c r="AN9" i="1" s="1"/>
  <c r="AK7" i="6"/>
  <c r="AJ4" i="1"/>
  <c r="AJ9" i="1" s="1"/>
  <c r="AG7" i="6"/>
  <c r="AF4" i="1"/>
  <c r="AF9" i="1" s="1"/>
  <c r="AC7" i="6"/>
  <c r="AB4" i="1"/>
  <c r="AB9" i="1" s="1"/>
  <c r="Y7" i="6"/>
  <c r="X4" i="1"/>
  <c r="X9" i="1" s="1"/>
  <c r="U7" i="6"/>
  <c r="T4" i="1"/>
  <c r="T9" i="1" s="1"/>
  <c r="Q7" i="6"/>
  <c r="P4" i="1"/>
  <c r="P9" i="1" s="1"/>
  <c r="M7" i="6"/>
  <c r="L4" i="1"/>
  <c r="L9" i="1" s="1"/>
  <c r="I7" i="6"/>
  <c r="H4" i="1"/>
  <c r="H9" i="1" s="1"/>
  <c r="E7" i="6"/>
  <c r="D4" i="1"/>
  <c r="D9" i="1" s="1"/>
  <c r="C63" i="6"/>
  <c r="B51" i="1"/>
  <c r="A145" i="1" s="1"/>
  <c r="C59" i="6"/>
  <c r="B47" i="1"/>
  <c r="A141" i="1" s="1"/>
  <c r="C55" i="6"/>
  <c r="B43" i="1"/>
  <c r="A137" i="1" s="1"/>
  <c r="C51" i="6"/>
  <c r="B39" i="1"/>
  <c r="A133" i="1" s="1"/>
  <c r="C47" i="6"/>
  <c r="B35" i="1"/>
  <c r="A129" i="1" s="1"/>
  <c r="C43" i="6"/>
  <c r="B31" i="1"/>
  <c r="A125" i="1" s="1"/>
  <c r="C39" i="6"/>
  <c r="B27" i="1"/>
  <c r="A121" i="1" s="1"/>
  <c r="C35" i="6"/>
  <c r="B23" i="1"/>
  <c r="A117" i="1" s="1"/>
  <c r="C31" i="6"/>
  <c r="B19" i="1"/>
  <c r="A113" i="1" s="1"/>
  <c r="C27" i="6"/>
  <c r="B15" i="1"/>
  <c r="A109" i="1" s="1"/>
  <c r="C23" i="6"/>
  <c r="B11" i="1"/>
  <c r="A105" i="1" s="1"/>
  <c r="C70" i="6"/>
  <c r="B58" i="1"/>
  <c r="A152" i="1" s="1"/>
  <c r="F25" i="6"/>
  <c r="E13" i="1"/>
  <c r="E26" i="6"/>
  <c r="D14" i="1"/>
  <c r="H27" i="6"/>
  <c r="G15" i="1"/>
  <c r="G28" i="6"/>
  <c r="F16" i="1"/>
  <c r="F29" i="6"/>
  <c r="E17" i="1"/>
  <c r="J29" i="6"/>
  <c r="I17" i="1"/>
  <c r="E30" i="6"/>
  <c r="D18" i="1"/>
  <c r="I30" i="6"/>
  <c r="H18" i="1"/>
  <c r="H31" i="6"/>
  <c r="G19" i="1"/>
  <c r="L31" i="6"/>
  <c r="K19" i="1"/>
  <c r="G32" i="6"/>
  <c r="F20" i="1"/>
  <c r="K32" i="6"/>
  <c r="J20" i="1"/>
  <c r="F33" i="6"/>
  <c r="E21" i="1"/>
  <c r="J33" i="6"/>
  <c r="I21" i="1"/>
  <c r="N33" i="6"/>
  <c r="M21" i="1"/>
  <c r="E34" i="6"/>
  <c r="D22" i="1"/>
  <c r="I34" i="6"/>
  <c r="H22" i="1"/>
  <c r="M34" i="6"/>
  <c r="L22" i="1"/>
  <c r="H35" i="6"/>
  <c r="G23" i="1"/>
  <c r="L35" i="6"/>
  <c r="K23" i="1"/>
  <c r="P35" i="6"/>
  <c r="O23" i="1"/>
  <c r="G36" i="6"/>
  <c r="F24" i="1"/>
  <c r="K36" i="6"/>
  <c r="J24" i="1"/>
  <c r="O36" i="6"/>
  <c r="N24" i="1"/>
  <c r="F37" i="6"/>
  <c r="E25" i="1"/>
  <c r="J37" i="6"/>
  <c r="I25" i="1"/>
  <c r="N37" i="6"/>
  <c r="M25" i="1"/>
  <c r="R37" i="6"/>
  <c r="Q25" i="1"/>
  <c r="E38" i="6"/>
  <c r="D26" i="1"/>
  <c r="I38" i="6"/>
  <c r="H26" i="1"/>
  <c r="M38" i="6"/>
  <c r="L26" i="1"/>
  <c r="Q38" i="6"/>
  <c r="P26" i="1"/>
  <c r="H39" i="6"/>
  <c r="G27" i="1"/>
  <c r="L39" i="6"/>
  <c r="K27" i="1"/>
  <c r="P39" i="6"/>
  <c r="O27" i="1"/>
  <c r="T39" i="6"/>
  <c r="S27" i="1"/>
  <c r="G40" i="6"/>
  <c r="F28" i="1"/>
  <c r="K40" i="6"/>
  <c r="J28" i="1"/>
  <c r="O40" i="6"/>
  <c r="N28" i="1"/>
  <c r="S40" i="6"/>
  <c r="R28" i="1"/>
  <c r="F41" i="6"/>
  <c r="E29" i="1"/>
  <c r="J41" i="6"/>
  <c r="I29" i="1"/>
  <c r="N41" i="6"/>
  <c r="M29" i="1"/>
  <c r="R41" i="6"/>
  <c r="Q29" i="1"/>
  <c r="V41" i="6"/>
  <c r="U29" i="1"/>
  <c r="D30" i="1"/>
  <c r="E42" i="6"/>
  <c r="I42" i="6"/>
  <c r="H30" i="1"/>
  <c r="M42" i="6"/>
  <c r="L30" i="1"/>
  <c r="Q42" i="6"/>
  <c r="P30" i="1"/>
  <c r="U42" i="6"/>
  <c r="T30" i="1"/>
  <c r="H43" i="6"/>
  <c r="G31" i="1"/>
  <c r="L43" i="6"/>
  <c r="K31" i="1"/>
  <c r="P43" i="6"/>
  <c r="O31" i="1"/>
  <c r="T43" i="6"/>
  <c r="S31" i="1"/>
  <c r="X43" i="6"/>
  <c r="W31" i="1"/>
  <c r="G44" i="6"/>
  <c r="F32" i="1"/>
  <c r="K44" i="6"/>
  <c r="J32" i="1"/>
  <c r="O44" i="6"/>
  <c r="N32" i="1"/>
  <c r="S44" i="6"/>
  <c r="R32" i="1"/>
  <c r="W44" i="6"/>
  <c r="V32" i="1"/>
  <c r="F45" i="6"/>
  <c r="E33" i="1"/>
  <c r="J45" i="6"/>
  <c r="I33" i="1"/>
  <c r="N45" i="6"/>
  <c r="M33" i="1"/>
  <c r="R45" i="6"/>
  <c r="Q33" i="1"/>
  <c r="V45" i="6"/>
  <c r="U33" i="1"/>
  <c r="Z45" i="6"/>
  <c r="Y33" i="1"/>
  <c r="E46" i="6"/>
  <c r="D34" i="1"/>
  <c r="I46" i="6"/>
  <c r="H34" i="1"/>
  <c r="M46" i="6"/>
  <c r="L34" i="1"/>
  <c r="Q46" i="6"/>
  <c r="P34" i="1"/>
  <c r="U46" i="6"/>
  <c r="T34" i="1"/>
  <c r="Y46" i="6"/>
  <c r="X34" i="1"/>
  <c r="H47" i="6"/>
  <c r="G35" i="1"/>
  <c r="L47" i="6"/>
  <c r="K35" i="1"/>
  <c r="P47" i="6"/>
  <c r="O35" i="1"/>
  <c r="T47" i="6"/>
  <c r="S35" i="1"/>
  <c r="X47" i="6"/>
  <c r="W35" i="1"/>
  <c r="AB47" i="6"/>
  <c r="AA35" i="1"/>
  <c r="G48" i="6"/>
  <c r="F36" i="1"/>
  <c r="K48" i="6"/>
  <c r="J36" i="1"/>
  <c r="O48" i="6"/>
  <c r="N36" i="1"/>
  <c r="S48" i="6"/>
  <c r="R36" i="1"/>
  <c r="W48" i="6"/>
  <c r="V36" i="1"/>
  <c r="AA48" i="6"/>
  <c r="Z36" i="1"/>
  <c r="F49" i="6"/>
  <c r="E37" i="1"/>
  <c r="J49" i="6"/>
  <c r="I37" i="1"/>
  <c r="N49" i="6"/>
  <c r="M37" i="1"/>
  <c r="R49" i="6"/>
  <c r="Q37" i="1"/>
  <c r="V49" i="6"/>
  <c r="U37" i="1"/>
  <c r="Z49" i="6"/>
  <c r="Y37" i="1"/>
  <c r="AD49" i="6"/>
  <c r="AC37" i="1"/>
  <c r="E50" i="6"/>
  <c r="D38" i="1"/>
  <c r="I50" i="6"/>
  <c r="H38" i="1"/>
  <c r="M50" i="6"/>
  <c r="L38" i="1"/>
  <c r="Q50" i="6"/>
  <c r="P38" i="1"/>
  <c r="U50" i="6"/>
  <c r="T38" i="1"/>
  <c r="Y50" i="6"/>
  <c r="X38" i="1"/>
  <c r="AC50" i="6"/>
  <c r="AB38" i="1"/>
  <c r="H51" i="6"/>
  <c r="G39" i="1"/>
  <c r="L51" i="6"/>
  <c r="K39" i="1"/>
  <c r="P51" i="6"/>
  <c r="O39" i="1"/>
  <c r="T51" i="6"/>
  <c r="S39" i="1"/>
  <c r="X51" i="6"/>
  <c r="W39" i="1"/>
  <c r="AB51" i="6"/>
  <c r="AA39" i="1"/>
  <c r="AF51" i="6"/>
  <c r="AE39" i="1"/>
  <c r="G52" i="6"/>
  <c r="F40" i="1"/>
  <c r="O52" i="6"/>
  <c r="N40" i="1"/>
  <c r="S52" i="6"/>
  <c r="R40" i="1"/>
  <c r="W52" i="6"/>
  <c r="V40" i="1"/>
  <c r="AA52" i="6"/>
  <c r="Z40" i="1"/>
  <c r="AE52" i="6"/>
  <c r="AD40" i="1"/>
  <c r="F53" i="6"/>
  <c r="E41" i="1"/>
  <c r="J53" i="6"/>
  <c r="I41" i="1"/>
  <c r="N53" i="6"/>
  <c r="M41" i="1"/>
  <c r="R53" i="6"/>
  <c r="Q41" i="1"/>
  <c r="V53" i="6"/>
  <c r="U41" i="1"/>
  <c r="Z53" i="6"/>
  <c r="Y41" i="1"/>
  <c r="AD53" i="6"/>
  <c r="AC41" i="1"/>
  <c r="AH53" i="6"/>
  <c r="AG41" i="1"/>
  <c r="E54" i="6"/>
  <c r="D42" i="1"/>
  <c r="I54" i="6"/>
  <c r="H42" i="1"/>
  <c r="M54" i="6"/>
  <c r="L42" i="1"/>
  <c r="Q54" i="6"/>
  <c r="P42" i="1"/>
  <c r="U54" i="6"/>
  <c r="T42" i="1"/>
  <c r="Y54" i="6"/>
  <c r="X42" i="1"/>
  <c r="AC54" i="6"/>
  <c r="AB42" i="1"/>
  <c r="AG54" i="6"/>
  <c r="AF42" i="1"/>
  <c r="H55" i="6"/>
  <c r="G43" i="1"/>
  <c r="L55" i="6"/>
  <c r="K43" i="1"/>
  <c r="P55" i="6"/>
  <c r="O43" i="1"/>
  <c r="T55" i="6"/>
  <c r="S43" i="1"/>
  <c r="X55" i="6"/>
  <c r="W43" i="1"/>
  <c r="AB55" i="6"/>
  <c r="AA43" i="1"/>
  <c r="AF55" i="6"/>
  <c r="AE43" i="1"/>
  <c r="AJ55" i="6"/>
  <c r="AI43" i="1"/>
  <c r="G56" i="6"/>
  <c r="F44" i="1"/>
  <c r="K56" i="6"/>
  <c r="J44" i="1"/>
  <c r="O56" i="6"/>
  <c r="N44" i="1"/>
  <c r="S56" i="6"/>
  <c r="R44" i="1"/>
  <c r="W56" i="6"/>
  <c r="V44" i="1"/>
  <c r="AA56" i="6"/>
  <c r="Z44" i="1"/>
  <c r="AE56" i="6"/>
  <c r="AD44" i="1"/>
  <c r="AI56" i="6"/>
  <c r="AH44" i="1"/>
  <c r="F57" i="6"/>
  <c r="E45" i="1"/>
  <c r="J57" i="6"/>
  <c r="I45" i="1"/>
  <c r="N57" i="6"/>
  <c r="M45" i="1"/>
  <c r="R57" i="6"/>
  <c r="Q45" i="1"/>
  <c r="V57" i="6"/>
  <c r="U45" i="1"/>
  <c r="Z57" i="6"/>
  <c r="Y45" i="1"/>
  <c r="AD57" i="6"/>
  <c r="AC45" i="1"/>
  <c r="AH57" i="6"/>
  <c r="AG45" i="1"/>
  <c r="AL57" i="6"/>
  <c r="AK45" i="1"/>
  <c r="E58" i="6"/>
  <c r="D46" i="1"/>
  <c r="I58" i="6"/>
  <c r="H46" i="1"/>
  <c r="M58" i="6"/>
  <c r="L46" i="1"/>
  <c r="Q58" i="6"/>
  <c r="P46" i="1"/>
  <c r="U58" i="6"/>
  <c r="T46" i="1"/>
  <c r="Y58" i="6"/>
  <c r="X46" i="1"/>
  <c r="AC58" i="6"/>
  <c r="AB46" i="1"/>
  <c r="AG58" i="6"/>
  <c r="AF46" i="1"/>
  <c r="AK58" i="6"/>
  <c r="AJ46" i="1"/>
  <c r="H59" i="6"/>
  <c r="G47" i="1"/>
  <c r="L59" i="6"/>
  <c r="K47" i="1"/>
  <c r="P59" i="6"/>
  <c r="O47" i="1"/>
  <c r="T59" i="6"/>
  <c r="S47" i="1"/>
  <c r="X59" i="6"/>
  <c r="W47" i="1"/>
  <c r="AB59" i="6"/>
  <c r="AA47" i="1"/>
  <c r="AF59" i="6"/>
  <c r="AE47" i="1"/>
  <c r="AJ59" i="6"/>
  <c r="AI47" i="1"/>
  <c r="AN59" i="6"/>
  <c r="AM47" i="1"/>
  <c r="G60" i="6"/>
  <c r="F48" i="1"/>
  <c r="K60" i="6"/>
  <c r="J48" i="1"/>
  <c r="O60" i="6"/>
  <c r="N48" i="1"/>
  <c r="S60" i="6"/>
  <c r="R48" i="1"/>
  <c r="W60" i="6"/>
  <c r="V48" i="1"/>
  <c r="AA60" i="6"/>
  <c r="Z48" i="1"/>
  <c r="AE60" i="6"/>
  <c r="AD48" i="1"/>
  <c r="AI60" i="6"/>
  <c r="AH48" i="1"/>
  <c r="AM60" i="6"/>
  <c r="AL48" i="1"/>
  <c r="F61" i="6"/>
  <c r="E49" i="1"/>
  <c r="J61" i="6"/>
  <c r="I49" i="1"/>
  <c r="N61" i="6"/>
  <c r="M49" i="1"/>
  <c r="R61" i="6"/>
  <c r="Q49" i="1"/>
  <c r="V61" i="6"/>
  <c r="U49" i="1"/>
  <c r="Z61" i="6"/>
  <c r="Y49" i="1"/>
  <c r="AD61" i="6"/>
  <c r="AC49" i="1"/>
  <c r="AH61" i="6"/>
  <c r="AG49" i="1"/>
  <c r="AL61" i="6"/>
  <c r="AK49" i="1"/>
  <c r="AP61" i="6"/>
  <c r="AO49" i="1"/>
  <c r="E62" i="6"/>
  <c r="D50" i="1"/>
  <c r="I62" i="6"/>
  <c r="H50" i="1"/>
  <c r="M62" i="6"/>
  <c r="L50" i="1"/>
  <c r="Q62" i="6"/>
  <c r="P50" i="1"/>
  <c r="U62" i="6"/>
  <c r="T50" i="1"/>
  <c r="Y62" i="6"/>
  <c r="X50" i="1"/>
  <c r="AC62" i="6"/>
  <c r="AB50" i="1"/>
  <c r="AG62" i="6"/>
  <c r="AF50" i="1"/>
  <c r="AK62" i="6"/>
  <c r="AJ50" i="1"/>
  <c r="AO62" i="6"/>
  <c r="AN50" i="1"/>
  <c r="H63" i="6"/>
  <c r="G51" i="1"/>
  <c r="L63" i="6"/>
  <c r="K51" i="1"/>
  <c r="P63" i="6"/>
  <c r="O51" i="1"/>
  <c r="T63" i="6"/>
  <c r="S51" i="1"/>
  <c r="X63" i="6"/>
  <c r="W51" i="1"/>
  <c r="AB63" i="6"/>
  <c r="AA51" i="1"/>
  <c r="AF63" i="6"/>
  <c r="AE51" i="1"/>
  <c r="AJ63" i="6"/>
  <c r="AI51" i="1"/>
  <c r="AN63" i="6"/>
  <c r="AM51" i="1"/>
  <c r="AR63" i="6"/>
  <c r="AQ51" i="1"/>
  <c r="G64" i="6"/>
  <c r="F52" i="1"/>
  <c r="K64" i="6"/>
  <c r="J52" i="1"/>
  <c r="O64" i="6"/>
  <c r="N52" i="1"/>
  <c r="S64" i="6"/>
  <c r="R52" i="1"/>
  <c r="W64" i="6"/>
  <c r="V52" i="1"/>
  <c r="AA64" i="6"/>
  <c r="Z52" i="1"/>
  <c r="AE64" i="6"/>
  <c r="AD52" i="1"/>
  <c r="AI64" i="6"/>
  <c r="AH52" i="1"/>
  <c r="AM64" i="6"/>
  <c r="AL52" i="1"/>
  <c r="AQ64" i="6"/>
  <c r="AP52" i="1"/>
  <c r="F65" i="6"/>
  <c r="E53" i="1"/>
  <c r="J65" i="6"/>
  <c r="I53" i="1"/>
  <c r="N65" i="6"/>
  <c r="M53" i="1"/>
  <c r="R65" i="6"/>
  <c r="Q53" i="1"/>
  <c r="V65" i="6"/>
  <c r="U53" i="1"/>
  <c r="Z65" i="6"/>
  <c r="Y53" i="1"/>
  <c r="AD65" i="6"/>
  <c r="AC53" i="1"/>
  <c r="AH65" i="6"/>
  <c r="AG53" i="1"/>
  <c r="AL65" i="6"/>
  <c r="AK53" i="1"/>
  <c r="AP65" i="6"/>
  <c r="AO53" i="1"/>
  <c r="AT65" i="6"/>
  <c r="AS53" i="1"/>
  <c r="E66" i="6"/>
  <c r="D54" i="1"/>
  <c r="I66" i="6"/>
  <c r="H54" i="1"/>
  <c r="M66" i="6"/>
  <c r="L54" i="1"/>
  <c r="Q66" i="6"/>
  <c r="P54" i="1"/>
  <c r="U66" i="6"/>
  <c r="T54" i="1"/>
  <c r="Y66" i="6"/>
  <c r="X54" i="1"/>
  <c r="AC66" i="6"/>
  <c r="AB54" i="1"/>
  <c r="AG66" i="6"/>
  <c r="AF54" i="1"/>
  <c r="AK66" i="6"/>
  <c r="AJ54" i="1"/>
  <c r="AO66" i="6"/>
  <c r="AN54" i="1"/>
  <c r="AS66" i="6"/>
  <c r="AR54" i="1"/>
  <c r="H67" i="6"/>
  <c r="G55" i="1"/>
  <c r="L67" i="6"/>
  <c r="K55" i="1"/>
  <c r="P67" i="6"/>
  <c r="O55" i="1"/>
  <c r="T67" i="6"/>
  <c r="S55" i="1"/>
  <c r="X67" i="6"/>
  <c r="W55" i="1"/>
  <c r="AB67" i="6"/>
  <c r="AA55" i="1"/>
  <c r="AF67" i="6"/>
  <c r="AE55" i="1"/>
  <c r="AJ67" i="6"/>
  <c r="AI55" i="1"/>
  <c r="AN67" i="6"/>
  <c r="AM55" i="1"/>
  <c r="AR67" i="6"/>
  <c r="AQ55" i="1"/>
  <c r="AV67" i="6"/>
  <c r="AU55" i="1"/>
  <c r="G68" i="6"/>
  <c r="F56" i="1"/>
  <c r="K68" i="6"/>
  <c r="J56" i="1"/>
  <c r="O68" i="6"/>
  <c r="N56" i="1"/>
  <c r="S68" i="6"/>
  <c r="R56" i="1"/>
  <c r="W68" i="6"/>
  <c r="V56" i="1"/>
  <c r="AA68" i="6"/>
  <c r="Z56" i="1"/>
  <c r="AE68" i="6"/>
  <c r="AD56" i="1"/>
  <c r="AI68" i="6"/>
  <c r="AH56" i="1"/>
  <c r="AM68" i="6"/>
  <c r="AL56" i="1"/>
  <c r="AQ68" i="6"/>
  <c r="AP56" i="1"/>
  <c r="AU68" i="6"/>
  <c r="AT56" i="1"/>
  <c r="F69" i="6"/>
  <c r="E57" i="1"/>
  <c r="J69" i="6"/>
  <c r="I57" i="1"/>
  <c r="N69" i="6"/>
  <c r="M57" i="1"/>
  <c r="R69" i="6"/>
  <c r="Q57" i="1"/>
  <c r="V69" i="6"/>
  <c r="U57" i="1"/>
  <c r="Z69" i="6"/>
  <c r="Y57" i="1"/>
  <c r="AD69" i="6"/>
  <c r="AC57" i="1"/>
  <c r="AH69" i="6"/>
  <c r="AG57" i="1"/>
  <c r="AL69" i="6"/>
  <c r="AK57" i="1"/>
  <c r="AP69" i="6"/>
  <c r="AO57" i="1"/>
  <c r="AT69" i="6"/>
  <c r="AS57" i="1"/>
  <c r="AX69" i="6"/>
  <c r="AW57" i="1"/>
  <c r="E70" i="6"/>
  <c r="D58" i="1"/>
  <c r="I70" i="6"/>
  <c r="H58" i="1"/>
  <c r="M70" i="6"/>
  <c r="L58" i="1"/>
  <c r="Q70" i="6"/>
  <c r="P58" i="1"/>
  <c r="U70" i="6"/>
  <c r="T58" i="1"/>
  <c r="Y70" i="6"/>
  <c r="X58" i="1"/>
  <c r="AC70" i="6"/>
  <c r="AB58" i="1"/>
  <c r="AG70" i="6"/>
  <c r="AF58" i="1"/>
  <c r="AK70" i="6"/>
  <c r="AJ58" i="1"/>
  <c r="AO70" i="6"/>
  <c r="AN58" i="1"/>
  <c r="AS70" i="6"/>
  <c r="AR58" i="1"/>
  <c r="AW70" i="6"/>
  <c r="AV58" i="1"/>
  <c r="H71" i="6"/>
  <c r="G59" i="1"/>
  <c r="L71" i="6"/>
  <c r="K59" i="1"/>
  <c r="P71" i="6"/>
  <c r="O59" i="1"/>
  <c r="T71" i="6"/>
  <c r="S59" i="1"/>
  <c r="X71" i="6"/>
  <c r="W59" i="1"/>
  <c r="AB71" i="6"/>
  <c r="AA59" i="1"/>
  <c r="AF71" i="6"/>
  <c r="AE59" i="1"/>
  <c r="AJ71" i="6"/>
  <c r="AI59" i="1"/>
  <c r="AN71" i="6"/>
  <c r="AM59" i="1"/>
  <c r="AR71" i="6"/>
  <c r="AQ59" i="1"/>
  <c r="AV71" i="6"/>
  <c r="AU59" i="1"/>
  <c r="AZ71" i="6"/>
  <c r="AY59" i="1"/>
  <c r="C53" i="1"/>
  <c r="C45" i="1"/>
  <c r="C37" i="1"/>
  <c r="C22" i="1"/>
  <c r="Q58" i="1"/>
  <c r="AH57" i="1"/>
  <c r="R57" i="1"/>
  <c r="AI56" i="1"/>
  <c r="S56" i="1"/>
  <c r="AJ55" i="1"/>
  <c r="T55" i="1"/>
  <c r="D55" i="1"/>
  <c r="AK54" i="1"/>
  <c r="U54" i="1"/>
  <c r="E54" i="1"/>
  <c r="AL53" i="1"/>
  <c r="V53" i="1"/>
  <c r="F53" i="1"/>
  <c r="AM52" i="1"/>
  <c r="W52" i="1"/>
  <c r="G52" i="1"/>
  <c r="AN51" i="1"/>
  <c r="X51" i="1"/>
  <c r="H51" i="1"/>
  <c r="AO50" i="1"/>
  <c r="Y50" i="1"/>
  <c r="I50" i="1"/>
  <c r="Z49" i="1"/>
  <c r="J49" i="1"/>
  <c r="AA48" i="1"/>
  <c r="K48" i="1"/>
  <c r="AB47" i="1"/>
  <c r="L47" i="1"/>
  <c r="AC46" i="1"/>
  <c r="M46" i="1"/>
  <c r="AD45" i="1"/>
  <c r="N45" i="1"/>
  <c r="AE44" i="1"/>
  <c r="O44" i="1"/>
  <c r="AF43" i="1"/>
  <c r="P43" i="1"/>
  <c r="AG42" i="1"/>
  <c r="Q42" i="1"/>
  <c r="R41" i="1"/>
  <c r="S40" i="1"/>
  <c r="M39" i="1"/>
  <c r="AD38" i="1"/>
  <c r="Q36" i="1"/>
  <c r="AY34" i="1"/>
  <c r="AJ33" i="1"/>
  <c r="U32" i="1"/>
  <c r="F31" i="1"/>
  <c r="Y28" i="1"/>
  <c r="J27" i="1"/>
  <c r="AR25" i="1"/>
  <c r="AC24" i="1"/>
  <c r="N23" i="1"/>
  <c r="AG20" i="1"/>
  <c r="E19" i="1"/>
  <c r="D51" i="6"/>
  <c r="V67" i="6"/>
  <c r="K62" i="6"/>
  <c r="Q52" i="6"/>
  <c r="AP7" i="6"/>
  <c r="AO4" i="1"/>
  <c r="AO9" i="1" s="1"/>
  <c r="AC4" i="1"/>
  <c r="AC9" i="1" s="1"/>
  <c r="AD7" i="6"/>
  <c r="R7" i="6"/>
  <c r="Q4" i="1"/>
  <c r="Q9" i="1" s="1"/>
  <c r="C64" i="6"/>
  <c r="B52" i="1"/>
  <c r="A146" i="1" s="1"/>
  <c r="C56" i="6"/>
  <c r="B44" i="1"/>
  <c r="A138" i="1" s="1"/>
  <c r="C48" i="6"/>
  <c r="B36" i="1"/>
  <c r="A130" i="1" s="1"/>
  <c r="B24" i="1"/>
  <c r="A118" i="1" s="1"/>
  <c r="C36" i="6"/>
  <c r="C71" i="6"/>
  <c r="B59" i="1"/>
  <c r="A153" i="1" s="1"/>
  <c r="D67" i="6"/>
  <c r="C55" i="1"/>
  <c r="D59" i="6"/>
  <c r="C47" i="1"/>
  <c r="D47" i="6"/>
  <c r="C35" i="1"/>
  <c r="C23" i="1"/>
  <c r="D35" i="6"/>
  <c r="D23" i="6"/>
  <c r="C11" i="1"/>
  <c r="P22" i="6"/>
  <c r="O10" i="1"/>
  <c r="AB22" i="6"/>
  <c r="AA10" i="1"/>
  <c r="AN22" i="6"/>
  <c r="AM10" i="1"/>
  <c r="AZ22" i="6"/>
  <c r="AY10" i="1"/>
  <c r="O23" i="6"/>
  <c r="N11" i="1"/>
  <c r="AA23" i="6"/>
  <c r="Z11" i="1"/>
  <c r="AI23" i="6"/>
  <c r="AH11" i="1"/>
  <c r="AU23" i="6"/>
  <c r="AT11" i="1"/>
  <c r="R24" i="6"/>
  <c r="Q12" i="1"/>
  <c r="Z24" i="6"/>
  <c r="Y12" i="1"/>
  <c r="AL24" i="6"/>
  <c r="AK12" i="1"/>
  <c r="AT24" i="6"/>
  <c r="AS12" i="1"/>
  <c r="I25" i="6"/>
  <c r="H13" i="1"/>
  <c r="AK25" i="6"/>
  <c r="AJ13" i="1"/>
  <c r="X26" i="6"/>
  <c r="W14" i="1"/>
  <c r="G27" i="6"/>
  <c r="F15" i="1"/>
  <c r="S27" i="6"/>
  <c r="R15" i="1"/>
  <c r="AE27" i="6"/>
  <c r="AD15" i="1"/>
  <c r="AQ27" i="6"/>
  <c r="AP15" i="1"/>
  <c r="N28" i="6"/>
  <c r="M16" i="1"/>
  <c r="AD28" i="6"/>
  <c r="AC16" i="1"/>
  <c r="AL28" i="6"/>
  <c r="AK16" i="1"/>
  <c r="AX28" i="6"/>
  <c r="AW16" i="1"/>
  <c r="M29" i="6"/>
  <c r="L17" i="1"/>
  <c r="AS29" i="6"/>
  <c r="AR17" i="1"/>
  <c r="H30" i="6"/>
  <c r="G18" i="1"/>
  <c r="AV30" i="6"/>
  <c r="AU18" i="1"/>
  <c r="G31" i="6"/>
  <c r="F19" i="1"/>
  <c r="S31" i="6"/>
  <c r="R19" i="1"/>
  <c r="AA31" i="6"/>
  <c r="Z19" i="1"/>
  <c r="AM31" i="6"/>
  <c r="AL19" i="1"/>
  <c r="F32" i="6"/>
  <c r="E20" i="1"/>
  <c r="AD32" i="6"/>
  <c r="AC20" i="1"/>
  <c r="I33" i="6"/>
  <c r="H21" i="1"/>
  <c r="AK33" i="6"/>
  <c r="AJ21" i="1"/>
  <c r="H34" i="6"/>
  <c r="G22" i="1"/>
  <c r="AN34" i="6"/>
  <c r="AM22" i="1"/>
  <c r="AZ34" i="6"/>
  <c r="AY22" i="1"/>
  <c r="K35" i="6"/>
  <c r="J23" i="1"/>
  <c r="W35" i="6"/>
  <c r="V23" i="1"/>
  <c r="Z36" i="6"/>
  <c r="Y24" i="1"/>
  <c r="AP36" i="6"/>
  <c r="AO24" i="1"/>
  <c r="H38" i="6"/>
  <c r="G26" i="1"/>
  <c r="G39" i="6"/>
  <c r="F27" i="1"/>
  <c r="F40" i="6"/>
  <c r="E28" i="1"/>
  <c r="E41" i="6"/>
  <c r="D29" i="1"/>
  <c r="Q41" i="6"/>
  <c r="P29" i="1"/>
  <c r="AK41" i="6"/>
  <c r="AJ29" i="1"/>
  <c r="BA41" i="6"/>
  <c r="AZ29" i="1"/>
  <c r="L42" i="6"/>
  <c r="K30" i="1"/>
  <c r="AZ42" i="6"/>
  <c r="AY30" i="1"/>
  <c r="O43" i="6"/>
  <c r="N31" i="1"/>
  <c r="AA43" i="6"/>
  <c r="Z31" i="1"/>
  <c r="AU43" i="6"/>
  <c r="AT31" i="1"/>
  <c r="J44" i="6"/>
  <c r="I32" i="1"/>
  <c r="R44" i="6"/>
  <c r="Q32" i="1"/>
  <c r="AD44" i="6"/>
  <c r="AC32" i="1"/>
  <c r="AP44" i="6"/>
  <c r="AO32" i="1"/>
  <c r="M45" i="6"/>
  <c r="L33" i="1"/>
  <c r="Y45" i="6"/>
  <c r="X33" i="1"/>
  <c r="AU47" i="6"/>
  <c r="AT35" i="1"/>
  <c r="F48" i="6"/>
  <c r="E36" i="1"/>
  <c r="J48" i="6"/>
  <c r="I36" i="1"/>
  <c r="V48" i="6"/>
  <c r="U36" i="1"/>
  <c r="AP48" i="6"/>
  <c r="AO36" i="1"/>
  <c r="U49" i="6"/>
  <c r="T37" i="1"/>
  <c r="AS49" i="6"/>
  <c r="AR37" i="1"/>
  <c r="H50" i="6"/>
  <c r="G38" i="1"/>
  <c r="P50" i="6"/>
  <c r="O38" i="1"/>
  <c r="AB50" i="6"/>
  <c r="AA38" i="1"/>
  <c r="AV50" i="6"/>
  <c r="AU38" i="1"/>
  <c r="K51" i="6"/>
  <c r="J39" i="1"/>
  <c r="W51" i="6"/>
  <c r="V39" i="1"/>
  <c r="AE51" i="6"/>
  <c r="AD39" i="1"/>
  <c r="AU51" i="6"/>
  <c r="AT39" i="1"/>
  <c r="R52" i="6"/>
  <c r="Q40" i="1"/>
  <c r="AD52" i="6"/>
  <c r="AC40" i="1"/>
  <c r="AP52" i="6"/>
  <c r="AO40" i="1"/>
  <c r="E53" i="6"/>
  <c r="D41" i="1"/>
  <c r="M53" i="6"/>
  <c r="L41" i="1"/>
  <c r="Y53" i="6"/>
  <c r="X41" i="1"/>
  <c r="AG53" i="6"/>
  <c r="AF41" i="1"/>
  <c r="L54" i="6"/>
  <c r="K42" i="1"/>
  <c r="AB54" i="6"/>
  <c r="AA42" i="1"/>
  <c r="AN54" i="6"/>
  <c r="AM42" i="1"/>
  <c r="AZ54" i="6"/>
  <c r="AY42" i="1"/>
  <c r="K55" i="6"/>
  <c r="J43" i="1"/>
  <c r="W55" i="6"/>
  <c r="V43" i="1"/>
  <c r="AI55" i="6"/>
  <c r="AH43" i="1"/>
  <c r="AU55" i="6"/>
  <c r="AT43" i="1"/>
  <c r="F56" i="6"/>
  <c r="E44" i="1"/>
  <c r="R56" i="6"/>
  <c r="Q44" i="1"/>
  <c r="AD56" i="6"/>
  <c r="AC44" i="1"/>
  <c r="AX56" i="6"/>
  <c r="AW44" i="1"/>
  <c r="I57" i="6"/>
  <c r="H45" i="1"/>
  <c r="U57" i="6"/>
  <c r="T45" i="1"/>
  <c r="AG57" i="6"/>
  <c r="AF45" i="1"/>
  <c r="L58" i="6"/>
  <c r="K46" i="1"/>
  <c r="T58" i="6"/>
  <c r="S46" i="1"/>
  <c r="AF58" i="6"/>
  <c r="AE46" i="1"/>
  <c r="G59" i="6"/>
  <c r="F47" i="1"/>
  <c r="S59" i="6"/>
  <c r="R47" i="1"/>
  <c r="AE59" i="6"/>
  <c r="AD47" i="1"/>
  <c r="AQ59" i="6"/>
  <c r="AP47" i="1"/>
  <c r="F60" i="6"/>
  <c r="E48" i="1"/>
  <c r="N60" i="6"/>
  <c r="M48" i="1"/>
  <c r="Z60" i="6"/>
  <c r="Y48" i="1"/>
  <c r="AL60" i="6"/>
  <c r="AK48" i="1"/>
  <c r="AX60" i="6"/>
  <c r="AW48" i="1"/>
  <c r="Q61" i="6"/>
  <c r="P49" i="1"/>
  <c r="AC61" i="6"/>
  <c r="AB49" i="1"/>
  <c r="AO61" i="6"/>
  <c r="AN49" i="1"/>
  <c r="L62" i="6"/>
  <c r="K50" i="1"/>
  <c r="T62" i="6"/>
  <c r="S50" i="1"/>
  <c r="AF62" i="6"/>
  <c r="AE50" i="1"/>
  <c r="AV62" i="6"/>
  <c r="AU50" i="1"/>
  <c r="K63" i="6"/>
  <c r="J51" i="1"/>
  <c r="W63" i="6"/>
  <c r="V51" i="1"/>
  <c r="AI63" i="6"/>
  <c r="AH51" i="1"/>
  <c r="AM63" i="6"/>
  <c r="AL51" i="1"/>
  <c r="F64" i="6"/>
  <c r="E52" i="1"/>
  <c r="R64" i="6"/>
  <c r="Q52" i="1"/>
  <c r="AD64" i="6"/>
  <c r="AC52" i="1"/>
  <c r="AP64" i="6"/>
  <c r="AO52" i="1"/>
  <c r="E65" i="6"/>
  <c r="D53" i="1"/>
  <c r="Q65" i="6"/>
  <c r="P53" i="1"/>
  <c r="AC65" i="6"/>
  <c r="AB53" i="1"/>
  <c r="AO65" i="6"/>
  <c r="AN53" i="1"/>
  <c r="BA65" i="6"/>
  <c r="AZ53" i="1"/>
  <c r="P66" i="6"/>
  <c r="O54" i="1"/>
  <c r="AB66" i="6"/>
  <c r="AA54" i="1"/>
  <c r="AN66" i="6"/>
  <c r="AM54" i="1"/>
  <c r="AZ66" i="6"/>
  <c r="AY54" i="1"/>
  <c r="O67" i="6"/>
  <c r="N55" i="1"/>
  <c r="W67" i="6"/>
  <c r="V55" i="1"/>
  <c r="AE67" i="6"/>
  <c r="AD55" i="1"/>
  <c r="AQ67" i="6"/>
  <c r="AP55" i="1"/>
  <c r="J68" i="6"/>
  <c r="I56" i="1"/>
  <c r="V68" i="6"/>
  <c r="U56" i="1"/>
  <c r="AD68" i="6"/>
  <c r="AC56" i="1"/>
  <c r="AP68" i="6"/>
  <c r="AO56" i="1"/>
  <c r="I69" i="6"/>
  <c r="H57" i="1"/>
  <c r="Q69" i="6"/>
  <c r="P57" i="1"/>
  <c r="AC69" i="6"/>
  <c r="AB57" i="1"/>
  <c r="AK69" i="6"/>
  <c r="AJ57" i="1"/>
  <c r="AS69" i="6"/>
  <c r="AR57" i="1"/>
  <c r="BA69" i="6"/>
  <c r="AZ57" i="1"/>
  <c r="L70" i="6"/>
  <c r="K58" i="1"/>
  <c r="T70" i="6"/>
  <c r="S58" i="1"/>
  <c r="AB70" i="6"/>
  <c r="AA58" i="1"/>
  <c r="AJ70" i="6"/>
  <c r="AI58" i="1"/>
  <c r="AR70" i="6"/>
  <c r="AQ58" i="1"/>
  <c r="K71" i="6"/>
  <c r="J59" i="1"/>
  <c r="S71" i="6"/>
  <c r="R59" i="1"/>
  <c r="AE71" i="6"/>
  <c r="AD59" i="1"/>
  <c r="AM71" i="6"/>
  <c r="AL59" i="1"/>
  <c r="AU71" i="6"/>
  <c r="AT59" i="1"/>
  <c r="R35" i="1"/>
  <c r="AK32" i="1"/>
  <c r="G30" i="1"/>
  <c r="Z27" i="1"/>
  <c r="AS24" i="1"/>
  <c r="AH19" i="1"/>
  <c r="AU10" i="1"/>
  <c r="AZ7" i="6"/>
  <c r="AY4" i="1"/>
  <c r="AY9" i="1" s="1"/>
  <c r="AV7" i="6"/>
  <c r="AU4" i="1"/>
  <c r="AU9" i="1" s="1"/>
  <c r="AR7" i="6"/>
  <c r="AQ4" i="1"/>
  <c r="AQ9" i="1" s="1"/>
  <c r="AN7" i="6"/>
  <c r="AM4" i="1"/>
  <c r="AM9" i="1" s="1"/>
  <c r="AJ7" i="6"/>
  <c r="AI4" i="1"/>
  <c r="AI9" i="1" s="1"/>
  <c r="AE4" i="1"/>
  <c r="AE9" i="1" s="1"/>
  <c r="AF7" i="6"/>
  <c r="AB7" i="6"/>
  <c r="AA4" i="1"/>
  <c r="AA9" i="1" s="1"/>
  <c r="X7" i="6"/>
  <c r="W4" i="1"/>
  <c r="W9" i="1" s="1"/>
  <c r="T7" i="6"/>
  <c r="S4" i="1"/>
  <c r="S9" i="1" s="1"/>
  <c r="P7" i="6"/>
  <c r="O4" i="1"/>
  <c r="O9" i="1" s="1"/>
  <c r="L7" i="6"/>
  <c r="K4" i="1"/>
  <c r="K9" i="1" s="1"/>
  <c r="H7" i="6"/>
  <c r="G4" i="1"/>
  <c r="G9" i="1" s="1"/>
  <c r="C66" i="6"/>
  <c r="B54" i="1"/>
  <c r="A148" i="1" s="1"/>
  <c r="C62" i="6"/>
  <c r="B50" i="1"/>
  <c r="A144" i="1" s="1"/>
  <c r="B46" i="1"/>
  <c r="A140" i="1" s="1"/>
  <c r="C58" i="6"/>
  <c r="B42" i="1"/>
  <c r="A136" i="1" s="1"/>
  <c r="C54" i="6"/>
  <c r="B38" i="1"/>
  <c r="A132" i="1" s="1"/>
  <c r="C50" i="6"/>
  <c r="B34" i="1"/>
  <c r="A128" i="1" s="1"/>
  <c r="C46" i="6"/>
  <c r="B30" i="1"/>
  <c r="A124" i="1" s="1"/>
  <c r="C42" i="6"/>
  <c r="B26" i="1"/>
  <c r="A120" i="1" s="1"/>
  <c r="C38" i="6"/>
  <c r="B22" i="1"/>
  <c r="A116" i="1" s="1"/>
  <c r="C34" i="6"/>
  <c r="B18" i="1"/>
  <c r="A112" i="1" s="1"/>
  <c r="C30" i="6"/>
  <c r="B14" i="1"/>
  <c r="A108" i="1" s="1"/>
  <c r="C26" i="6"/>
  <c r="B56" i="1"/>
  <c r="A150" i="1" s="1"/>
  <c r="C68" i="6"/>
  <c r="C69" i="6"/>
  <c r="B57" i="1"/>
  <c r="A151" i="1" s="1"/>
  <c r="D45" i="6"/>
  <c r="C33" i="1"/>
  <c r="D41" i="6"/>
  <c r="C29" i="1"/>
  <c r="D37" i="6"/>
  <c r="C25" i="1"/>
  <c r="D33" i="6"/>
  <c r="C21" i="1"/>
  <c r="D29" i="6"/>
  <c r="C17" i="1"/>
  <c r="D25" i="6"/>
  <c r="C13" i="1"/>
  <c r="BA23" i="6"/>
  <c r="AZ11" i="1"/>
  <c r="AZ24" i="6"/>
  <c r="AY12" i="1"/>
  <c r="F26" i="6"/>
  <c r="E14" i="1"/>
  <c r="E27" i="6"/>
  <c r="D15" i="1"/>
  <c r="H28" i="6"/>
  <c r="G16" i="1"/>
  <c r="G29" i="6"/>
  <c r="F17" i="1"/>
  <c r="F30" i="6"/>
  <c r="E18" i="1"/>
  <c r="J30" i="6"/>
  <c r="I18" i="1"/>
  <c r="E31" i="6"/>
  <c r="D19" i="1"/>
  <c r="I31" i="6"/>
  <c r="H19" i="1"/>
  <c r="H32" i="6"/>
  <c r="G20" i="1"/>
  <c r="L32" i="6"/>
  <c r="K20" i="1"/>
  <c r="G33" i="6"/>
  <c r="F21" i="1"/>
  <c r="K33" i="6"/>
  <c r="J21" i="1"/>
  <c r="F34" i="6"/>
  <c r="E22" i="1"/>
  <c r="J34" i="6"/>
  <c r="I22" i="1"/>
  <c r="N34" i="6"/>
  <c r="M22" i="1"/>
  <c r="E35" i="6"/>
  <c r="D23" i="1"/>
  <c r="I35" i="6"/>
  <c r="H23" i="1"/>
  <c r="M35" i="6"/>
  <c r="L23" i="1"/>
  <c r="H36" i="6"/>
  <c r="G24" i="1"/>
  <c r="L36" i="6"/>
  <c r="K24" i="1"/>
  <c r="P36" i="6"/>
  <c r="O24" i="1"/>
  <c r="G37" i="6"/>
  <c r="F25" i="1"/>
  <c r="K37" i="6"/>
  <c r="J25" i="1"/>
  <c r="O37" i="6"/>
  <c r="N25" i="1"/>
  <c r="F38" i="6"/>
  <c r="E26" i="1"/>
  <c r="J38" i="6"/>
  <c r="I26" i="1"/>
  <c r="N38" i="6"/>
  <c r="M26" i="1"/>
  <c r="R38" i="6"/>
  <c r="Q26" i="1"/>
  <c r="E39" i="6"/>
  <c r="D27" i="1"/>
  <c r="I39" i="6"/>
  <c r="H27" i="1"/>
  <c r="M39" i="6"/>
  <c r="L27" i="1"/>
  <c r="Q39" i="6"/>
  <c r="P27" i="1"/>
  <c r="H40" i="6"/>
  <c r="G28" i="1"/>
  <c r="L40" i="6"/>
  <c r="K28" i="1"/>
  <c r="P40" i="6"/>
  <c r="O28" i="1"/>
  <c r="T40" i="6"/>
  <c r="S28" i="1"/>
  <c r="G41" i="6"/>
  <c r="F29" i="1"/>
  <c r="K41" i="6"/>
  <c r="J29" i="1"/>
  <c r="O41" i="6"/>
  <c r="N29" i="1"/>
  <c r="S41" i="6"/>
  <c r="R29" i="1"/>
  <c r="F42" i="6"/>
  <c r="E30" i="1"/>
  <c r="J42" i="6"/>
  <c r="I30" i="1"/>
  <c r="N42" i="6"/>
  <c r="M30" i="1"/>
  <c r="R42" i="6"/>
  <c r="Q30" i="1"/>
  <c r="V42" i="6"/>
  <c r="U30" i="1"/>
  <c r="E43" i="6"/>
  <c r="D31" i="1"/>
  <c r="I43" i="6"/>
  <c r="H31" i="1"/>
  <c r="M43" i="6"/>
  <c r="L31" i="1"/>
  <c r="Q43" i="6"/>
  <c r="P31" i="1"/>
  <c r="U43" i="6"/>
  <c r="T31" i="1"/>
  <c r="H44" i="6"/>
  <c r="G32" i="1"/>
  <c r="L44" i="6"/>
  <c r="K32" i="1"/>
  <c r="P44" i="6"/>
  <c r="O32" i="1"/>
  <c r="T44" i="6"/>
  <c r="S32" i="1"/>
  <c r="X44" i="6"/>
  <c r="W32" i="1"/>
  <c r="G45" i="6"/>
  <c r="F33" i="1"/>
  <c r="K45" i="6"/>
  <c r="J33" i="1"/>
  <c r="O45" i="6"/>
  <c r="N33" i="1"/>
  <c r="S45" i="6"/>
  <c r="R33" i="1"/>
  <c r="W45" i="6"/>
  <c r="V33" i="1"/>
  <c r="F46" i="6"/>
  <c r="E34" i="1"/>
  <c r="J46" i="6"/>
  <c r="I34" i="1"/>
  <c r="N46" i="6"/>
  <c r="M34" i="1"/>
  <c r="R46" i="6"/>
  <c r="Q34" i="1"/>
  <c r="V46" i="6"/>
  <c r="U34" i="1"/>
  <c r="Z46" i="6"/>
  <c r="Y34" i="1"/>
  <c r="E47" i="6"/>
  <c r="D35" i="1"/>
  <c r="I47" i="6"/>
  <c r="H35" i="1"/>
  <c r="M47" i="6"/>
  <c r="L35" i="1"/>
  <c r="Q47" i="6"/>
  <c r="P35" i="1"/>
  <c r="U47" i="6"/>
  <c r="T35" i="1"/>
  <c r="Y47" i="6"/>
  <c r="X35" i="1"/>
  <c r="H48" i="6"/>
  <c r="G36" i="1"/>
  <c r="L48" i="6"/>
  <c r="K36" i="1"/>
  <c r="P48" i="6"/>
  <c r="O36" i="1"/>
  <c r="T48" i="6"/>
  <c r="S36" i="1"/>
  <c r="X48" i="6"/>
  <c r="W36" i="1"/>
  <c r="AB48" i="6"/>
  <c r="AA36" i="1"/>
  <c r="G49" i="6"/>
  <c r="F37" i="1"/>
  <c r="K49" i="6"/>
  <c r="J37" i="1"/>
  <c r="O49" i="6"/>
  <c r="N37" i="1"/>
  <c r="S49" i="6"/>
  <c r="R37" i="1"/>
  <c r="W49" i="6"/>
  <c r="V37" i="1"/>
  <c r="AA49" i="6"/>
  <c r="Z37" i="1"/>
  <c r="F50" i="6"/>
  <c r="E38" i="1"/>
  <c r="J50" i="6"/>
  <c r="I38" i="1"/>
  <c r="N50" i="6"/>
  <c r="M38" i="1"/>
  <c r="R50" i="6"/>
  <c r="Q38" i="1"/>
  <c r="V50" i="6"/>
  <c r="U38" i="1"/>
  <c r="Z50" i="6"/>
  <c r="Y38" i="1"/>
  <c r="AD50" i="6"/>
  <c r="AC38" i="1"/>
  <c r="E51" i="6"/>
  <c r="D39" i="1"/>
  <c r="I51" i="6"/>
  <c r="H39" i="1"/>
  <c r="M51" i="6"/>
  <c r="L39" i="1"/>
  <c r="Q51" i="6"/>
  <c r="P39" i="1"/>
  <c r="U51" i="6"/>
  <c r="T39" i="1"/>
  <c r="Y51" i="6"/>
  <c r="X39" i="1"/>
  <c r="AC51" i="6"/>
  <c r="AB39" i="1"/>
  <c r="H52" i="6"/>
  <c r="G40" i="1"/>
  <c r="L52" i="6"/>
  <c r="K40" i="1"/>
  <c r="C58" i="1"/>
  <c r="C50" i="1"/>
  <c r="C42" i="1"/>
  <c r="C34" i="1"/>
  <c r="C18" i="1"/>
  <c r="AB59" i="1"/>
  <c r="L59" i="1"/>
  <c r="AS58" i="1"/>
  <c r="AC58" i="1"/>
  <c r="M58" i="1"/>
  <c r="AT57" i="1"/>
  <c r="AD57" i="1"/>
  <c r="N57" i="1"/>
  <c r="AU56" i="1"/>
  <c r="AE56" i="1"/>
  <c r="O56" i="1"/>
  <c r="AF55" i="1"/>
  <c r="P55" i="1"/>
  <c r="AG54" i="1"/>
  <c r="Q54" i="1"/>
  <c r="AH53" i="1"/>
  <c r="R53" i="1"/>
  <c r="AI52" i="1"/>
  <c r="S52" i="1"/>
  <c r="AJ51" i="1"/>
  <c r="T51" i="1"/>
  <c r="D51" i="1"/>
  <c r="AK50" i="1"/>
  <c r="U50" i="1"/>
  <c r="E50" i="1"/>
  <c r="AL49" i="1"/>
  <c r="V49" i="1"/>
  <c r="F49" i="1"/>
  <c r="AM48" i="1"/>
  <c r="W48" i="1"/>
  <c r="G48" i="1"/>
  <c r="X47" i="1"/>
  <c r="H47" i="1"/>
  <c r="Y46" i="1"/>
  <c r="I46" i="1"/>
  <c r="J45" i="1"/>
  <c r="AA44" i="1"/>
  <c r="K44" i="1"/>
  <c r="AB43" i="1"/>
  <c r="L43" i="1"/>
  <c r="AC42" i="1"/>
  <c r="M42" i="1"/>
  <c r="AD41" i="1"/>
  <c r="N41" i="1"/>
  <c r="AE40" i="1"/>
  <c r="O40" i="1"/>
  <c r="E39" i="1"/>
  <c r="V38" i="1"/>
  <c r="P37" i="1"/>
  <c r="T33" i="1"/>
  <c r="E32" i="1"/>
  <c r="AM30" i="1"/>
  <c r="I28" i="1"/>
  <c r="AB25" i="1"/>
  <c r="M24" i="1"/>
  <c r="AU22" i="1"/>
  <c r="Q20" i="1"/>
  <c r="AB13" i="1"/>
  <c r="R71" i="6"/>
  <c r="G66" i="6"/>
  <c r="AX7" i="6"/>
  <c r="AW4" i="1"/>
  <c r="AW9" i="1" s="1"/>
  <c r="AK4" i="1"/>
  <c r="AK9" i="1" s="1"/>
  <c r="AL7" i="6"/>
  <c r="Z7" i="6"/>
  <c r="Y4" i="1"/>
  <c r="Y9" i="1" s="1"/>
  <c r="M4" i="1"/>
  <c r="M9" i="1" s="1"/>
  <c r="N7" i="6"/>
  <c r="E4" i="1"/>
  <c r="E9" i="1" s="1"/>
  <c r="F7" i="6"/>
  <c r="B40" i="1"/>
  <c r="A134" i="1" s="1"/>
  <c r="C52" i="6"/>
  <c r="C40" i="6"/>
  <c r="B28" i="1"/>
  <c r="A122" i="1" s="1"/>
  <c r="C32" i="6"/>
  <c r="B20" i="1"/>
  <c r="A114" i="1" s="1"/>
  <c r="C24" i="6"/>
  <c r="B12" i="1"/>
  <c r="A106" i="1" s="1"/>
  <c r="D63" i="6"/>
  <c r="C51" i="1"/>
  <c r="D39" i="6"/>
  <c r="C27" i="1"/>
  <c r="D27" i="6"/>
  <c r="C15" i="1"/>
  <c r="L22" i="6"/>
  <c r="K10" i="1"/>
  <c r="AF22" i="6"/>
  <c r="AE10" i="1"/>
  <c r="K23" i="6"/>
  <c r="J11" i="1"/>
  <c r="W23" i="6"/>
  <c r="V11" i="1"/>
  <c r="AE23" i="6"/>
  <c r="AD11" i="1"/>
  <c r="AQ23" i="6"/>
  <c r="AP11" i="1"/>
  <c r="J24" i="6"/>
  <c r="I12" i="1"/>
  <c r="V24" i="6"/>
  <c r="U12" i="1"/>
  <c r="AH24" i="6"/>
  <c r="AG12" i="1"/>
  <c r="AP24" i="6"/>
  <c r="AO12" i="1"/>
  <c r="E25" i="6"/>
  <c r="D13" i="1"/>
  <c r="M25" i="6"/>
  <c r="L13" i="1"/>
  <c r="U25" i="6"/>
  <c r="T13" i="1"/>
  <c r="AS25" i="6"/>
  <c r="AR13" i="1"/>
  <c r="AF26" i="6"/>
  <c r="AE14" i="1"/>
  <c r="AV26" i="6"/>
  <c r="AU14" i="1"/>
  <c r="K27" i="6"/>
  <c r="J15" i="1"/>
  <c r="W27" i="6"/>
  <c r="V15" i="1"/>
  <c r="AI27" i="6"/>
  <c r="AH15" i="1"/>
  <c r="AU27" i="6"/>
  <c r="AT15" i="1"/>
  <c r="V28" i="6"/>
  <c r="U16" i="1"/>
  <c r="AH28" i="6"/>
  <c r="AG16" i="1"/>
  <c r="AT28" i="6"/>
  <c r="AS16" i="1"/>
  <c r="I29" i="6"/>
  <c r="H17" i="1"/>
  <c r="AC29" i="6"/>
  <c r="AB17" i="1"/>
  <c r="BA29" i="6"/>
  <c r="AZ17" i="1"/>
  <c r="P30" i="6"/>
  <c r="O18" i="1"/>
  <c r="AF30" i="6"/>
  <c r="AE18" i="1"/>
  <c r="AN30" i="6"/>
  <c r="AM18" i="1"/>
  <c r="AZ30" i="6"/>
  <c r="AY18" i="1"/>
  <c r="O31" i="6"/>
  <c r="N19" i="1"/>
  <c r="W31" i="6"/>
  <c r="V19" i="1"/>
  <c r="AE31" i="6"/>
  <c r="AD19" i="1"/>
  <c r="AQ31" i="6"/>
  <c r="AP19" i="1"/>
  <c r="J32" i="6"/>
  <c r="I20" i="1"/>
  <c r="V32" i="6"/>
  <c r="U20" i="1"/>
  <c r="Z32" i="6"/>
  <c r="Y20" i="1"/>
  <c r="AL32" i="6"/>
  <c r="AK20" i="1"/>
  <c r="AT32" i="6"/>
  <c r="AS20" i="1"/>
  <c r="M33" i="6"/>
  <c r="L21" i="1"/>
  <c r="U33" i="6"/>
  <c r="T21" i="1"/>
  <c r="BA33" i="6"/>
  <c r="AZ21" i="1"/>
  <c r="G35" i="6"/>
  <c r="F23" i="1"/>
  <c r="S35" i="6"/>
  <c r="R23" i="1"/>
  <c r="AA35" i="6"/>
  <c r="Z23" i="1"/>
  <c r="AI35" i="6"/>
  <c r="AH23" i="1"/>
  <c r="AQ35" i="6"/>
  <c r="AP23" i="1"/>
  <c r="F36" i="6"/>
  <c r="E24" i="1"/>
  <c r="E37" i="6"/>
  <c r="D25" i="1"/>
  <c r="Q37" i="6"/>
  <c r="P25" i="1"/>
  <c r="BA37" i="6"/>
  <c r="AZ25" i="1"/>
  <c r="P38" i="6"/>
  <c r="O26" i="1"/>
  <c r="X38" i="6"/>
  <c r="W26" i="1"/>
  <c r="AN38" i="6"/>
  <c r="AM26" i="1"/>
  <c r="S39" i="6"/>
  <c r="R27" i="1"/>
  <c r="AE39" i="6"/>
  <c r="AD27" i="1"/>
  <c r="AM39" i="6"/>
  <c r="AL27" i="1"/>
  <c r="R40" i="6"/>
  <c r="Q28" i="1"/>
  <c r="AH40" i="6"/>
  <c r="AG28" i="1"/>
  <c r="AT40" i="6"/>
  <c r="AS28" i="1"/>
  <c r="AX40" i="6"/>
  <c r="AW28" i="1"/>
  <c r="M41" i="6"/>
  <c r="L29" i="1"/>
  <c r="AC41" i="6"/>
  <c r="AB29" i="1"/>
  <c r="AS41" i="6"/>
  <c r="AR29" i="1"/>
  <c r="T42" i="6"/>
  <c r="S30" i="1"/>
  <c r="AF42" i="6"/>
  <c r="AE30" i="1"/>
  <c r="AE43" i="6"/>
  <c r="AD31" i="1"/>
  <c r="AQ43" i="6"/>
  <c r="AP31" i="1"/>
  <c r="AT44" i="6"/>
  <c r="AS32" i="1"/>
  <c r="I45" i="6"/>
  <c r="H33" i="1"/>
  <c r="Q45" i="6"/>
  <c r="P33" i="1"/>
  <c r="AS45" i="6"/>
  <c r="AR33" i="1"/>
  <c r="H46" i="6"/>
  <c r="G34" i="1"/>
  <c r="P46" i="6"/>
  <c r="O34" i="1"/>
  <c r="AF46" i="6"/>
  <c r="AE34" i="1"/>
  <c r="K47" i="6"/>
  <c r="J35" i="1"/>
  <c r="W47" i="6"/>
  <c r="V35" i="1"/>
  <c r="AE47" i="6"/>
  <c r="AD35" i="1"/>
  <c r="AQ47" i="6"/>
  <c r="AP35" i="1"/>
  <c r="N48" i="6"/>
  <c r="M36" i="1"/>
  <c r="I49" i="6"/>
  <c r="H37" i="1"/>
  <c r="Y49" i="6"/>
  <c r="X37" i="1"/>
  <c r="AK49" i="6"/>
  <c r="AJ37" i="1"/>
  <c r="L50" i="6"/>
  <c r="K38" i="1"/>
  <c r="X50" i="6"/>
  <c r="W38" i="1"/>
  <c r="AN50" i="6"/>
  <c r="AM38" i="1"/>
  <c r="G51" i="6"/>
  <c r="F39" i="1"/>
  <c r="S51" i="6"/>
  <c r="R39" i="1"/>
  <c r="AI51" i="6"/>
  <c r="AH39" i="1"/>
  <c r="AQ51" i="6"/>
  <c r="AP39" i="1"/>
  <c r="F52" i="6"/>
  <c r="E40" i="1"/>
  <c r="N52" i="6"/>
  <c r="M40" i="1"/>
  <c r="Z52" i="6"/>
  <c r="Y40" i="1"/>
  <c r="AL52" i="6"/>
  <c r="AK40" i="1"/>
  <c r="AX52" i="6"/>
  <c r="AW40" i="1"/>
  <c r="I53" i="6"/>
  <c r="H41" i="1"/>
  <c r="U53" i="6"/>
  <c r="T41" i="1"/>
  <c r="AC53" i="6"/>
  <c r="AB41" i="1"/>
  <c r="AS53" i="6"/>
  <c r="AR41" i="1"/>
  <c r="H54" i="6"/>
  <c r="G42" i="1"/>
  <c r="P54" i="6"/>
  <c r="O42" i="1"/>
  <c r="X54" i="6"/>
  <c r="W42" i="1"/>
  <c r="G55" i="6"/>
  <c r="F43" i="1"/>
  <c r="S55" i="6"/>
  <c r="R43" i="1"/>
  <c r="AA55" i="6"/>
  <c r="Z43" i="1"/>
  <c r="AM55" i="6"/>
  <c r="AL43" i="1"/>
  <c r="N56" i="6"/>
  <c r="M44" i="1"/>
  <c r="V56" i="6"/>
  <c r="U44" i="1"/>
  <c r="AH56" i="6"/>
  <c r="AG44" i="1"/>
  <c r="AP56" i="6"/>
  <c r="AO44" i="1"/>
  <c r="E57" i="6"/>
  <c r="D45" i="1"/>
  <c r="Q57" i="6"/>
  <c r="P45" i="1"/>
  <c r="Y57" i="6"/>
  <c r="X45" i="1"/>
  <c r="AK57" i="6"/>
  <c r="AJ45" i="1"/>
  <c r="BA57" i="6"/>
  <c r="AZ45" i="1"/>
  <c r="P58" i="6"/>
  <c r="O46" i="1"/>
  <c r="AB58" i="6"/>
  <c r="AA46" i="1"/>
  <c r="AJ58" i="6"/>
  <c r="AI46" i="1"/>
  <c r="AV58" i="6"/>
  <c r="AU46" i="1"/>
  <c r="K59" i="6"/>
  <c r="J47" i="1"/>
  <c r="W59" i="6"/>
  <c r="V47" i="1"/>
  <c r="AI59" i="6"/>
  <c r="AH47" i="1"/>
  <c r="AU59" i="6"/>
  <c r="AT47" i="1"/>
  <c r="J60" i="6"/>
  <c r="I48" i="1"/>
  <c r="V60" i="6"/>
  <c r="U48" i="1"/>
  <c r="AH60" i="6"/>
  <c r="AG48" i="1"/>
  <c r="E61" i="6"/>
  <c r="D49" i="1"/>
  <c r="M61" i="6"/>
  <c r="L49" i="1"/>
  <c r="Y61" i="6"/>
  <c r="X49" i="1"/>
  <c r="AK61" i="6"/>
  <c r="AJ49" i="1"/>
  <c r="BA61" i="6"/>
  <c r="AZ49" i="1"/>
  <c r="P62" i="6"/>
  <c r="O50" i="1"/>
  <c r="AB62" i="6"/>
  <c r="AA50" i="1"/>
  <c r="AJ62" i="6"/>
  <c r="AI50" i="1"/>
  <c r="G63" i="6"/>
  <c r="F51" i="1"/>
  <c r="O63" i="6"/>
  <c r="N51" i="1"/>
  <c r="AA63" i="6"/>
  <c r="Z51" i="1"/>
  <c r="AQ63" i="6"/>
  <c r="AP51" i="1"/>
  <c r="N64" i="6"/>
  <c r="M52" i="1"/>
  <c r="Z64" i="6"/>
  <c r="Y52" i="1"/>
  <c r="AL64" i="6"/>
  <c r="AK52" i="1"/>
  <c r="AX64" i="6"/>
  <c r="AW52" i="1"/>
  <c r="M65" i="6"/>
  <c r="L53" i="1"/>
  <c r="Y65" i="6"/>
  <c r="X53" i="1"/>
  <c r="AG65" i="6"/>
  <c r="AF53" i="1"/>
  <c r="AS65" i="6"/>
  <c r="AR53" i="1"/>
  <c r="H66" i="6"/>
  <c r="G54" i="1"/>
  <c r="T66" i="6"/>
  <c r="S54" i="1"/>
  <c r="AF66" i="6"/>
  <c r="AE54" i="1"/>
  <c r="AR66" i="6"/>
  <c r="AQ54" i="1"/>
  <c r="G67" i="6"/>
  <c r="F55" i="1"/>
  <c r="S67" i="6"/>
  <c r="R55" i="1"/>
  <c r="AI67" i="6"/>
  <c r="AH55" i="1"/>
  <c r="AU67" i="6"/>
  <c r="AT55" i="1"/>
  <c r="F68" i="6"/>
  <c r="E56" i="1"/>
  <c r="R68" i="6"/>
  <c r="Q56" i="1"/>
  <c r="Z68" i="6"/>
  <c r="Y56" i="1"/>
  <c r="AL68" i="6"/>
  <c r="AK56" i="1"/>
  <c r="AT68" i="6"/>
  <c r="AS56" i="1"/>
  <c r="E69" i="6"/>
  <c r="D57" i="1"/>
  <c r="M69" i="6"/>
  <c r="L57" i="1"/>
  <c r="Y69" i="6"/>
  <c r="X57" i="1"/>
  <c r="AG69" i="6"/>
  <c r="AF57" i="1"/>
  <c r="AO69" i="6"/>
  <c r="AN57" i="1"/>
  <c r="AW69" i="6"/>
  <c r="AV57" i="1"/>
  <c r="H70" i="6"/>
  <c r="G58" i="1"/>
  <c r="P70" i="6"/>
  <c r="O58" i="1"/>
  <c r="X70" i="6"/>
  <c r="W58" i="1"/>
  <c r="AF70" i="6"/>
  <c r="AE58" i="1"/>
  <c r="AN70" i="6"/>
  <c r="AM58" i="1"/>
  <c r="AV70" i="6"/>
  <c r="AU58" i="1"/>
  <c r="G71" i="6"/>
  <c r="F59" i="1"/>
  <c r="O71" i="6"/>
  <c r="N59" i="1"/>
  <c r="AA71" i="6"/>
  <c r="Z59" i="1"/>
  <c r="AI71" i="6"/>
  <c r="AH59" i="1"/>
  <c r="AQ71" i="6"/>
  <c r="AP59" i="1"/>
  <c r="AY71" i="6"/>
  <c r="AX59" i="1"/>
  <c r="AG36" i="1"/>
  <c r="AZ33" i="1"/>
  <c r="V31" i="1"/>
  <c r="AO28" i="1"/>
  <c r="K26" i="1"/>
  <c r="AD23" i="1"/>
  <c r="AW20" i="1"/>
  <c r="AY7" i="6"/>
  <c r="AX4" i="1"/>
  <c r="AX9" i="1" s="1"/>
  <c r="AU7" i="6"/>
  <c r="AT4" i="1"/>
  <c r="AT9" i="1" s="1"/>
  <c r="AQ7" i="6"/>
  <c r="AP4" i="1"/>
  <c r="AP9" i="1" s="1"/>
  <c r="AM7" i="6"/>
  <c r="AL4" i="1"/>
  <c r="AL9" i="1" s="1"/>
  <c r="AI7" i="6"/>
  <c r="AH4" i="1"/>
  <c r="AH9" i="1" s="1"/>
  <c r="AE7" i="6"/>
  <c r="AD4" i="1"/>
  <c r="AD9" i="1" s="1"/>
  <c r="AA7" i="6"/>
  <c r="Z4" i="1"/>
  <c r="Z9" i="1" s="1"/>
  <c r="W7" i="6"/>
  <c r="V4" i="1"/>
  <c r="V9" i="1" s="1"/>
  <c r="S7" i="6"/>
  <c r="R4" i="1"/>
  <c r="R9" i="1" s="1"/>
  <c r="O7" i="6"/>
  <c r="N4" i="1"/>
  <c r="N9" i="1" s="1"/>
  <c r="K7" i="6"/>
  <c r="J4" i="1"/>
  <c r="J9" i="1" s="1"/>
  <c r="G7" i="6"/>
  <c r="F4" i="1"/>
  <c r="F9" i="1" s="1"/>
  <c r="C65" i="6"/>
  <c r="B53" i="1"/>
  <c r="A147" i="1" s="1"/>
  <c r="C61" i="6"/>
  <c r="B49" i="1"/>
  <c r="A143" i="1" s="1"/>
  <c r="B45" i="1"/>
  <c r="A139" i="1" s="1"/>
  <c r="C57" i="6"/>
  <c r="B41" i="1"/>
  <c r="A135" i="1" s="1"/>
  <c r="C53" i="6"/>
  <c r="B37" i="1"/>
  <c r="A131" i="1" s="1"/>
  <c r="C49" i="6"/>
  <c r="B33" i="1"/>
  <c r="A127" i="1" s="1"/>
  <c r="C45" i="6"/>
  <c r="B29" i="1"/>
  <c r="A123" i="1" s="1"/>
  <c r="C41" i="6"/>
  <c r="B25" i="1"/>
  <c r="A119" i="1" s="1"/>
  <c r="C37" i="6"/>
  <c r="B21" i="1"/>
  <c r="A115" i="1" s="1"/>
  <c r="C33" i="6"/>
  <c r="B17" i="1"/>
  <c r="A111" i="1" s="1"/>
  <c r="C29" i="6"/>
  <c r="B13" i="1"/>
  <c r="A107" i="1" s="1"/>
  <c r="C25" i="6"/>
  <c r="C67" i="6"/>
  <c r="B55" i="1"/>
  <c r="A149" i="1" s="1"/>
  <c r="D68" i="6"/>
  <c r="C56" i="1"/>
  <c r="D64" i="6"/>
  <c r="C52" i="1"/>
  <c r="D60" i="6"/>
  <c r="C48" i="1"/>
  <c r="D56" i="6"/>
  <c r="C44" i="1"/>
  <c r="D52" i="6"/>
  <c r="C40" i="1"/>
  <c r="D48" i="6"/>
  <c r="C36" i="1"/>
  <c r="D44" i="6"/>
  <c r="C32" i="1"/>
  <c r="D40" i="6"/>
  <c r="C28" i="1"/>
  <c r="D36" i="6"/>
  <c r="C24" i="1"/>
  <c r="D32" i="6"/>
  <c r="C20" i="1"/>
  <c r="D28" i="6"/>
  <c r="C16" i="1"/>
  <c r="D24" i="6"/>
  <c r="C12" i="1"/>
  <c r="E24" i="6"/>
  <c r="D12" i="1"/>
  <c r="G26" i="6"/>
  <c r="F14" i="1"/>
  <c r="F27" i="6"/>
  <c r="E15" i="1"/>
  <c r="E28" i="6"/>
  <c r="D16" i="1"/>
  <c r="I28" i="6"/>
  <c r="H16" i="1"/>
  <c r="H29" i="6"/>
  <c r="G17" i="1"/>
  <c r="G30" i="6"/>
  <c r="F18" i="1"/>
  <c r="K30" i="6"/>
  <c r="J18" i="1"/>
  <c r="J31" i="6"/>
  <c r="I19" i="1"/>
  <c r="E32" i="6"/>
  <c r="D20" i="1"/>
  <c r="I32" i="6"/>
  <c r="H20" i="1"/>
  <c r="M32" i="6"/>
  <c r="L20" i="1"/>
  <c r="H33" i="6"/>
  <c r="G21" i="1"/>
  <c r="L33" i="6"/>
  <c r="K21" i="1"/>
  <c r="G34" i="6"/>
  <c r="F22" i="1"/>
  <c r="K34" i="6"/>
  <c r="J22" i="1"/>
  <c r="O34" i="6"/>
  <c r="N22" i="1"/>
  <c r="F35" i="6"/>
  <c r="E23" i="1"/>
  <c r="J35" i="6"/>
  <c r="I23" i="1"/>
  <c r="N35" i="6"/>
  <c r="M23" i="1"/>
  <c r="E36" i="6"/>
  <c r="D24" i="1"/>
  <c r="I36" i="6"/>
  <c r="H24" i="1"/>
  <c r="M36" i="6"/>
  <c r="L24" i="1"/>
  <c r="Q36" i="6"/>
  <c r="P24" i="1"/>
  <c r="H37" i="6"/>
  <c r="G25" i="1"/>
  <c r="L37" i="6"/>
  <c r="K25" i="1"/>
  <c r="P37" i="6"/>
  <c r="O25" i="1"/>
  <c r="G38" i="6"/>
  <c r="F26" i="1"/>
  <c r="K38" i="6"/>
  <c r="J26" i="1"/>
  <c r="O38" i="6"/>
  <c r="N26" i="1"/>
  <c r="S38" i="6"/>
  <c r="R26" i="1"/>
  <c r="F39" i="6"/>
  <c r="E27" i="1"/>
  <c r="J39" i="6"/>
  <c r="I27" i="1"/>
  <c r="N39" i="6"/>
  <c r="M27" i="1"/>
  <c r="R39" i="6"/>
  <c r="Q27" i="1"/>
  <c r="E40" i="6"/>
  <c r="D28" i="1"/>
  <c r="I40" i="6"/>
  <c r="H28" i="1"/>
  <c r="M40" i="6"/>
  <c r="L28" i="1"/>
  <c r="Q40" i="6"/>
  <c r="P28" i="1"/>
  <c r="U40" i="6"/>
  <c r="T28" i="1"/>
  <c r="H41" i="6"/>
  <c r="G29" i="1"/>
  <c r="L41" i="6"/>
  <c r="K29" i="1"/>
  <c r="P41" i="6"/>
  <c r="O29" i="1"/>
  <c r="T41" i="6"/>
  <c r="S29" i="1"/>
  <c r="G42" i="6"/>
  <c r="F30" i="1"/>
  <c r="K42" i="6"/>
  <c r="J30" i="1"/>
  <c r="O42" i="6"/>
  <c r="N30" i="1"/>
  <c r="S42" i="6"/>
  <c r="R30" i="1"/>
  <c r="W42" i="6"/>
  <c r="V30" i="1"/>
  <c r="F43" i="6"/>
  <c r="E31" i="1"/>
  <c r="J43" i="6"/>
  <c r="I31" i="1"/>
  <c r="N43" i="6"/>
  <c r="M31" i="1"/>
  <c r="R43" i="6"/>
  <c r="Q31" i="1"/>
  <c r="V43" i="6"/>
  <c r="U31" i="1"/>
  <c r="E44" i="6"/>
  <c r="D32" i="1"/>
  <c r="I44" i="6"/>
  <c r="H32" i="1"/>
  <c r="M44" i="6"/>
  <c r="L32" i="1"/>
  <c r="Q44" i="6"/>
  <c r="P32" i="1"/>
  <c r="U44" i="6"/>
  <c r="T32" i="1"/>
  <c r="Y44" i="6"/>
  <c r="X32" i="1"/>
  <c r="H45" i="6"/>
  <c r="G33" i="1"/>
  <c r="L45" i="6"/>
  <c r="K33" i="1"/>
  <c r="P45" i="6"/>
  <c r="O33" i="1"/>
  <c r="T45" i="6"/>
  <c r="S33" i="1"/>
  <c r="X45" i="6"/>
  <c r="W33" i="1"/>
  <c r="G46" i="6"/>
  <c r="F34" i="1"/>
  <c r="K46" i="6"/>
  <c r="J34" i="1"/>
  <c r="O46" i="6"/>
  <c r="N34" i="1"/>
  <c r="S46" i="6"/>
  <c r="R34" i="1"/>
  <c r="W46" i="6"/>
  <c r="V34" i="1"/>
  <c r="AA46" i="6"/>
  <c r="Z34" i="1"/>
  <c r="F47" i="6"/>
  <c r="E35" i="1"/>
  <c r="J47" i="6"/>
  <c r="I35" i="1"/>
  <c r="N47" i="6"/>
  <c r="M35" i="1"/>
  <c r="R47" i="6"/>
  <c r="Q35" i="1"/>
  <c r="V47" i="6"/>
  <c r="U35" i="1"/>
  <c r="Z47" i="6"/>
  <c r="Y35" i="1"/>
  <c r="E48" i="6"/>
  <c r="D36" i="1"/>
  <c r="I48" i="6"/>
  <c r="H36" i="1"/>
  <c r="M48" i="6"/>
  <c r="L36" i="1"/>
  <c r="Q48" i="6"/>
  <c r="P36" i="1"/>
  <c r="T36" i="1"/>
  <c r="U48" i="6"/>
  <c r="Y48" i="6"/>
  <c r="X36" i="1"/>
  <c r="AC48" i="6"/>
  <c r="AB36" i="1"/>
  <c r="H49" i="6"/>
  <c r="G37" i="1"/>
  <c r="L49" i="6"/>
  <c r="K37" i="1"/>
  <c r="P49" i="6"/>
  <c r="O37" i="1"/>
  <c r="T49" i="6"/>
  <c r="S37" i="1"/>
  <c r="X49" i="6"/>
  <c r="W37" i="1"/>
  <c r="AB49" i="6"/>
  <c r="AA37" i="1"/>
  <c r="G50" i="6"/>
  <c r="F38" i="1"/>
  <c r="K50" i="6"/>
  <c r="J38" i="1"/>
  <c r="S50" i="6"/>
  <c r="R38" i="1"/>
  <c r="AA50" i="6"/>
  <c r="Z38" i="1"/>
  <c r="J51" i="6"/>
  <c r="I39" i="1"/>
  <c r="R51" i="6"/>
  <c r="Q39" i="1"/>
  <c r="Z51" i="6"/>
  <c r="Y39" i="1"/>
  <c r="I52" i="6"/>
  <c r="H40" i="1"/>
  <c r="M52" i="6"/>
  <c r="L40" i="1"/>
  <c r="U52" i="6"/>
  <c r="T40" i="1"/>
  <c r="Y52" i="6"/>
  <c r="X40" i="1"/>
  <c r="AC52" i="6"/>
  <c r="AB40" i="1"/>
  <c r="AG52" i="6"/>
  <c r="AF40" i="1"/>
  <c r="H53" i="6"/>
  <c r="G41" i="1"/>
  <c r="L53" i="6"/>
  <c r="K41" i="1"/>
  <c r="P53" i="6"/>
  <c r="O41" i="1"/>
  <c r="T53" i="6"/>
  <c r="S41" i="1"/>
  <c r="X53" i="6"/>
  <c r="W41" i="1"/>
  <c r="AB53" i="6"/>
  <c r="AA41" i="1"/>
  <c r="AF53" i="6"/>
  <c r="AE41" i="1"/>
  <c r="G54" i="6"/>
  <c r="F42" i="1"/>
  <c r="K54" i="6"/>
  <c r="J42" i="1"/>
  <c r="O54" i="6"/>
  <c r="N42" i="1"/>
  <c r="S54" i="6"/>
  <c r="R42" i="1"/>
  <c r="W54" i="6"/>
  <c r="V42" i="1"/>
  <c r="AA54" i="6"/>
  <c r="Z42" i="1"/>
  <c r="AE54" i="6"/>
  <c r="AD42" i="1"/>
  <c r="AI54" i="6"/>
  <c r="AH42" i="1"/>
  <c r="F55" i="6"/>
  <c r="E43" i="1"/>
  <c r="J55" i="6"/>
  <c r="I43" i="1"/>
  <c r="N55" i="6"/>
  <c r="M43" i="1"/>
  <c r="R55" i="6"/>
  <c r="Q43" i="1"/>
  <c r="V55" i="6"/>
  <c r="U43" i="1"/>
  <c r="Z55" i="6"/>
  <c r="Y43" i="1"/>
  <c r="AD55" i="6"/>
  <c r="AC43" i="1"/>
  <c r="AH55" i="6"/>
  <c r="AG43" i="1"/>
  <c r="E56" i="6"/>
  <c r="D44" i="1"/>
  <c r="I56" i="6"/>
  <c r="H44" i="1"/>
  <c r="L44" i="1"/>
  <c r="M56" i="6"/>
  <c r="Q56" i="6"/>
  <c r="P44" i="1"/>
  <c r="U56" i="6"/>
  <c r="T44" i="1"/>
  <c r="Y56" i="6"/>
  <c r="X44" i="1"/>
  <c r="AC56" i="6"/>
  <c r="AB44" i="1"/>
  <c r="AG56" i="6"/>
  <c r="AF44" i="1"/>
  <c r="AK56" i="6"/>
  <c r="AJ44" i="1"/>
  <c r="H57" i="6"/>
  <c r="G45" i="1"/>
  <c r="L57" i="6"/>
  <c r="K45" i="1"/>
  <c r="P57" i="6"/>
  <c r="O45" i="1"/>
  <c r="T57" i="6"/>
  <c r="S45" i="1"/>
  <c r="X57" i="6"/>
  <c r="W45" i="1"/>
  <c r="AB57" i="6"/>
  <c r="AA45" i="1"/>
  <c r="AF57" i="6"/>
  <c r="AE45" i="1"/>
  <c r="AJ57" i="6"/>
  <c r="AI45" i="1"/>
  <c r="G58" i="6"/>
  <c r="F46" i="1"/>
  <c r="K58" i="6"/>
  <c r="J46" i="1"/>
  <c r="O58" i="6"/>
  <c r="N46" i="1"/>
  <c r="S58" i="6"/>
  <c r="R46" i="1"/>
  <c r="W58" i="6"/>
  <c r="V46" i="1"/>
  <c r="AA58" i="6"/>
  <c r="Z46" i="1"/>
  <c r="AE58" i="6"/>
  <c r="AD46" i="1"/>
  <c r="AI58" i="6"/>
  <c r="AH46" i="1"/>
  <c r="AM58" i="6"/>
  <c r="AL46" i="1"/>
  <c r="F59" i="6"/>
  <c r="E47" i="1"/>
  <c r="J59" i="6"/>
  <c r="I47" i="1"/>
  <c r="M47" i="1"/>
  <c r="N59" i="6"/>
  <c r="R59" i="6"/>
  <c r="Q47" i="1"/>
  <c r="V59" i="6"/>
  <c r="U47" i="1"/>
  <c r="Z59" i="6"/>
  <c r="Y47" i="1"/>
  <c r="AH59" i="6"/>
  <c r="AG47" i="1"/>
  <c r="AL59" i="6"/>
  <c r="AK47" i="1"/>
  <c r="E60" i="6"/>
  <c r="D48" i="1"/>
  <c r="I60" i="6"/>
  <c r="H48" i="1"/>
  <c r="L48" i="1"/>
  <c r="M60" i="6"/>
  <c r="Q60" i="6"/>
  <c r="P48" i="1"/>
  <c r="U60" i="6"/>
  <c r="T48" i="1"/>
  <c r="Y60" i="6"/>
  <c r="X48" i="1"/>
  <c r="AB48" i="1"/>
  <c r="AC60" i="6"/>
  <c r="AG60" i="6"/>
  <c r="AF48" i="1"/>
  <c r="AK60" i="6"/>
  <c r="AJ48" i="1"/>
  <c r="AO60" i="6"/>
  <c r="AN48" i="1"/>
  <c r="H61" i="6"/>
  <c r="G49" i="1"/>
  <c r="L61" i="6"/>
  <c r="K49" i="1"/>
  <c r="P61" i="6"/>
  <c r="O49" i="1"/>
  <c r="T61" i="6"/>
  <c r="S49" i="1"/>
  <c r="X61" i="6"/>
  <c r="W49" i="1"/>
  <c r="AA49" i="1"/>
  <c r="AB61" i="6"/>
  <c r="AF61" i="6"/>
  <c r="AE49" i="1"/>
  <c r="AJ61" i="6"/>
  <c r="AI49" i="1"/>
  <c r="AN61" i="6"/>
  <c r="AM49" i="1"/>
  <c r="G62" i="6"/>
  <c r="F50" i="1"/>
  <c r="O62" i="6"/>
  <c r="N50" i="1"/>
  <c r="S62" i="6"/>
  <c r="R50" i="1"/>
  <c r="W62" i="6"/>
  <c r="V50" i="1"/>
  <c r="AA62" i="6"/>
  <c r="Z50" i="1"/>
  <c r="AE62" i="6"/>
  <c r="AD50" i="1"/>
  <c r="AI62" i="6"/>
  <c r="AH50" i="1"/>
  <c r="AM62" i="6"/>
  <c r="AL50" i="1"/>
  <c r="AP50" i="1"/>
  <c r="AQ62" i="6"/>
  <c r="F63" i="6"/>
  <c r="E51" i="1"/>
  <c r="I51" i="1"/>
  <c r="J63" i="6"/>
  <c r="N63" i="6"/>
  <c r="M51" i="1"/>
  <c r="R63" i="6"/>
  <c r="Q51" i="1"/>
  <c r="V63" i="6"/>
  <c r="U51" i="1"/>
  <c r="AD63" i="6"/>
  <c r="AC51" i="1"/>
  <c r="AH63" i="6"/>
  <c r="AG51" i="1"/>
  <c r="AL63" i="6"/>
  <c r="AK51" i="1"/>
  <c r="AP63" i="6"/>
  <c r="AO51" i="1"/>
  <c r="E64" i="6"/>
  <c r="D52" i="1"/>
  <c r="H52" i="1"/>
  <c r="I64" i="6"/>
  <c r="M64" i="6"/>
  <c r="L52" i="1"/>
  <c r="Q64" i="6"/>
  <c r="P52" i="1"/>
  <c r="U64" i="6"/>
  <c r="T52" i="1"/>
  <c r="X52" i="1"/>
  <c r="Y64" i="6"/>
  <c r="AC64" i="6"/>
  <c r="AB52" i="1"/>
  <c r="AG64" i="6"/>
  <c r="AF52" i="1"/>
  <c r="AK64" i="6"/>
  <c r="AJ52" i="1"/>
  <c r="AS64" i="6"/>
  <c r="AR52" i="1"/>
  <c r="H65" i="6"/>
  <c r="G53" i="1"/>
  <c r="L65" i="6"/>
  <c r="K53" i="1"/>
  <c r="P65" i="6"/>
  <c r="O53" i="1"/>
  <c r="T65" i="6"/>
  <c r="S53" i="1"/>
  <c r="W53" i="1"/>
  <c r="X65" i="6"/>
  <c r="AB65" i="6"/>
  <c r="AA53" i="1"/>
  <c r="AF65" i="6"/>
  <c r="AE53" i="1"/>
  <c r="AJ65" i="6"/>
  <c r="AI53" i="1"/>
  <c r="AM53" i="1"/>
  <c r="AN65" i="6"/>
  <c r="AR65" i="6"/>
  <c r="AQ53" i="1"/>
  <c r="K66" i="6"/>
  <c r="J54" i="1"/>
  <c r="O66" i="6"/>
  <c r="N54" i="1"/>
  <c r="S66" i="6"/>
  <c r="R54" i="1"/>
  <c r="W66" i="6"/>
  <c r="V54" i="1"/>
  <c r="AA66" i="6"/>
  <c r="Z54" i="1"/>
  <c r="AE66" i="6"/>
  <c r="AD54" i="1"/>
  <c r="AI66" i="6"/>
  <c r="AH54" i="1"/>
  <c r="AL54" i="1"/>
  <c r="AM66" i="6"/>
  <c r="AQ66" i="6"/>
  <c r="AP54" i="1"/>
  <c r="AU66" i="6"/>
  <c r="AT54" i="1"/>
  <c r="E55" i="1"/>
  <c r="F67" i="6"/>
  <c r="J67" i="6"/>
  <c r="I55" i="1"/>
  <c r="N67" i="6"/>
  <c r="M55" i="1"/>
  <c r="R67" i="6"/>
  <c r="Q55" i="1"/>
  <c r="Z67" i="6"/>
  <c r="Y55" i="1"/>
  <c r="AD67" i="6"/>
  <c r="AC55" i="1"/>
  <c r="AH67" i="6"/>
  <c r="AG55" i="1"/>
  <c r="AL67" i="6"/>
  <c r="AK55" i="1"/>
  <c r="AP67" i="6"/>
  <c r="AO55" i="1"/>
  <c r="AT67" i="6"/>
  <c r="AS55" i="1"/>
  <c r="D56" i="1"/>
  <c r="E68" i="6"/>
  <c r="I68" i="6"/>
  <c r="H56" i="1"/>
  <c r="M68" i="6"/>
  <c r="L56" i="1"/>
  <c r="Q68" i="6"/>
  <c r="P56" i="1"/>
  <c r="T56" i="1"/>
  <c r="U68" i="6"/>
  <c r="Y68" i="6"/>
  <c r="X56" i="1"/>
  <c r="AC68" i="6"/>
  <c r="AB56" i="1"/>
  <c r="AG68" i="6"/>
  <c r="AF56" i="1"/>
  <c r="AO68" i="6"/>
  <c r="AN56" i="1"/>
  <c r="AS68" i="6"/>
  <c r="AR56" i="1"/>
  <c r="AW68" i="6"/>
  <c r="AV56" i="1"/>
  <c r="H69" i="6"/>
  <c r="G57" i="1"/>
  <c r="L69" i="6"/>
  <c r="K57" i="1"/>
  <c r="P69" i="6"/>
  <c r="O57" i="1"/>
  <c r="S57" i="1"/>
  <c r="T69" i="6"/>
  <c r="X69" i="6"/>
  <c r="W57" i="1"/>
  <c r="AB69" i="6"/>
  <c r="AA57" i="1"/>
  <c r="AF69" i="6"/>
  <c r="AE57" i="1"/>
  <c r="AI57" i="1"/>
  <c r="AJ69" i="6"/>
  <c r="AN69" i="6"/>
  <c r="AM57" i="1"/>
  <c r="AR69" i="6"/>
  <c r="AQ57" i="1"/>
  <c r="AV69" i="6"/>
  <c r="AU57" i="1"/>
  <c r="G70" i="6"/>
  <c r="F58" i="1"/>
  <c r="K70" i="6"/>
  <c r="J58" i="1"/>
  <c r="O70" i="6"/>
  <c r="N58" i="1"/>
  <c r="S70" i="6"/>
  <c r="R58" i="1"/>
  <c r="W70" i="6"/>
  <c r="V58" i="1"/>
  <c r="AA70" i="6"/>
  <c r="Z58" i="1"/>
  <c r="AE70" i="6"/>
  <c r="AD58" i="1"/>
  <c r="AH58" i="1"/>
  <c r="AI70" i="6"/>
  <c r="AM70" i="6"/>
  <c r="AL58" i="1"/>
  <c r="AQ70" i="6"/>
  <c r="AP58" i="1"/>
  <c r="AU70" i="6"/>
  <c r="AT58" i="1"/>
  <c r="AX58" i="1"/>
  <c r="AY70" i="6"/>
  <c r="F71" i="6"/>
  <c r="E59" i="1"/>
  <c r="J71" i="6"/>
  <c r="I59" i="1"/>
  <c r="N71" i="6"/>
  <c r="M59" i="1"/>
  <c r="V71" i="6"/>
  <c r="U59" i="1"/>
  <c r="Z71" i="6"/>
  <c r="Y59" i="1"/>
  <c r="AD71" i="6"/>
  <c r="AC59" i="1"/>
  <c r="AH71" i="6"/>
  <c r="AG59" i="1"/>
  <c r="AL71" i="6"/>
  <c r="AK59" i="1"/>
  <c r="C57" i="1"/>
  <c r="C49" i="1"/>
  <c r="C41" i="1"/>
  <c r="C30" i="1"/>
  <c r="C14" i="1"/>
  <c r="X59" i="1"/>
  <c r="H59" i="1"/>
  <c r="AO58" i="1"/>
  <c r="Y58" i="1"/>
  <c r="I58" i="1"/>
  <c r="AP57" i="1"/>
  <c r="Z57" i="1"/>
  <c r="J57" i="1"/>
  <c r="AQ56" i="1"/>
  <c r="AA56" i="1"/>
  <c r="K56" i="1"/>
  <c r="AR55" i="1"/>
  <c r="AB55" i="1"/>
  <c r="L55" i="1"/>
  <c r="AS54" i="1"/>
  <c r="AC54" i="1"/>
  <c r="M54" i="1"/>
  <c r="AD53" i="1"/>
  <c r="N53" i="1"/>
  <c r="AE52" i="1"/>
  <c r="O52" i="1"/>
  <c r="AF51" i="1"/>
  <c r="P51" i="1"/>
  <c r="AG50" i="1"/>
  <c r="Q50" i="1"/>
  <c r="AH49" i="1"/>
  <c r="R49" i="1"/>
  <c r="AI48" i="1"/>
  <c r="S48" i="1"/>
  <c r="AJ47" i="1"/>
  <c r="T47" i="1"/>
  <c r="D47" i="1"/>
  <c r="AK46" i="1"/>
  <c r="U46" i="1"/>
  <c r="E46" i="1"/>
  <c r="V45" i="1"/>
  <c r="F45" i="1"/>
  <c r="W44" i="1"/>
  <c r="G44" i="1"/>
  <c r="X43" i="1"/>
  <c r="H43" i="1"/>
  <c r="Y42" i="1"/>
  <c r="I42" i="1"/>
  <c r="Z41" i="1"/>
  <c r="J41" i="1"/>
  <c r="AA40" i="1"/>
  <c r="J40" i="1"/>
  <c r="AC39" i="1"/>
  <c r="N38" i="1"/>
  <c r="AW36" i="1"/>
  <c r="AH35" i="1"/>
  <c r="S34" i="1"/>
  <c r="D33" i="1"/>
  <c r="AL31" i="1"/>
  <c r="H29" i="1"/>
  <c r="AP27" i="1"/>
  <c r="L25" i="1"/>
  <c r="AT23" i="1"/>
  <c r="AE22" i="1"/>
  <c r="M12" i="1"/>
  <c r="AO64" i="6"/>
  <c r="AD59" i="6"/>
  <c r="AX71" i="6"/>
  <c r="AS59" i="1"/>
  <c r="AO59" i="1"/>
  <c r="G4" i="5"/>
  <c r="G58" i="5" s="1"/>
  <c r="F4" i="5"/>
  <c r="F58" i="5" s="1"/>
  <c r="E4" i="5"/>
  <c r="E58" i="5" s="1"/>
  <c r="G8" i="6" l="1"/>
  <c r="G21" i="6"/>
  <c r="O8" i="6"/>
  <c r="O21" i="6"/>
  <c r="AM8" i="6"/>
  <c r="AM21" i="6"/>
  <c r="AU8" i="6"/>
  <c r="AU21" i="6"/>
  <c r="N8" i="6"/>
  <c r="N21" i="6"/>
  <c r="AL8" i="6"/>
  <c r="AL21" i="6"/>
  <c r="H8" i="6"/>
  <c r="H21" i="6"/>
  <c r="P8" i="6"/>
  <c r="P21" i="6"/>
  <c r="X8" i="6"/>
  <c r="X21" i="6"/>
  <c r="AN8" i="6"/>
  <c r="AN21" i="6"/>
  <c r="AV8" i="6"/>
  <c r="AV21" i="6"/>
  <c r="E8" i="6"/>
  <c r="E21" i="6"/>
  <c r="M8" i="6"/>
  <c r="M21" i="6"/>
  <c r="U8" i="6"/>
  <c r="U21" i="6"/>
  <c r="AC8" i="6"/>
  <c r="AC21" i="6"/>
  <c r="AK8" i="6"/>
  <c r="AK21" i="6"/>
  <c r="AS8" i="6"/>
  <c r="AS21" i="6"/>
  <c r="BA8" i="6"/>
  <c r="BA21" i="6"/>
  <c r="Z21" i="6"/>
  <c r="Z8" i="6"/>
  <c r="AF8" i="6"/>
  <c r="AF21" i="6"/>
  <c r="V8" i="6"/>
  <c r="V21" i="6"/>
  <c r="G22" i="6"/>
  <c r="F10" i="1"/>
  <c r="W8" i="6"/>
  <c r="W21" i="6"/>
  <c r="H22" i="6"/>
  <c r="G10" i="1"/>
  <c r="R8" i="6"/>
  <c r="R21" i="6"/>
  <c r="AP8" i="6"/>
  <c r="AP21" i="6"/>
  <c r="F22" i="6"/>
  <c r="E10" i="1"/>
  <c r="AX8" i="6"/>
  <c r="AX21" i="6"/>
  <c r="AT8" i="6"/>
  <c r="AT21" i="6"/>
  <c r="AE8" i="6"/>
  <c r="AE21" i="6"/>
  <c r="K8" i="6"/>
  <c r="K21" i="6"/>
  <c r="S8" i="6"/>
  <c r="S21" i="6"/>
  <c r="AA8" i="6"/>
  <c r="AA21" i="6"/>
  <c r="AI8" i="6"/>
  <c r="AI21" i="6"/>
  <c r="AQ8" i="6"/>
  <c r="AQ21" i="6"/>
  <c r="AY8" i="6"/>
  <c r="AY21" i="6"/>
  <c r="F8" i="6"/>
  <c r="F21" i="6"/>
  <c r="L8" i="6"/>
  <c r="L21" i="6"/>
  <c r="T8" i="6"/>
  <c r="T21" i="6"/>
  <c r="AB8" i="6"/>
  <c r="AB21" i="6"/>
  <c r="AJ8" i="6"/>
  <c r="AJ21" i="6"/>
  <c r="AR8" i="6"/>
  <c r="AR21" i="6"/>
  <c r="AZ8" i="6"/>
  <c r="AZ21" i="6"/>
  <c r="AD8" i="6"/>
  <c r="AD21" i="6"/>
  <c r="I8" i="6"/>
  <c r="I21" i="6"/>
  <c r="Q8" i="6"/>
  <c r="Q21" i="6"/>
  <c r="Y8" i="6"/>
  <c r="Y21" i="6"/>
  <c r="AG8" i="6"/>
  <c r="AG21" i="6"/>
  <c r="AO8" i="6"/>
  <c r="AO21" i="6"/>
  <c r="AW8" i="6"/>
  <c r="AW21" i="6"/>
  <c r="J8" i="6"/>
  <c r="J21" i="6"/>
  <c r="AH8" i="6"/>
  <c r="AH21" i="6"/>
  <c r="Z30" i="9"/>
  <c r="Z14" i="9"/>
  <c r="AY3" i="9"/>
  <c r="AX3" i="9"/>
  <c r="AW3" i="9"/>
  <c r="AV3" i="9"/>
  <c r="AU3" i="9"/>
  <c r="AT3" i="9"/>
  <c r="AS3" i="9"/>
  <c r="AR3" i="9"/>
  <c r="AQ3" i="9"/>
  <c r="AP3" i="9"/>
  <c r="AO3" i="9"/>
  <c r="AN3" i="9"/>
  <c r="AM3" i="9"/>
  <c r="AL3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D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B3" i="9"/>
  <c r="N10" i="8"/>
  <c r="CU188" i="4"/>
  <c r="Z183" i="9" s="1"/>
  <c r="CU187" i="4"/>
  <c r="Z182" i="9" s="1"/>
  <c r="CU186" i="4"/>
  <c r="Z181" i="9" s="1"/>
  <c r="CU185" i="4"/>
  <c r="Z180" i="9" s="1"/>
  <c r="CU184" i="4"/>
  <c r="Z179" i="9" s="1"/>
  <c r="CU183" i="4"/>
  <c r="Z178" i="9" s="1"/>
  <c r="CU182" i="4"/>
  <c r="Z177" i="9" s="1"/>
  <c r="CU181" i="4"/>
  <c r="Z176" i="9" s="1"/>
  <c r="CU180" i="4"/>
  <c r="Z175" i="9" s="1"/>
  <c r="CU179" i="4"/>
  <c r="Z174" i="9" s="1"/>
  <c r="CU178" i="4"/>
  <c r="Z173" i="9" s="1"/>
  <c r="CU177" i="4"/>
  <c r="Z172" i="9" s="1"/>
  <c r="CU176" i="4"/>
  <c r="Z171" i="9" s="1"/>
  <c r="CU175" i="4"/>
  <c r="Z170" i="9" s="1"/>
  <c r="CU174" i="4"/>
  <c r="Z169" i="9" s="1"/>
  <c r="CU173" i="4"/>
  <c r="Z168" i="9" s="1"/>
  <c r="CU172" i="4"/>
  <c r="Z167" i="9" s="1"/>
  <c r="CU171" i="4"/>
  <c r="Z166" i="9" s="1"/>
  <c r="CU170" i="4"/>
  <c r="Z165" i="9" s="1"/>
  <c r="CU169" i="4"/>
  <c r="Z164" i="9" s="1"/>
  <c r="CU168" i="4"/>
  <c r="Z163" i="9" s="1"/>
  <c r="CU167" i="4"/>
  <c r="Z162" i="9" s="1"/>
  <c r="CU166" i="4"/>
  <c r="Z161" i="9" s="1"/>
  <c r="CU165" i="4"/>
  <c r="Z160" i="9" s="1"/>
  <c r="CU164" i="4"/>
  <c r="Z159" i="9" s="1"/>
  <c r="CU163" i="4"/>
  <c r="Z158" i="9" s="1"/>
  <c r="CU162" i="4"/>
  <c r="Z157" i="9" s="1"/>
  <c r="CU161" i="4"/>
  <c r="Z156" i="9" s="1"/>
  <c r="CU160" i="4"/>
  <c r="Z155" i="9" s="1"/>
  <c r="CU159" i="4"/>
  <c r="Z154" i="9" s="1"/>
  <c r="CU158" i="4"/>
  <c r="Z153" i="9" s="1"/>
  <c r="CU157" i="4"/>
  <c r="Z152" i="9" s="1"/>
  <c r="CU156" i="4"/>
  <c r="Z151" i="9" s="1"/>
  <c r="CU155" i="4"/>
  <c r="Z150" i="9" s="1"/>
  <c r="CU154" i="4"/>
  <c r="Z149" i="9" s="1"/>
  <c r="CU153" i="4"/>
  <c r="Z148" i="9" s="1"/>
  <c r="CU152" i="4"/>
  <c r="Z147" i="9" s="1"/>
  <c r="CU151" i="4"/>
  <c r="Z146" i="9" s="1"/>
  <c r="CU150" i="4"/>
  <c r="Z145" i="9" s="1"/>
  <c r="CU149" i="4"/>
  <c r="Z144" i="9" s="1"/>
  <c r="CU148" i="4"/>
  <c r="Z143" i="9" s="1"/>
  <c r="CU147" i="4"/>
  <c r="Z142" i="9" s="1"/>
  <c r="CU146" i="4"/>
  <c r="Z141" i="9" s="1"/>
  <c r="CU145" i="4"/>
  <c r="Z140" i="9" s="1"/>
  <c r="CU144" i="4"/>
  <c r="Z139" i="9" s="1"/>
  <c r="CU143" i="4"/>
  <c r="Z138" i="9" s="1"/>
  <c r="CU142" i="4"/>
  <c r="Z137" i="9" s="1"/>
  <c r="CU141" i="4"/>
  <c r="Z136" i="9" s="1"/>
  <c r="CU140" i="4"/>
  <c r="Z135" i="9" s="1"/>
  <c r="CU139" i="4"/>
  <c r="Z134" i="9" s="1"/>
  <c r="CU138" i="4"/>
  <c r="Z133" i="9" s="1"/>
  <c r="CU137" i="4"/>
  <c r="Z132" i="9" s="1"/>
  <c r="CU136" i="4"/>
  <c r="Z131" i="9" s="1"/>
  <c r="CU135" i="4"/>
  <c r="Z130" i="9" s="1"/>
  <c r="CU134" i="4"/>
  <c r="Z129" i="9" s="1"/>
  <c r="CU133" i="4"/>
  <c r="Z128" i="9" s="1"/>
  <c r="CU132" i="4"/>
  <c r="Z127" i="9" s="1"/>
  <c r="CU131" i="4"/>
  <c r="Z126" i="9" s="1"/>
  <c r="CU130" i="4"/>
  <c r="Z125" i="9" s="1"/>
  <c r="CU129" i="4"/>
  <c r="Z124" i="9" s="1"/>
  <c r="CU128" i="4"/>
  <c r="Z123" i="9" s="1"/>
  <c r="CU127" i="4"/>
  <c r="Z122" i="9" s="1"/>
  <c r="CU126" i="4"/>
  <c r="Z121" i="9" s="1"/>
  <c r="CU125" i="4"/>
  <c r="Z120" i="9" s="1"/>
  <c r="CU124" i="4"/>
  <c r="Z119" i="9" s="1"/>
  <c r="CU123" i="4"/>
  <c r="Z118" i="9" s="1"/>
  <c r="CU122" i="4"/>
  <c r="Z117" i="9" s="1"/>
  <c r="CU121" i="4"/>
  <c r="Z116" i="9" s="1"/>
  <c r="CU120" i="4"/>
  <c r="Z115" i="9" s="1"/>
  <c r="CU119" i="4"/>
  <c r="Z114" i="9" s="1"/>
  <c r="CU118" i="4"/>
  <c r="Z113" i="9" s="1"/>
  <c r="CU117" i="4"/>
  <c r="Z112" i="9" s="1"/>
  <c r="CU116" i="4"/>
  <c r="Z111" i="9" s="1"/>
  <c r="CU115" i="4"/>
  <c r="Z110" i="9" s="1"/>
  <c r="CU114" i="4"/>
  <c r="Z109" i="9" s="1"/>
  <c r="CU113" i="4"/>
  <c r="Z108" i="9" s="1"/>
  <c r="CU112" i="4"/>
  <c r="Z107" i="9" s="1"/>
  <c r="CU111" i="4"/>
  <c r="Z106" i="9" s="1"/>
  <c r="CU110" i="4"/>
  <c r="Z105" i="9" s="1"/>
  <c r="CU109" i="4"/>
  <c r="Z104" i="9" s="1"/>
  <c r="CU108" i="4"/>
  <c r="Z103" i="9" s="1"/>
  <c r="CU107" i="4"/>
  <c r="Z102" i="9" s="1"/>
  <c r="CU106" i="4"/>
  <c r="Z101" i="9" s="1"/>
  <c r="CU105" i="4"/>
  <c r="Z100" i="9" s="1"/>
  <c r="CU104" i="4"/>
  <c r="Z99" i="9" s="1"/>
  <c r="CU103" i="4"/>
  <c r="Z98" i="9" s="1"/>
  <c r="CU102" i="4"/>
  <c r="Z97" i="9" s="1"/>
  <c r="CU101" i="4"/>
  <c r="Z96" i="9" s="1"/>
  <c r="CU100" i="4"/>
  <c r="Z95" i="9" s="1"/>
  <c r="CU99" i="4"/>
  <c r="Z94" i="9" s="1"/>
  <c r="CU98" i="4"/>
  <c r="Z93" i="9" s="1"/>
  <c r="CU97" i="4"/>
  <c r="Z92" i="9" s="1"/>
  <c r="CU96" i="4"/>
  <c r="Z91" i="9" s="1"/>
  <c r="CU95" i="4"/>
  <c r="Z90" i="9" s="1"/>
  <c r="CU94" i="4"/>
  <c r="Z89" i="9" s="1"/>
  <c r="CU93" i="4"/>
  <c r="Z88" i="9" s="1"/>
  <c r="CU92" i="4"/>
  <c r="Z87" i="9" s="1"/>
  <c r="CU91" i="4"/>
  <c r="Z86" i="9" s="1"/>
  <c r="CU90" i="4"/>
  <c r="Z85" i="9" s="1"/>
  <c r="CU89" i="4"/>
  <c r="Z84" i="9" s="1"/>
  <c r="CU88" i="4"/>
  <c r="Z83" i="9" s="1"/>
  <c r="CU87" i="4"/>
  <c r="Z82" i="9" s="1"/>
  <c r="CU86" i="4"/>
  <c r="Z81" i="9" s="1"/>
  <c r="CU85" i="4"/>
  <c r="Z80" i="9" s="1"/>
  <c r="CU84" i="4"/>
  <c r="Z79" i="9" s="1"/>
  <c r="CU83" i="4"/>
  <c r="Z78" i="9" s="1"/>
  <c r="CU82" i="4"/>
  <c r="Z77" i="9" s="1"/>
  <c r="CU81" i="4"/>
  <c r="Z76" i="9" s="1"/>
  <c r="CU80" i="4"/>
  <c r="Z75" i="9" s="1"/>
  <c r="CU79" i="4"/>
  <c r="Z74" i="9" s="1"/>
  <c r="CU78" i="4"/>
  <c r="Z73" i="9" s="1"/>
  <c r="CU77" i="4"/>
  <c r="Z72" i="9" s="1"/>
  <c r="CU76" i="4"/>
  <c r="Z71" i="9" s="1"/>
  <c r="CU75" i="4"/>
  <c r="Z70" i="9" s="1"/>
  <c r="CU74" i="4"/>
  <c r="Z69" i="9" s="1"/>
  <c r="CU73" i="4"/>
  <c r="Z68" i="9" s="1"/>
  <c r="CU72" i="4"/>
  <c r="Z67" i="9" s="1"/>
  <c r="CU71" i="4"/>
  <c r="Z66" i="9" s="1"/>
  <c r="CU70" i="4"/>
  <c r="Z65" i="9" s="1"/>
  <c r="CU69" i="4"/>
  <c r="Z64" i="9" s="1"/>
  <c r="CU68" i="4"/>
  <c r="Z63" i="9" s="1"/>
  <c r="CU67" i="4"/>
  <c r="Z62" i="9" s="1"/>
  <c r="CU66" i="4"/>
  <c r="Z61" i="9" s="1"/>
  <c r="CU65" i="4"/>
  <c r="Z60" i="9" s="1"/>
  <c r="CU64" i="4"/>
  <c r="Z59" i="9" s="1"/>
  <c r="CU63" i="4"/>
  <c r="Z58" i="9" s="1"/>
  <c r="CU62" i="4"/>
  <c r="Z57" i="9" s="1"/>
  <c r="CU61" i="4"/>
  <c r="Z56" i="9" s="1"/>
  <c r="CU60" i="4"/>
  <c r="Z55" i="9" s="1"/>
  <c r="CU59" i="4"/>
  <c r="Z54" i="9" s="1"/>
  <c r="CU58" i="4"/>
  <c r="Z53" i="9" s="1"/>
  <c r="CU57" i="4"/>
  <c r="Z52" i="9" s="1"/>
  <c r="CU56" i="4"/>
  <c r="Z51" i="9" s="1"/>
  <c r="CU55" i="4"/>
  <c r="Z50" i="9" s="1"/>
  <c r="CU54" i="4"/>
  <c r="Z49" i="9" s="1"/>
  <c r="CU53" i="4"/>
  <c r="Z48" i="9" s="1"/>
  <c r="CU52" i="4"/>
  <c r="Z47" i="9" s="1"/>
  <c r="CU51" i="4"/>
  <c r="Z46" i="9" s="1"/>
  <c r="CU50" i="4"/>
  <c r="Z45" i="9" s="1"/>
  <c r="CU49" i="4"/>
  <c r="Z44" i="9" s="1"/>
  <c r="CU48" i="4"/>
  <c r="Z43" i="9" s="1"/>
  <c r="CU47" i="4"/>
  <c r="Z42" i="9" s="1"/>
  <c r="CU46" i="4"/>
  <c r="Z41" i="9" s="1"/>
  <c r="CU45" i="4"/>
  <c r="Z40" i="9" s="1"/>
  <c r="CU44" i="4"/>
  <c r="Z39" i="9" s="1"/>
  <c r="CU43" i="4"/>
  <c r="Z38" i="9" s="1"/>
  <c r="CU42" i="4"/>
  <c r="Z37" i="9" s="1"/>
  <c r="CU41" i="4"/>
  <c r="Z36" i="9" s="1"/>
  <c r="CU40" i="4"/>
  <c r="Z35" i="9" s="1"/>
  <c r="CU39" i="4"/>
  <c r="Z34" i="9" s="1"/>
  <c r="CU38" i="4"/>
  <c r="Z33" i="9" s="1"/>
  <c r="CU37" i="4"/>
  <c r="Z32" i="9" s="1"/>
  <c r="CU36" i="4"/>
  <c r="Z31" i="9" s="1"/>
  <c r="CU35" i="4"/>
  <c r="CU34" i="4"/>
  <c r="Z29" i="9" s="1"/>
  <c r="CU33" i="4"/>
  <c r="Z28" i="9" s="1"/>
  <c r="CU32" i="4"/>
  <c r="Z27" i="9" s="1"/>
  <c r="CU31" i="4"/>
  <c r="Z26" i="9" s="1"/>
  <c r="CU30" i="4"/>
  <c r="Z25" i="9" s="1"/>
  <c r="CU29" i="4"/>
  <c r="Z24" i="9" s="1"/>
  <c r="CU28" i="4"/>
  <c r="Z23" i="9" s="1"/>
  <c r="CU27" i="4"/>
  <c r="Z22" i="9" s="1"/>
  <c r="CU26" i="4"/>
  <c r="Z21" i="9" s="1"/>
  <c r="CU25" i="4"/>
  <c r="Z20" i="9" s="1"/>
  <c r="CU24" i="4"/>
  <c r="Z19" i="9" s="1"/>
  <c r="CU23" i="4"/>
  <c r="Z18" i="9" s="1"/>
  <c r="CU22" i="4"/>
  <c r="Z17" i="9" s="1"/>
  <c r="CU21" i="4"/>
  <c r="Z16" i="9" s="1"/>
  <c r="CU20" i="4"/>
  <c r="Z15" i="9" s="1"/>
  <c r="CU19" i="4"/>
  <c r="CU18" i="4"/>
  <c r="Z13" i="9" s="1"/>
  <c r="CU17" i="4"/>
  <c r="Z12" i="9" s="1"/>
  <c r="CU16" i="4"/>
  <c r="Z11" i="9" s="1"/>
  <c r="CU15" i="4"/>
  <c r="Z10" i="9" s="1"/>
  <c r="CU14" i="4"/>
  <c r="Z9" i="9" s="1"/>
  <c r="CU13" i="4"/>
  <c r="Z8" i="9" s="1"/>
  <c r="CU12" i="4"/>
  <c r="Z7" i="9" s="1"/>
  <c r="CU11" i="4"/>
  <c r="Z6" i="9" s="1"/>
  <c r="CU10" i="4"/>
  <c r="Z5" i="9" s="1"/>
  <c r="N5" i="8" l="1"/>
  <c r="N6" i="8"/>
  <c r="N7" i="8"/>
  <c r="N8" i="8"/>
  <c r="N9" i="8"/>
  <c r="N4" i="8"/>
  <c r="B58" i="5" l="1"/>
  <c r="C57" i="5"/>
  <c r="BD77" i="6" l="1"/>
  <c r="C74" i="1"/>
  <c r="BC65" i="1"/>
  <c r="D100" i="1" s="1"/>
  <c r="C4" i="1"/>
  <c r="C9" i="1" s="1"/>
  <c r="D7" i="6"/>
  <c r="C22" i="6"/>
  <c r="B10" i="1"/>
  <c r="A104" i="1" s="1"/>
  <c r="D153" i="1" l="1"/>
  <c r="D149" i="1"/>
  <c r="D145" i="1"/>
  <c r="D141" i="1"/>
  <c r="D137" i="1"/>
  <c r="D133" i="1"/>
  <c r="D129" i="1"/>
  <c r="D125" i="1"/>
  <c r="D121" i="1"/>
  <c r="D117" i="1"/>
  <c r="D113" i="1"/>
  <c r="D109" i="1"/>
  <c r="D105" i="1"/>
  <c r="D147" i="1"/>
  <c r="D146" i="1"/>
  <c r="D152" i="1"/>
  <c r="D148" i="1"/>
  <c r="D144" i="1"/>
  <c r="D140" i="1"/>
  <c r="D136" i="1"/>
  <c r="D132" i="1"/>
  <c r="D128" i="1"/>
  <c r="D124" i="1"/>
  <c r="D120" i="1"/>
  <c r="D116" i="1"/>
  <c r="D112" i="1"/>
  <c r="D108" i="1"/>
  <c r="D104" i="1"/>
  <c r="D151" i="1"/>
  <c r="D143" i="1"/>
  <c r="D139" i="1"/>
  <c r="D135" i="1"/>
  <c r="D131" i="1"/>
  <c r="D127" i="1"/>
  <c r="D123" i="1"/>
  <c r="D119" i="1"/>
  <c r="D115" i="1"/>
  <c r="D111" i="1"/>
  <c r="D107" i="1"/>
  <c r="D75" i="1"/>
  <c r="D150" i="1"/>
  <c r="D142" i="1"/>
  <c r="D138" i="1"/>
  <c r="D134" i="1"/>
  <c r="D130" i="1"/>
  <c r="D126" i="1"/>
  <c r="D122" i="1"/>
  <c r="D118" i="1"/>
  <c r="D114" i="1"/>
  <c r="D110" i="1"/>
  <c r="D106" i="1"/>
  <c r="D82" i="1"/>
  <c r="D92" i="1"/>
  <c r="D85" i="1"/>
  <c r="D97" i="1"/>
  <c r="D81" i="1"/>
  <c r="D78" i="1"/>
  <c r="D79" i="1"/>
  <c r="D96" i="1"/>
  <c r="D91" i="1"/>
  <c r="D83" i="1"/>
  <c r="D86" i="1"/>
  <c r="D87" i="1"/>
  <c r="D84" i="1"/>
  <c r="D76" i="1"/>
  <c r="D89" i="1"/>
  <c r="D95" i="1"/>
  <c r="D90" i="1"/>
  <c r="D88" i="1"/>
  <c r="D80" i="1"/>
  <c r="D93" i="1"/>
  <c r="D77" i="1"/>
  <c r="D94" i="1"/>
  <c r="D8" i="6"/>
  <c r="D15" i="6" s="1"/>
  <c r="D16" i="6" s="1"/>
  <c r="D21" i="6"/>
  <c r="C3" i="9" l="1"/>
  <c r="GQ188" i="4"/>
  <c r="AY183" i="9" s="1"/>
  <c r="GQ187" i="4"/>
  <c r="AY182" i="9" s="1"/>
  <c r="GQ186" i="4"/>
  <c r="AY181" i="9" s="1"/>
  <c r="GQ185" i="4"/>
  <c r="AY180" i="9" s="1"/>
  <c r="GQ184" i="4"/>
  <c r="AY179" i="9" s="1"/>
  <c r="GQ183" i="4"/>
  <c r="AY178" i="9" s="1"/>
  <c r="GQ182" i="4"/>
  <c r="AY177" i="9" s="1"/>
  <c r="GQ181" i="4"/>
  <c r="AY176" i="9" s="1"/>
  <c r="GQ180" i="4"/>
  <c r="AY175" i="9" s="1"/>
  <c r="GQ179" i="4"/>
  <c r="AY174" i="9" s="1"/>
  <c r="GQ178" i="4"/>
  <c r="AY173" i="9" s="1"/>
  <c r="GQ177" i="4"/>
  <c r="AY172" i="9" s="1"/>
  <c r="GQ176" i="4"/>
  <c r="AY171" i="9" s="1"/>
  <c r="GQ175" i="4"/>
  <c r="AY170" i="9" s="1"/>
  <c r="GQ174" i="4"/>
  <c r="AY169" i="9" s="1"/>
  <c r="GQ173" i="4"/>
  <c r="AY168" i="9" s="1"/>
  <c r="GQ172" i="4"/>
  <c r="AY167" i="9" s="1"/>
  <c r="GQ171" i="4"/>
  <c r="AY166" i="9" s="1"/>
  <c r="GQ170" i="4"/>
  <c r="AY165" i="9" s="1"/>
  <c r="GQ169" i="4"/>
  <c r="AY164" i="9" s="1"/>
  <c r="GQ168" i="4"/>
  <c r="AY163" i="9" s="1"/>
  <c r="GQ167" i="4"/>
  <c r="AY162" i="9" s="1"/>
  <c r="GQ166" i="4"/>
  <c r="AY161" i="9" s="1"/>
  <c r="GQ165" i="4"/>
  <c r="AY160" i="9" s="1"/>
  <c r="GQ164" i="4"/>
  <c r="AY159" i="9" s="1"/>
  <c r="GQ163" i="4"/>
  <c r="AY158" i="9" s="1"/>
  <c r="GQ162" i="4"/>
  <c r="AY157" i="9" s="1"/>
  <c r="GQ161" i="4"/>
  <c r="AY156" i="9" s="1"/>
  <c r="GQ160" i="4"/>
  <c r="AY155" i="9" s="1"/>
  <c r="GQ159" i="4"/>
  <c r="AY154" i="9" s="1"/>
  <c r="GQ158" i="4"/>
  <c r="AY153" i="9" s="1"/>
  <c r="GQ157" i="4"/>
  <c r="AY152" i="9" s="1"/>
  <c r="GQ156" i="4"/>
  <c r="AY151" i="9" s="1"/>
  <c r="GQ155" i="4"/>
  <c r="AY150" i="9" s="1"/>
  <c r="GQ154" i="4"/>
  <c r="AY149" i="9" s="1"/>
  <c r="GQ153" i="4"/>
  <c r="AY148" i="9" s="1"/>
  <c r="GQ152" i="4"/>
  <c r="AY147" i="9" s="1"/>
  <c r="GQ151" i="4"/>
  <c r="AY146" i="9" s="1"/>
  <c r="GQ150" i="4"/>
  <c r="AY145" i="9" s="1"/>
  <c r="GQ149" i="4"/>
  <c r="AY144" i="9" s="1"/>
  <c r="GQ148" i="4"/>
  <c r="AY143" i="9" s="1"/>
  <c r="GQ147" i="4"/>
  <c r="AY142" i="9" s="1"/>
  <c r="GQ146" i="4"/>
  <c r="AY141" i="9" s="1"/>
  <c r="GQ145" i="4"/>
  <c r="AY140" i="9" s="1"/>
  <c r="GQ144" i="4"/>
  <c r="AY139" i="9" s="1"/>
  <c r="GQ143" i="4"/>
  <c r="AY138" i="9" s="1"/>
  <c r="GQ142" i="4"/>
  <c r="AY137" i="9" s="1"/>
  <c r="GQ141" i="4"/>
  <c r="AY136" i="9" s="1"/>
  <c r="GQ140" i="4"/>
  <c r="AY135" i="9" s="1"/>
  <c r="GQ139" i="4"/>
  <c r="AY134" i="9" s="1"/>
  <c r="GQ138" i="4"/>
  <c r="AY133" i="9" s="1"/>
  <c r="GQ137" i="4"/>
  <c r="AY132" i="9" s="1"/>
  <c r="GQ136" i="4"/>
  <c r="AY131" i="9" s="1"/>
  <c r="GQ135" i="4"/>
  <c r="AY130" i="9" s="1"/>
  <c r="GQ134" i="4"/>
  <c r="AY129" i="9" s="1"/>
  <c r="GQ133" i="4"/>
  <c r="AY128" i="9" s="1"/>
  <c r="GQ132" i="4"/>
  <c r="AY127" i="9" s="1"/>
  <c r="GQ131" i="4"/>
  <c r="AY126" i="9" s="1"/>
  <c r="GQ130" i="4"/>
  <c r="AY125" i="9" s="1"/>
  <c r="GQ129" i="4"/>
  <c r="AY124" i="9" s="1"/>
  <c r="GQ128" i="4"/>
  <c r="AY123" i="9" s="1"/>
  <c r="GQ127" i="4"/>
  <c r="AY122" i="9" s="1"/>
  <c r="GQ126" i="4"/>
  <c r="AY121" i="9" s="1"/>
  <c r="GQ125" i="4"/>
  <c r="AY120" i="9" s="1"/>
  <c r="GQ124" i="4"/>
  <c r="AY119" i="9" s="1"/>
  <c r="GQ123" i="4"/>
  <c r="AY118" i="9" s="1"/>
  <c r="GQ122" i="4"/>
  <c r="AY117" i="9" s="1"/>
  <c r="GQ121" i="4"/>
  <c r="AY116" i="9" s="1"/>
  <c r="GQ120" i="4"/>
  <c r="AY115" i="9" s="1"/>
  <c r="GQ119" i="4"/>
  <c r="AY114" i="9" s="1"/>
  <c r="GQ118" i="4"/>
  <c r="AY113" i="9" s="1"/>
  <c r="GQ117" i="4"/>
  <c r="AY112" i="9" s="1"/>
  <c r="GQ116" i="4"/>
  <c r="AY111" i="9" s="1"/>
  <c r="GQ115" i="4"/>
  <c r="AY110" i="9" s="1"/>
  <c r="GQ114" i="4"/>
  <c r="AY109" i="9" s="1"/>
  <c r="GQ113" i="4"/>
  <c r="AY108" i="9" s="1"/>
  <c r="GQ112" i="4"/>
  <c r="AY107" i="9" s="1"/>
  <c r="GQ111" i="4"/>
  <c r="AY106" i="9" s="1"/>
  <c r="GQ110" i="4"/>
  <c r="AY105" i="9" s="1"/>
  <c r="GQ109" i="4"/>
  <c r="AY104" i="9" s="1"/>
  <c r="GQ108" i="4"/>
  <c r="AY103" i="9" s="1"/>
  <c r="GQ107" i="4"/>
  <c r="AY102" i="9" s="1"/>
  <c r="GQ106" i="4"/>
  <c r="AY101" i="9" s="1"/>
  <c r="GQ105" i="4"/>
  <c r="AY100" i="9" s="1"/>
  <c r="GQ104" i="4"/>
  <c r="AY99" i="9" s="1"/>
  <c r="GQ103" i="4"/>
  <c r="AY98" i="9" s="1"/>
  <c r="GQ102" i="4"/>
  <c r="AY97" i="9" s="1"/>
  <c r="GQ101" i="4"/>
  <c r="AY96" i="9" s="1"/>
  <c r="GQ100" i="4"/>
  <c r="AY95" i="9" s="1"/>
  <c r="GQ99" i="4"/>
  <c r="AY94" i="9" s="1"/>
  <c r="GQ98" i="4"/>
  <c r="AY93" i="9" s="1"/>
  <c r="GQ97" i="4"/>
  <c r="AY92" i="9" s="1"/>
  <c r="GQ96" i="4"/>
  <c r="AY91" i="9" s="1"/>
  <c r="GQ95" i="4"/>
  <c r="AY90" i="9" s="1"/>
  <c r="GQ94" i="4"/>
  <c r="AY89" i="9" s="1"/>
  <c r="GQ93" i="4"/>
  <c r="AY88" i="9" s="1"/>
  <c r="GQ92" i="4"/>
  <c r="AY87" i="9" s="1"/>
  <c r="GQ91" i="4"/>
  <c r="AY86" i="9" s="1"/>
  <c r="GQ90" i="4"/>
  <c r="AY85" i="9" s="1"/>
  <c r="GQ89" i="4"/>
  <c r="AY84" i="9" s="1"/>
  <c r="GQ88" i="4"/>
  <c r="AY83" i="9" s="1"/>
  <c r="GQ87" i="4"/>
  <c r="AY82" i="9" s="1"/>
  <c r="GQ86" i="4"/>
  <c r="AY81" i="9" s="1"/>
  <c r="GQ85" i="4"/>
  <c r="AY80" i="9" s="1"/>
  <c r="GQ84" i="4"/>
  <c r="AY79" i="9" s="1"/>
  <c r="GQ83" i="4"/>
  <c r="AY78" i="9" s="1"/>
  <c r="GQ82" i="4"/>
  <c r="AY77" i="9" s="1"/>
  <c r="GQ81" i="4"/>
  <c r="AY76" i="9" s="1"/>
  <c r="GQ80" i="4"/>
  <c r="AY75" i="9" s="1"/>
  <c r="GQ79" i="4"/>
  <c r="AY74" i="9" s="1"/>
  <c r="GQ78" i="4"/>
  <c r="AY73" i="9" s="1"/>
  <c r="GQ77" i="4"/>
  <c r="AY72" i="9" s="1"/>
  <c r="GQ76" i="4"/>
  <c r="AY71" i="9" s="1"/>
  <c r="GQ75" i="4"/>
  <c r="AY70" i="9" s="1"/>
  <c r="GQ74" i="4"/>
  <c r="AY69" i="9" s="1"/>
  <c r="GQ73" i="4"/>
  <c r="AY68" i="9" s="1"/>
  <c r="GQ72" i="4"/>
  <c r="AY67" i="9" s="1"/>
  <c r="GQ71" i="4"/>
  <c r="AY66" i="9" s="1"/>
  <c r="GQ70" i="4"/>
  <c r="AY65" i="9" s="1"/>
  <c r="GQ69" i="4"/>
  <c r="AY64" i="9" s="1"/>
  <c r="GQ68" i="4"/>
  <c r="AY63" i="9" s="1"/>
  <c r="GQ67" i="4"/>
  <c r="AY62" i="9" s="1"/>
  <c r="GQ66" i="4"/>
  <c r="AY61" i="9" s="1"/>
  <c r="GQ65" i="4"/>
  <c r="AY60" i="9" s="1"/>
  <c r="GQ64" i="4"/>
  <c r="AY59" i="9" s="1"/>
  <c r="GQ63" i="4"/>
  <c r="AY58" i="9" s="1"/>
  <c r="GQ62" i="4"/>
  <c r="AY57" i="9" s="1"/>
  <c r="GQ61" i="4"/>
  <c r="AY56" i="9" s="1"/>
  <c r="GQ60" i="4"/>
  <c r="AY55" i="9" s="1"/>
  <c r="GQ59" i="4"/>
  <c r="AY54" i="9" s="1"/>
  <c r="GQ58" i="4"/>
  <c r="AY53" i="9" s="1"/>
  <c r="GQ57" i="4"/>
  <c r="AY52" i="9" s="1"/>
  <c r="GQ56" i="4"/>
  <c r="AY51" i="9" s="1"/>
  <c r="GQ55" i="4"/>
  <c r="AY50" i="9" s="1"/>
  <c r="GQ54" i="4"/>
  <c r="AY49" i="9" s="1"/>
  <c r="GQ53" i="4"/>
  <c r="AY48" i="9" s="1"/>
  <c r="GQ52" i="4"/>
  <c r="AY47" i="9" s="1"/>
  <c r="GQ51" i="4"/>
  <c r="AY46" i="9" s="1"/>
  <c r="GQ50" i="4"/>
  <c r="AY45" i="9" s="1"/>
  <c r="GQ49" i="4"/>
  <c r="AY44" i="9" s="1"/>
  <c r="GQ48" i="4"/>
  <c r="AY43" i="9" s="1"/>
  <c r="GQ47" i="4"/>
  <c r="AY42" i="9" s="1"/>
  <c r="GQ46" i="4"/>
  <c r="AY41" i="9" s="1"/>
  <c r="GQ45" i="4"/>
  <c r="AY40" i="9" s="1"/>
  <c r="GQ44" i="4"/>
  <c r="AY39" i="9" s="1"/>
  <c r="GQ43" i="4"/>
  <c r="AY38" i="9" s="1"/>
  <c r="GQ42" i="4"/>
  <c r="AY37" i="9" s="1"/>
  <c r="GQ41" i="4"/>
  <c r="AY36" i="9" s="1"/>
  <c r="GQ40" i="4"/>
  <c r="AY35" i="9" s="1"/>
  <c r="GQ39" i="4"/>
  <c r="AY34" i="9" s="1"/>
  <c r="GQ38" i="4"/>
  <c r="AY33" i="9" s="1"/>
  <c r="GQ37" i="4"/>
  <c r="AY32" i="9" s="1"/>
  <c r="GQ36" i="4"/>
  <c r="AY31" i="9" s="1"/>
  <c r="GQ35" i="4"/>
  <c r="AY30" i="9" s="1"/>
  <c r="GQ34" i="4"/>
  <c r="AY29" i="9" s="1"/>
  <c r="GQ33" i="4"/>
  <c r="AY28" i="9" s="1"/>
  <c r="GQ32" i="4"/>
  <c r="AY27" i="9" s="1"/>
  <c r="GQ31" i="4"/>
  <c r="AY26" i="9" s="1"/>
  <c r="GQ30" i="4"/>
  <c r="AY25" i="9" s="1"/>
  <c r="GQ29" i="4"/>
  <c r="AY24" i="9" s="1"/>
  <c r="GQ28" i="4"/>
  <c r="AY23" i="9" s="1"/>
  <c r="GQ27" i="4"/>
  <c r="AY22" i="9" s="1"/>
  <c r="GQ26" i="4"/>
  <c r="AY21" i="9" s="1"/>
  <c r="GQ25" i="4"/>
  <c r="AY20" i="9" s="1"/>
  <c r="GQ24" i="4"/>
  <c r="AY19" i="9" s="1"/>
  <c r="GQ23" i="4"/>
  <c r="AY18" i="9" s="1"/>
  <c r="GQ22" i="4"/>
  <c r="AY17" i="9" s="1"/>
  <c r="GQ21" i="4"/>
  <c r="AY16" i="9" s="1"/>
  <c r="GQ20" i="4"/>
  <c r="AY15" i="9" s="1"/>
  <c r="GQ19" i="4"/>
  <c r="AY14" i="9" s="1"/>
  <c r="GQ18" i="4"/>
  <c r="AY13" i="9" s="1"/>
  <c r="GQ17" i="4"/>
  <c r="AY12" i="9" s="1"/>
  <c r="GQ16" i="4"/>
  <c r="AY11" i="9" s="1"/>
  <c r="GQ15" i="4"/>
  <c r="AY10" i="9" s="1"/>
  <c r="GQ14" i="4"/>
  <c r="AY9" i="9" s="1"/>
  <c r="GQ13" i="4"/>
  <c r="AY8" i="9" s="1"/>
  <c r="GQ12" i="4"/>
  <c r="AY7" i="9" s="1"/>
  <c r="GQ11" i="4"/>
  <c r="AY6" i="9" s="1"/>
  <c r="GQ10" i="4"/>
  <c r="AY5" i="9" s="1"/>
  <c r="GQ9" i="4"/>
  <c r="GM188" i="4"/>
  <c r="AX183" i="9" s="1"/>
  <c r="GM187" i="4"/>
  <c r="AX182" i="9" s="1"/>
  <c r="GM186" i="4"/>
  <c r="AX181" i="9" s="1"/>
  <c r="GM185" i="4"/>
  <c r="AX180" i="9" s="1"/>
  <c r="GM184" i="4"/>
  <c r="AX179" i="9" s="1"/>
  <c r="GM183" i="4"/>
  <c r="AX178" i="9" s="1"/>
  <c r="GM182" i="4"/>
  <c r="AX177" i="9" s="1"/>
  <c r="GM181" i="4"/>
  <c r="AX176" i="9" s="1"/>
  <c r="GM180" i="4"/>
  <c r="AX175" i="9" s="1"/>
  <c r="GM179" i="4"/>
  <c r="AX174" i="9" s="1"/>
  <c r="GM178" i="4"/>
  <c r="AX173" i="9" s="1"/>
  <c r="GM177" i="4"/>
  <c r="AX172" i="9" s="1"/>
  <c r="GM176" i="4"/>
  <c r="AX171" i="9" s="1"/>
  <c r="GM175" i="4"/>
  <c r="AX170" i="9" s="1"/>
  <c r="GM174" i="4"/>
  <c r="AX169" i="9" s="1"/>
  <c r="GM173" i="4"/>
  <c r="AX168" i="9" s="1"/>
  <c r="GM172" i="4"/>
  <c r="AX167" i="9" s="1"/>
  <c r="GM171" i="4"/>
  <c r="AX166" i="9" s="1"/>
  <c r="GM170" i="4"/>
  <c r="AX165" i="9" s="1"/>
  <c r="GM169" i="4"/>
  <c r="AX164" i="9" s="1"/>
  <c r="GM168" i="4"/>
  <c r="AX163" i="9" s="1"/>
  <c r="GM167" i="4"/>
  <c r="AX162" i="9" s="1"/>
  <c r="GM166" i="4"/>
  <c r="AX161" i="9" s="1"/>
  <c r="GM165" i="4"/>
  <c r="AX160" i="9" s="1"/>
  <c r="GM164" i="4"/>
  <c r="AX159" i="9" s="1"/>
  <c r="GM163" i="4"/>
  <c r="AX158" i="9" s="1"/>
  <c r="GM162" i="4"/>
  <c r="AX157" i="9" s="1"/>
  <c r="GM161" i="4"/>
  <c r="AX156" i="9" s="1"/>
  <c r="GM160" i="4"/>
  <c r="AX155" i="9" s="1"/>
  <c r="GM159" i="4"/>
  <c r="AX154" i="9" s="1"/>
  <c r="GM158" i="4"/>
  <c r="AX153" i="9" s="1"/>
  <c r="GM157" i="4"/>
  <c r="AX152" i="9" s="1"/>
  <c r="GM156" i="4"/>
  <c r="AX151" i="9" s="1"/>
  <c r="GM155" i="4"/>
  <c r="AX150" i="9" s="1"/>
  <c r="GM154" i="4"/>
  <c r="AX149" i="9" s="1"/>
  <c r="GM153" i="4"/>
  <c r="AX148" i="9" s="1"/>
  <c r="GM152" i="4"/>
  <c r="AX147" i="9" s="1"/>
  <c r="GM151" i="4"/>
  <c r="AX146" i="9" s="1"/>
  <c r="GM150" i="4"/>
  <c r="AX145" i="9" s="1"/>
  <c r="GM149" i="4"/>
  <c r="AX144" i="9" s="1"/>
  <c r="GM148" i="4"/>
  <c r="AX143" i="9" s="1"/>
  <c r="GM147" i="4"/>
  <c r="AX142" i="9" s="1"/>
  <c r="GM146" i="4"/>
  <c r="AX141" i="9" s="1"/>
  <c r="GM145" i="4"/>
  <c r="AX140" i="9" s="1"/>
  <c r="GM144" i="4"/>
  <c r="AX139" i="9" s="1"/>
  <c r="GM143" i="4"/>
  <c r="AX138" i="9" s="1"/>
  <c r="GM142" i="4"/>
  <c r="AX137" i="9" s="1"/>
  <c r="GM141" i="4"/>
  <c r="AX136" i="9" s="1"/>
  <c r="GM140" i="4"/>
  <c r="AX135" i="9" s="1"/>
  <c r="GM139" i="4"/>
  <c r="AX134" i="9" s="1"/>
  <c r="GM138" i="4"/>
  <c r="AX133" i="9" s="1"/>
  <c r="GM137" i="4"/>
  <c r="AX132" i="9" s="1"/>
  <c r="GM136" i="4"/>
  <c r="AX131" i="9" s="1"/>
  <c r="GM135" i="4"/>
  <c r="AX130" i="9" s="1"/>
  <c r="GM134" i="4"/>
  <c r="AX129" i="9" s="1"/>
  <c r="GM133" i="4"/>
  <c r="AX128" i="9" s="1"/>
  <c r="GM132" i="4"/>
  <c r="AX127" i="9" s="1"/>
  <c r="GM131" i="4"/>
  <c r="AX126" i="9" s="1"/>
  <c r="GM130" i="4"/>
  <c r="AX125" i="9" s="1"/>
  <c r="GM129" i="4"/>
  <c r="AX124" i="9" s="1"/>
  <c r="GM128" i="4"/>
  <c r="AX123" i="9" s="1"/>
  <c r="GM127" i="4"/>
  <c r="AX122" i="9" s="1"/>
  <c r="GM126" i="4"/>
  <c r="AX121" i="9" s="1"/>
  <c r="GM125" i="4"/>
  <c r="AX120" i="9" s="1"/>
  <c r="GM124" i="4"/>
  <c r="AX119" i="9" s="1"/>
  <c r="GM123" i="4"/>
  <c r="AX118" i="9" s="1"/>
  <c r="GM122" i="4"/>
  <c r="AX117" i="9" s="1"/>
  <c r="GM121" i="4"/>
  <c r="AX116" i="9" s="1"/>
  <c r="GM120" i="4"/>
  <c r="AX115" i="9" s="1"/>
  <c r="GM119" i="4"/>
  <c r="AX114" i="9" s="1"/>
  <c r="GM118" i="4"/>
  <c r="AX113" i="9" s="1"/>
  <c r="GM117" i="4"/>
  <c r="AX112" i="9" s="1"/>
  <c r="GM116" i="4"/>
  <c r="AX111" i="9" s="1"/>
  <c r="GM115" i="4"/>
  <c r="AX110" i="9" s="1"/>
  <c r="GM114" i="4"/>
  <c r="AX109" i="9" s="1"/>
  <c r="GM113" i="4"/>
  <c r="AX108" i="9" s="1"/>
  <c r="GM112" i="4"/>
  <c r="AX107" i="9" s="1"/>
  <c r="GM111" i="4"/>
  <c r="AX106" i="9" s="1"/>
  <c r="GM110" i="4"/>
  <c r="AX105" i="9" s="1"/>
  <c r="GM109" i="4"/>
  <c r="AX104" i="9" s="1"/>
  <c r="GM108" i="4"/>
  <c r="AX103" i="9" s="1"/>
  <c r="GM107" i="4"/>
  <c r="AX102" i="9" s="1"/>
  <c r="GM106" i="4"/>
  <c r="AX101" i="9" s="1"/>
  <c r="GM105" i="4"/>
  <c r="AX100" i="9" s="1"/>
  <c r="GM104" i="4"/>
  <c r="AX99" i="9" s="1"/>
  <c r="GM103" i="4"/>
  <c r="AX98" i="9" s="1"/>
  <c r="GM102" i="4"/>
  <c r="AX97" i="9" s="1"/>
  <c r="GM101" i="4"/>
  <c r="AX96" i="9" s="1"/>
  <c r="GM100" i="4"/>
  <c r="AX95" i="9" s="1"/>
  <c r="GM99" i="4"/>
  <c r="AX94" i="9" s="1"/>
  <c r="GM98" i="4"/>
  <c r="AX93" i="9" s="1"/>
  <c r="GM97" i="4"/>
  <c r="AX92" i="9" s="1"/>
  <c r="GM96" i="4"/>
  <c r="AX91" i="9" s="1"/>
  <c r="GM95" i="4"/>
  <c r="AX90" i="9" s="1"/>
  <c r="GM94" i="4"/>
  <c r="AX89" i="9" s="1"/>
  <c r="GM93" i="4"/>
  <c r="AX88" i="9" s="1"/>
  <c r="GM92" i="4"/>
  <c r="AX87" i="9" s="1"/>
  <c r="GM91" i="4"/>
  <c r="AX86" i="9" s="1"/>
  <c r="GM90" i="4"/>
  <c r="AX85" i="9" s="1"/>
  <c r="GM89" i="4"/>
  <c r="AX84" i="9" s="1"/>
  <c r="GM88" i="4"/>
  <c r="AX83" i="9" s="1"/>
  <c r="GM87" i="4"/>
  <c r="AX82" i="9" s="1"/>
  <c r="GM86" i="4"/>
  <c r="AX81" i="9" s="1"/>
  <c r="GM85" i="4"/>
  <c r="AX80" i="9" s="1"/>
  <c r="GM84" i="4"/>
  <c r="AX79" i="9" s="1"/>
  <c r="GM83" i="4"/>
  <c r="AX78" i="9" s="1"/>
  <c r="GM82" i="4"/>
  <c r="AX77" i="9" s="1"/>
  <c r="GM81" i="4"/>
  <c r="AX76" i="9" s="1"/>
  <c r="GM80" i="4"/>
  <c r="AX75" i="9" s="1"/>
  <c r="GM79" i="4"/>
  <c r="AX74" i="9" s="1"/>
  <c r="GM78" i="4"/>
  <c r="AX73" i="9" s="1"/>
  <c r="GM77" i="4"/>
  <c r="AX72" i="9" s="1"/>
  <c r="GM76" i="4"/>
  <c r="AX71" i="9" s="1"/>
  <c r="GM75" i="4"/>
  <c r="AX70" i="9" s="1"/>
  <c r="GM74" i="4"/>
  <c r="AX69" i="9" s="1"/>
  <c r="GM73" i="4"/>
  <c r="AX68" i="9" s="1"/>
  <c r="GM72" i="4"/>
  <c r="AX67" i="9" s="1"/>
  <c r="GM71" i="4"/>
  <c r="AX66" i="9" s="1"/>
  <c r="GM70" i="4"/>
  <c r="AX65" i="9" s="1"/>
  <c r="GM69" i="4"/>
  <c r="AX64" i="9" s="1"/>
  <c r="GM68" i="4"/>
  <c r="AX63" i="9" s="1"/>
  <c r="GM67" i="4"/>
  <c r="AX62" i="9" s="1"/>
  <c r="GM66" i="4"/>
  <c r="AX61" i="9" s="1"/>
  <c r="GM65" i="4"/>
  <c r="AX60" i="9" s="1"/>
  <c r="GM64" i="4"/>
  <c r="AX59" i="9" s="1"/>
  <c r="GM63" i="4"/>
  <c r="AX58" i="9" s="1"/>
  <c r="GM62" i="4"/>
  <c r="AX57" i="9" s="1"/>
  <c r="GM61" i="4"/>
  <c r="AX56" i="9" s="1"/>
  <c r="GM60" i="4"/>
  <c r="AX55" i="9" s="1"/>
  <c r="GM59" i="4"/>
  <c r="AX54" i="9" s="1"/>
  <c r="GM58" i="4"/>
  <c r="AX53" i="9" s="1"/>
  <c r="GM57" i="4"/>
  <c r="AX52" i="9" s="1"/>
  <c r="GM56" i="4"/>
  <c r="AX51" i="9" s="1"/>
  <c r="GM55" i="4"/>
  <c r="AX50" i="9" s="1"/>
  <c r="GM54" i="4"/>
  <c r="AX49" i="9" s="1"/>
  <c r="GM53" i="4"/>
  <c r="AX48" i="9" s="1"/>
  <c r="GM52" i="4"/>
  <c r="AX47" i="9" s="1"/>
  <c r="GM51" i="4"/>
  <c r="AX46" i="9" s="1"/>
  <c r="GM50" i="4"/>
  <c r="AX45" i="9" s="1"/>
  <c r="GM49" i="4"/>
  <c r="AX44" i="9" s="1"/>
  <c r="GM48" i="4"/>
  <c r="AX43" i="9" s="1"/>
  <c r="GM47" i="4"/>
  <c r="AX42" i="9" s="1"/>
  <c r="GM46" i="4"/>
  <c r="AX41" i="9" s="1"/>
  <c r="GM45" i="4"/>
  <c r="AX40" i="9" s="1"/>
  <c r="GM44" i="4"/>
  <c r="AX39" i="9" s="1"/>
  <c r="GM43" i="4"/>
  <c r="AX38" i="9" s="1"/>
  <c r="GM42" i="4"/>
  <c r="AX37" i="9" s="1"/>
  <c r="GM41" i="4"/>
  <c r="AX36" i="9" s="1"/>
  <c r="GM40" i="4"/>
  <c r="AX35" i="9" s="1"/>
  <c r="GM39" i="4"/>
  <c r="AX34" i="9" s="1"/>
  <c r="GM38" i="4"/>
  <c r="AX33" i="9" s="1"/>
  <c r="GM37" i="4"/>
  <c r="AX32" i="9" s="1"/>
  <c r="GM36" i="4"/>
  <c r="AX31" i="9" s="1"/>
  <c r="GM35" i="4"/>
  <c r="AX30" i="9" s="1"/>
  <c r="GM34" i="4"/>
  <c r="AX29" i="9" s="1"/>
  <c r="GM33" i="4"/>
  <c r="AX28" i="9" s="1"/>
  <c r="GM32" i="4"/>
  <c r="AX27" i="9" s="1"/>
  <c r="GM31" i="4"/>
  <c r="AX26" i="9" s="1"/>
  <c r="GM30" i="4"/>
  <c r="AX25" i="9" s="1"/>
  <c r="GM29" i="4"/>
  <c r="AX24" i="9" s="1"/>
  <c r="GM28" i="4"/>
  <c r="AX23" i="9" s="1"/>
  <c r="GM27" i="4"/>
  <c r="AX22" i="9" s="1"/>
  <c r="GM26" i="4"/>
  <c r="AX21" i="9" s="1"/>
  <c r="GM25" i="4"/>
  <c r="AX20" i="9" s="1"/>
  <c r="GM24" i="4"/>
  <c r="AX19" i="9" s="1"/>
  <c r="GM23" i="4"/>
  <c r="AX18" i="9" s="1"/>
  <c r="GM22" i="4"/>
  <c r="AX17" i="9" s="1"/>
  <c r="GM21" i="4"/>
  <c r="AX16" i="9" s="1"/>
  <c r="GM20" i="4"/>
  <c r="AX15" i="9" s="1"/>
  <c r="GM19" i="4"/>
  <c r="AX14" i="9" s="1"/>
  <c r="GM18" i="4"/>
  <c r="AX13" i="9" s="1"/>
  <c r="GM17" i="4"/>
  <c r="AX12" i="9" s="1"/>
  <c r="GM16" i="4"/>
  <c r="AX11" i="9" s="1"/>
  <c r="GM15" i="4"/>
  <c r="AX10" i="9" s="1"/>
  <c r="GM14" i="4"/>
  <c r="AX9" i="9" s="1"/>
  <c r="GM13" i="4"/>
  <c r="AX8" i="9" s="1"/>
  <c r="GM12" i="4"/>
  <c r="AX7" i="9" s="1"/>
  <c r="GM11" i="4"/>
  <c r="AX6" i="9" s="1"/>
  <c r="GM10" i="4"/>
  <c r="AX5" i="9" s="1"/>
  <c r="GM9" i="4"/>
  <c r="GI188" i="4"/>
  <c r="AW183" i="9" s="1"/>
  <c r="GI187" i="4"/>
  <c r="AW182" i="9" s="1"/>
  <c r="GI186" i="4"/>
  <c r="AW181" i="9" s="1"/>
  <c r="GI185" i="4"/>
  <c r="AW180" i="9" s="1"/>
  <c r="GI184" i="4"/>
  <c r="AW179" i="9" s="1"/>
  <c r="GI183" i="4"/>
  <c r="AW178" i="9" s="1"/>
  <c r="GI182" i="4"/>
  <c r="AW177" i="9" s="1"/>
  <c r="GI181" i="4"/>
  <c r="AW176" i="9" s="1"/>
  <c r="GI180" i="4"/>
  <c r="AW175" i="9" s="1"/>
  <c r="GI179" i="4"/>
  <c r="AW174" i="9" s="1"/>
  <c r="GI178" i="4"/>
  <c r="AW173" i="9" s="1"/>
  <c r="GI177" i="4"/>
  <c r="AW172" i="9" s="1"/>
  <c r="GI176" i="4"/>
  <c r="AW171" i="9" s="1"/>
  <c r="GI175" i="4"/>
  <c r="AW170" i="9" s="1"/>
  <c r="GI174" i="4"/>
  <c r="AW169" i="9" s="1"/>
  <c r="GI173" i="4"/>
  <c r="AW168" i="9" s="1"/>
  <c r="GI172" i="4"/>
  <c r="AW167" i="9" s="1"/>
  <c r="GI171" i="4"/>
  <c r="AW166" i="9" s="1"/>
  <c r="GI170" i="4"/>
  <c r="AW165" i="9" s="1"/>
  <c r="GI169" i="4"/>
  <c r="AW164" i="9" s="1"/>
  <c r="GI168" i="4"/>
  <c r="AW163" i="9" s="1"/>
  <c r="GI167" i="4"/>
  <c r="AW162" i="9" s="1"/>
  <c r="GI166" i="4"/>
  <c r="AW161" i="9" s="1"/>
  <c r="GI165" i="4"/>
  <c r="AW160" i="9" s="1"/>
  <c r="GI164" i="4"/>
  <c r="AW159" i="9" s="1"/>
  <c r="GI163" i="4"/>
  <c r="AW158" i="9" s="1"/>
  <c r="GI162" i="4"/>
  <c r="AW157" i="9" s="1"/>
  <c r="GI161" i="4"/>
  <c r="AW156" i="9" s="1"/>
  <c r="GI160" i="4"/>
  <c r="AW155" i="9" s="1"/>
  <c r="GI159" i="4"/>
  <c r="AW154" i="9" s="1"/>
  <c r="GI158" i="4"/>
  <c r="AW153" i="9" s="1"/>
  <c r="GI157" i="4"/>
  <c r="AW152" i="9" s="1"/>
  <c r="GI156" i="4"/>
  <c r="AW151" i="9" s="1"/>
  <c r="GI155" i="4"/>
  <c r="AW150" i="9" s="1"/>
  <c r="GI154" i="4"/>
  <c r="AW149" i="9" s="1"/>
  <c r="GI153" i="4"/>
  <c r="AW148" i="9" s="1"/>
  <c r="GI152" i="4"/>
  <c r="AW147" i="9" s="1"/>
  <c r="GI151" i="4"/>
  <c r="AW146" i="9" s="1"/>
  <c r="GI150" i="4"/>
  <c r="AW145" i="9" s="1"/>
  <c r="GI149" i="4"/>
  <c r="AW144" i="9" s="1"/>
  <c r="GI148" i="4"/>
  <c r="AW143" i="9" s="1"/>
  <c r="GI147" i="4"/>
  <c r="AW142" i="9" s="1"/>
  <c r="GI146" i="4"/>
  <c r="AW141" i="9" s="1"/>
  <c r="GI145" i="4"/>
  <c r="AW140" i="9" s="1"/>
  <c r="GI144" i="4"/>
  <c r="AW139" i="9" s="1"/>
  <c r="GI143" i="4"/>
  <c r="AW138" i="9" s="1"/>
  <c r="GI142" i="4"/>
  <c r="AW137" i="9" s="1"/>
  <c r="GI141" i="4"/>
  <c r="AW136" i="9" s="1"/>
  <c r="GI140" i="4"/>
  <c r="AW135" i="9" s="1"/>
  <c r="GI139" i="4"/>
  <c r="AW134" i="9" s="1"/>
  <c r="GI138" i="4"/>
  <c r="AW133" i="9" s="1"/>
  <c r="GI137" i="4"/>
  <c r="AW132" i="9" s="1"/>
  <c r="GI136" i="4"/>
  <c r="AW131" i="9" s="1"/>
  <c r="GI135" i="4"/>
  <c r="AW130" i="9" s="1"/>
  <c r="GI134" i="4"/>
  <c r="AW129" i="9" s="1"/>
  <c r="GI133" i="4"/>
  <c r="AW128" i="9" s="1"/>
  <c r="GI132" i="4"/>
  <c r="AW127" i="9" s="1"/>
  <c r="GI131" i="4"/>
  <c r="AW126" i="9" s="1"/>
  <c r="GI130" i="4"/>
  <c r="AW125" i="9" s="1"/>
  <c r="GI129" i="4"/>
  <c r="AW124" i="9" s="1"/>
  <c r="GI128" i="4"/>
  <c r="AW123" i="9" s="1"/>
  <c r="GI127" i="4"/>
  <c r="AW122" i="9" s="1"/>
  <c r="GI126" i="4"/>
  <c r="AW121" i="9" s="1"/>
  <c r="GI125" i="4"/>
  <c r="AW120" i="9" s="1"/>
  <c r="GI124" i="4"/>
  <c r="AW119" i="9" s="1"/>
  <c r="GI123" i="4"/>
  <c r="AW118" i="9" s="1"/>
  <c r="GI122" i="4"/>
  <c r="AW117" i="9" s="1"/>
  <c r="GI121" i="4"/>
  <c r="AW116" i="9" s="1"/>
  <c r="GI120" i="4"/>
  <c r="AW115" i="9" s="1"/>
  <c r="GI119" i="4"/>
  <c r="AW114" i="9" s="1"/>
  <c r="GI118" i="4"/>
  <c r="AW113" i="9" s="1"/>
  <c r="GI117" i="4"/>
  <c r="AW112" i="9" s="1"/>
  <c r="GI116" i="4"/>
  <c r="AW111" i="9" s="1"/>
  <c r="GI115" i="4"/>
  <c r="AW110" i="9" s="1"/>
  <c r="GI114" i="4"/>
  <c r="AW109" i="9" s="1"/>
  <c r="GI113" i="4"/>
  <c r="AW108" i="9" s="1"/>
  <c r="GI112" i="4"/>
  <c r="AW107" i="9" s="1"/>
  <c r="GI111" i="4"/>
  <c r="AW106" i="9" s="1"/>
  <c r="GI110" i="4"/>
  <c r="AW105" i="9" s="1"/>
  <c r="GI109" i="4"/>
  <c r="AW104" i="9" s="1"/>
  <c r="GI108" i="4"/>
  <c r="AW103" i="9" s="1"/>
  <c r="GI107" i="4"/>
  <c r="AW102" i="9" s="1"/>
  <c r="GI106" i="4"/>
  <c r="AW101" i="9" s="1"/>
  <c r="GI105" i="4"/>
  <c r="AW100" i="9" s="1"/>
  <c r="GI104" i="4"/>
  <c r="AW99" i="9" s="1"/>
  <c r="GI103" i="4"/>
  <c r="AW98" i="9" s="1"/>
  <c r="GI102" i="4"/>
  <c r="AW97" i="9" s="1"/>
  <c r="GI101" i="4"/>
  <c r="AW96" i="9" s="1"/>
  <c r="GI100" i="4"/>
  <c r="AW95" i="9" s="1"/>
  <c r="GI99" i="4"/>
  <c r="AW94" i="9" s="1"/>
  <c r="GI98" i="4"/>
  <c r="AW93" i="9" s="1"/>
  <c r="GI97" i="4"/>
  <c r="AW92" i="9" s="1"/>
  <c r="GI96" i="4"/>
  <c r="AW91" i="9" s="1"/>
  <c r="GI95" i="4"/>
  <c r="AW90" i="9" s="1"/>
  <c r="GI94" i="4"/>
  <c r="AW89" i="9" s="1"/>
  <c r="GI93" i="4"/>
  <c r="AW88" i="9" s="1"/>
  <c r="GI92" i="4"/>
  <c r="AW87" i="9" s="1"/>
  <c r="GI91" i="4"/>
  <c r="AW86" i="9" s="1"/>
  <c r="GI90" i="4"/>
  <c r="AW85" i="9" s="1"/>
  <c r="GI89" i="4"/>
  <c r="AW84" i="9" s="1"/>
  <c r="GI88" i="4"/>
  <c r="AW83" i="9" s="1"/>
  <c r="GI87" i="4"/>
  <c r="AW82" i="9" s="1"/>
  <c r="GI86" i="4"/>
  <c r="AW81" i="9" s="1"/>
  <c r="GI85" i="4"/>
  <c r="AW80" i="9" s="1"/>
  <c r="GI84" i="4"/>
  <c r="AW79" i="9" s="1"/>
  <c r="GI83" i="4"/>
  <c r="AW78" i="9" s="1"/>
  <c r="GI82" i="4"/>
  <c r="AW77" i="9" s="1"/>
  <c r="GI81" i="4"/>
  <c r="AW76" i="9" s="1"/>
  <c r="GI80" i="4"/>
  <c r="AW75" i="9" s="1"/>
  <c r="GI79" i="4"/>
  <c r="AW74" i="9" s="1"/>
  <c r="GI78" i="4"/>
  <c r="AW73" i="9" s="1"/>
  <c r="GI77" i="4"/>
  <c r="AW72" i="9" s="1"/>
  <c r="GI76" i="4"/>
  <c r="AW71" i="9" s="1"/>
  <c r="GI75" i="4"/>
  <c r="AW70" i="9" s="1"/>
  <c r="GI74" i="4"/>
  <c r="AW69" i="9" s="1"/>
  <c r="GI73" i="4"/>
  <c r="AW68" i="9" s="1"/>
  <c r="GI72" i="4"/>
  <c r="AW67" i="9" s="1"/>
  <c r="GI71" i="4"/>
  <c r="AW66" i="9" s="1"/>
  <c r="GI70" i="4"/>
  <c r="AW65" i="9" s="1"/>
  <c r="GI69" i="4"/>
  <c r="AW64" i="9" s="1"/>
  <c r="GI68" i="4"/>
  <c r="AW63" i="9" s="1"/>
  <c r="GI67" i="4"/>
  <c r="AW62" i="9" s="1"/>
  <c r="GI66" i="4"/>
  <c r="AW61" i="9" s="1"/>
  <c r="GI65" i="4"/>
  <c r="AW60" i="9" s="1"/>
  <c r="GI64" i="4"/>
  <c r="AW59" i="9" s="1"/>
  <c r="GI63" i="4"/>
  <c r="AW58" i="9" s="1"/>
  <c r="GI62" i="4"/>
  <c r="AW57" i="9" s="1"/>
  <c r="GI61" i="4"/>
  <c r="AW56" i="9" s="1"/>
  <c r="GI60" i="4"/>
  <c r="AW55" i="9" s="1"/>
  <c r="GI59" i="4"/>
  <c r="AW54" i="9" s="1"/>
  <c r="GI58" i="4"/>
  <c r="AW53" i="9" s="1"/>
  <c r="GI57" i="4"/>
  <c r="AW52" i="9" s="1"/>
  <c r="GI56" i="4"/>
  <c r="AW51" i="9" s="1"/>
  <c r="GI55" i="4"/>
  <c r="AW50" i="9" s="1"/>
  <c r="GI54" i="4"/>
  <c r="AW49" i="9" s="1"/>
  <c r="GI53" i="4"/>
  <c r="AW48" i="9" s="1"/>
  <c r="GI52" i="4"/>
  <c r="AW47" i="9" s="1"/>
  <c r="GI51" i="4"/>
  <c r="AW46" i="9" s="1"/>
  <c r="GI50" i="4"/>
  <c r="AW45" i="9" s="1"/>
  <c r="GI49" i="4"/>
  <c r="AW44" i="9" s="1"/>
  <c r="GI48" i="4"/>
  <c r="AW43" i="9" s="1"/>
  <c r="GI47" i="4"/>
  <c r="AW42" i="9" s="1"/>
  <c r="GI46" i="4"/>
  <c r="AW41" i="9" s="1"/>
  <c r="GI45" i="4"/>
  <c r="AW40" i="9" s="1"/>
  <c r="GI44" i="4"/>
  <c r="AW39" i="9" s="1"/>
  <c r="GI43" i="4"/>
  <c r="AW38" i="9" s="1"/>
  <c r="GI42" i="4"/>
  <c r="AW37" i="9" s="1"/>
  <c r="GI41" i="4"/>
  <c r="AW36" i="9" s="1"/>
  <c r="GI40" i="4"/>
  <c r="AW35" i="9" s="1"/>
  <c r="GI39" i="4"/>
  <c r="AW34" i="9" s="1"/>
  <c r="GI38" i="4"/>
  <c r="AW33" i="9" s="1"/>
  <c r="GI37" i="4"/>
  <c r="AW32" i="9" s="1"/>
  <c r="GI36" i="4"/>
  <c r="AW31" i="9" s="1"/>
  <c r="GI35" i="4"/>
  <c r="AW30" i="9" s="1"/>
  <c r="GI34" i="4"/>
  <c r="AW29" i="9" s="1"/>
  <c r="GI33" i="4"/>
  <c r="AW28" i="9" s="1"/>
  <c r="GI32" i="4"/>
  <c r="AW27" i="9" s="1"/>
  <c r="GI31" i="4"/>
  <c r="AW26" i="9" s="1"/>
  <c r="GI30" i="4"/>
  <c r="AW25" i="9" s="1"/>
  <c r="GI29" i="4"/>
  <c r="AW24" i="9" s="1"/>
  <c r="GI28" i="4"/>
  <c r="AW23" i="9" s="1"/>
  <c r="GI27" i="4"/>
  <c r="AW22" i="9" s="1"/>
  <c r="GI26" i="4"/>
  <c r="AW21" i="9" s="1"/>
  <c r="GI25" i="4"/>
  <c r="AW20" i="9" s="1"/>
  <c r="GI24" i="4"/>
  <c r="AW19" i="9" s="1"/>
  <c r="GI23" i="4"/>
  <c r="AW18" i="9" s="1"/>
  <c r="GI22" i="4"/>
  <c r="AW17" i="9" s="1"/>
  <c r="GI21" i="4"/>
  <c r="AW16" i="9" s="1"/>
  <c r="GI20" i="4"/>
  <c r="AW15" i="9" s="1"/>
  <c r="GI19" i="4"/>
  <c r="AW14" i="9" s="1"/>
  <c r="GI18" i="4"/>
  <c r="AW13" i="9" s="1"/>
  <c r="GI17" i="4"/>
  <c r="AW12" i="9" s="1"/>
  <c r="GI16" i="4"/>
  <c r="AW11" i="9" s="1"/>
  <c r="GI15" i="4"/>
  <c r="AW10" i="9" s="1"/>
  <c r="GI14" i="4"/>
  <c r="AW9" i="9" s="1"/>
  <c r="GI13" i="4"/>
  <c r="AW8" i="9" s="1"/>
  <c r="GI12" i="4"/>
  <c r="AW7" i="9" s="1"/>
  <c r="GI11" i="4"/>
  <c r="AW6" i="9" s="1"/>
  <c r="GI10" i="4"/>
  <c r="AW5" i="9" s="1"/>
  <c r="GI9" i="4"/>
  <c r="GE188" i="4"/>
  <c r="AV183" i="9" s="1"/>
  <c r="GE187" i="4"/>
  <c r="AV182" i="9" s="1"/>
  <c r="GE186" i="4"/>
  <c r="AV181" i="9" s="1"/>
  <c r="GE185" i="4"/>
  <c r="AV180" i="9" s="1"/>
  <c r="GE184" i="4"/>
  <c r="AV179" i="9" s="1"/>
  <c r="GE183" i="4"/>
  <c r="AV178" i="9" s="1"/>
  <c r="GE182" i="4"/>
  <c r="AV177" i="9" s="1"/>
  <c r="GE181" i="4"/>
  <c r="AV176" i="9" s="1"/>
  <c r="GE180" i="4"/>
  <c r="AV175" i="9" s="1"/>
  <c r="GE179" i="4"/>
  <c r="AV174" i="9" s="1"/>
  <c r="GE178" i="4"/>
  <c r="AV173" i="9" s="1"/>
  <c r="GE177" i="4"/>
  <c r="AV172" i="9" s="1"/>
  <c r="GE176" i="4"/>
  <c r="AV171" i="9" s="1"/>
  <c r="GE175" i="4"/>
  <c r="AV170" i="9" s="1"/>
  <c r="GE174" i="4"/>
  <c r="AV169" i="9" s="1"/>
  <c r="GE173" i="4"/>
  <c r="AV168" i="9" s="1"/>
  <c r="GE172" i="4"/>
  <c r="AV167" i="9" s="1"/>
  <c r="GE171" i="4"/>
  <c r="AV166" i="9" s="1"/>
  <c r="GE170" i="4"/>
  <c r="AV165" i="9" s="1"/>
  <c r="GE169" i="4"/>
  <c r="AV164" i="9" s="1"/>
  <c r="GE168" i="4"/>
  <c r="AV163" i="9" s="1"/>
  <c r="GE167" i="4"/>
  <c r="AV162" i="9" s="1"/>
  <c r="GE166" i="4"/>
  <c r="AV161" i="9" s="1"/>
  <c r="GE165" i="4"/>
  <c r="AV160" i="9" s="1"/>
  <c r="GE164" i="4"/>
  <c r="AV159" i="9" s="1"/>
  <c r="GE163" i="4"/>
  <c r="AV158" i="9" s="1"/>
  <c r="GE162" i="4"/>
  <c r="AV157" i="9" s="1"/>
  <c r="GE161" i="4"/>
  <c r="AV156" i="9" s="1"/>
  <c r="GE160" i="4"/>
  <c r="AV155" i="9" s="1"/>
  <c r="GE159" i="4"/>
  <c r="AV154" i="9" s="1"/>
  <c r="GE158" i="4"/>
  <c r="AV153" i="9" s="1"/>
  <c r="GE157" i="4"/>
  <c r="AV152" i="9" s="1"/>
  <c r="GE156" i="4"/>
  <c r="AV151" i="9" s="1"/>
  <c r="GE155" i="4"/>
  <c r="AV150" i="9" s="1"/>
  <c r="GE154" i="4"/>
  <c r="AV149" i="9" s="1"/>
  <c r="GE153" i="4"/>
  <c r="AV148" i="9" s="1"/>
  <c r="GE152" i="4"/>
  <c r="AV147" i="9" s="1"/>
  <c r="GE151" i="4"/>
  <c r="AV146" i="9" s="1"/>
  <c r="GE150" i="4"/>
  <c r="AV145" i="9" s="1"/>
  <c r="GE149" i="4"/>
  <c r="AV144" i="9" s="1"/>
  <c r="GE148" i="4"/>
  <c r="AV143" i="9" s="1"/>
  <c r="GE147" i="4"/>
  <c r="AV142" i="9" s="1"/>
  <c r="GE146" i="4"/>
  <c r="AV141" i="9" s="1"/>
  <c r="GE145" i="4"/>
  <c r="AV140" i="9" s="1"/>
  <c r="GE144" i="4"/>
  <c r="AV139" i="9" s="1"/>
  <c r="GE143" i="4"/>
  <c r="AV138" i="9" s="1"/>
  <c r="GE142" i="4"/>
  <c r="AV137" i="9" s="1"/>
  <c r="GE141" i="4"/>
  <c r="AV136" i="9" s="1"/>
  <c r="GE140" i="4"/>
  <c r="AV135" i="9" s="1"/>
  <c r="GE139" i="4"/>
  <c r="AV134" i="9" s="1"/>
  <c r="GE138" i="4"/>
  <c r="AV133" i="9" s="1"/>
  <c r="GE137" i="4"/>
  <c r="AV132" i="9" s="1"/>
  <c r="GE136" i="4"/>
  <c r="AV131" i="9" s="1"/>
  <c r="GE135" i="4"/>
  <c r="AV130" i="9" s="1"/>
  <c r="GE134" i="4"/>
  <c r="AV129" i="9" s="1"/>
  <c r="GE133" i="4"/>
  <c r="AV128" i="9" s="1"/>
  <c r="GE132" i="4"/>
  <c r="AV127" i="9" s="1"/>
  <c r="GE131" i="4"/>
  <c r="AV126" i="9" s="1"/>
  <c r="GE130" i="4"/>
  <c r="AV125" i="9" s="1"/>
  <c r="GE129" i="4"/>
  <c r="AV124" i="9" s="1"/>
  <c r="GE128" i="4"/>
  <c r="AV123" i="9" s="1"/>
  <c r="GE127" i="4"/>
  <c r="AV122" i="9" s="1"/>
  <c r="GE126" i="4"/>
  <c r="AV121" i="9" s="1"/>
  <c r="GE125" i="4"/>
  <c r="AV120" i="9" s="1"/>
  <c r="GE124" i="4"/>
  <c r="AV119" i="9" s="1"/>
  <c r="GE123" i="4"/>
  <c r="AV118" i="9" s="1"/>
  <c r="GE122" i="4"/>
  <c r="AV117" i="9" s="1"/>
  <c r="GE121" i="4"/>
  <c r="AV116" i="9" s="1"/>
  <c r="GE120" i="4"/>
  <c r="AV115" i="9" s="1"/>
  <c r="GE119" i="4"/>
  <c r="AV114" i="9" s="1"/>
  <c r="GE118" i="4"/>
  <c r="AV113" i="9" s="1"/>
  <c r="GE117" i="4"/>
  <c r="AV112" i="9" s="1"/>
  <c r="GE116" i="4"/>
  <c r="AV111" i="9" s="1"/>
  <c r="GE115" i="4"/>
  <c r="AV110" i="9" s="1"/>
  <c r="GE114" i="4"/>
  <c r="AV109" i="9" s="1"/>
  <c r="GE113" i="4"/>
  <c r="AV108" i="9" s="1"/>
  <c r="GE112" i="4"/>
  <c r="AV107" i="9" s="1"/>
  <c r="GE111" i="4"/>
  <c r="AV106" i="9" s="1"/>
  <c r="GE110" i="4"/>
  <c r="AV105" i="9" s="1"/>
  <c r="GE109" i="4"/>
  <c r="AV104" i="9" s="1"/>
  <c r="GE108" i="4"/>
  <c r="AV103" i="9" s="1"/>
  <c r="GE107" i="4"/>
  <c r="AV102" i="9" s="1"/>
  <c r="GE106" i="4"/>
  <c r="AV101" i="9" s="1"/>
  <c r="GE105" i="4"/>
  <c r="AV100" i="9" s="1"/>
  <c r="GE104" i="4"/>
  <c r="AV99" i="9" s="1"/>
  <c r="GE103" i="4"/>
  <c r="AV98" i="9" s="1"/>
  <c r="GE102" i="4"/>
  <c r="AV97" i="9" s="1"/>
  <c r="GE101" i="4"/>
  <c r="AV96" i="9" s="1"/>
  <c r="GE100" i="4"/>
  <c r="AV95" i="9" s="1"/>
  <c r="GE99" i="4"/>
  <c r="AV94" i="9" s="1"/>
  <c r="GE98" i="4"/>
  <c r="AV93" i="9" s="1"/>
  <c r="GE97" i="4"/>
  <c r="AV92" i="9" s="1"/>
  <c r="GE96" i="4"/>
  <c r="AV91" i="9" s="1"/>
  <c r="GE95" i="4"/>
  <c r="AV90" i="9" s="1"/>
  <c r="GE94" i="4"/>
  <c r="AV89" i="9" s="1"/>
  <c r="GE93" i="4"/>
  <c r="AV88" i="9" s="1"/>
  <c r="GE92" i="4"/>
  <c r="AV87" i="9" s="1"/>
  <c r="GE91" i="4"/>
  <c r="AV86" i="9" s="1"/>
  <c r="GE90" i="4"/>
  <c r="AV85" i="9" s="1"/>
  <c r="GE89" i="4"/>
  <c r="AV84" i="9" s="1"/>
  <c r="GE88" i="4"/>
  <c r="AV83" i="9" s="1"/>
  <c r="GE87" i="4"/>
  <c r="AV82" i="9" s="1"/>
  <c r="GE86" i="4"/>
  <c r="AV81" i="9" s="1"/>
  <c r="GE85" i="4"/>
  <c r="AV80" i="9" s="1"/>
  <c r="GE84" i="4"/>
  <c r="AV79" i="9" s="1"/>
  <c r="GE83" i="4"/>
  <c r="AV78" i="9" s="1"/>
  <c r="GE82" i="4"/>
  <c r="AV77" i="9" s="1"/>
  <c r="GE81" i="4"/>
  <c r="AV76" i="9" s="1"/>
  <c r="GE80" i="4"/>
  <c r="AV75" i="9" s="1"/>
  <c r="GE79" i="4"/>
  <c r="AV74" i="9" s="1"/>
  <c r="GE78" i="4"/>
  <c r="AV73" i="9" s="1"/>
  <c r="GE77" i="4"/>
  <c r="AV72" i="9" s="1"/>
  <c r="GE76" i="4"/>
  <c r="AV71" i="9" s="1"/>
  <c r="GE75" i="4"/>
  <c r="AV70" i="9" s="1"/>
  <c r="GE74" i="4"/>
  <c r="AV69" i="9" s="1"/>
  <c r="GE73" i="4"/>
  <c r="AV68" i="9" s="1"/>
  <c r="GE72" i="4"/>
  <c r="AV67" i="9" s="1"/>
  <c r="GE71" i="4"/>
  <c r="AV66" i="9" s="1"/>
  <c r="GE70" i="4"/>
  <c r="AV65" i="9" s="1"/>
  <c r="GE69" i="4"/>
  <c r="AV64" i="9" s="1"/>
  <c r="GE68" i="4"/>
  <c r="AV63" i="9" s="1"/>
  <c r="GE67" i="4"/>
  <c r="AV62" i="9" s="1"/>
  <c r="GE66" i="4"/>
  <c r="AV61" i="9" s="1"/>
  <c r="GE65" i="4"/>
  <c r="AV60" i="9" s="1"/>
  <c r="GE64" i="4"/>
  <c r="AV59" i="9" s="1"/>
  <c r="GE63" i="4"/>
  <c r="AV58" i="9" s="1"/>
  <c r="GE62" i="4"/>
  <c r="AV57" i="9" s="1"/>
  <c r="GE61" i="4"/>
  <c r="AV56" i="9" s="1"/>
  <c r="GE60" i="4"/>
  <c r="AV55" i="9" s="1"/>
  <c r="GE59" i="4"/>
  <c r="AV54" i="9" s="1"/>
  <c r="GE58" i="4"/>
  <c r="AV53" i="9" s="1"/>
  <c r="GE57" i="4"/>
  <c r="AV52" i="9" s="1"/>
  <c r="GE56" i="4"/>
  <c r="AV51" i="9" s="1"/>
  <c r="GE55" i="4"/>
  <c r="AV50" i="9" s="1"/>
  <c r="GE54" i="4"/>
  <c r="AV49" i="9" s="1"/>
  <c r="GE53" i="4"/>
  <c r="AV48" i="9" s="1"/>
  <c r="GE52" i="4"/>
  <c r="AV47" i="9" s="1"/>
  <c r="GE51" i="4"/>
  <c r="AV46" i="9" s="1"/>
  <c r="GE50" i="4"/>
  <c r="AV45" i="9" s="1"/>
  <c r="GE49" i="4"/>
  <c r="AV44" i="9" s="1"/>
  <c r="GE48" i="4"/>
  <c r="AV43" i="9" s="1"/>
  <c r="GE47" i="4"/>
  <c r="AV42" i="9" s="1"/>
  <c r="GE46" i="4"/>
  <c r="AV41" i="9" s="1"/>
  <c r="GE45" i="4"/>
  <c r="AV40" i="9" s="1"/>
  <c r="GE44" i="4"/>
  <c r="AV39" i="9" s="1"/>
  <c r="GE43" i="4"/>
  <c r="AV38" i="9" s="1"/>
  <c r="GE42" i="4"/>
  <c r="AV37" i="9" s="1"/>
  <c r="GE41" i="4"/>
  <c r="AV36" i="9" s="1"/>
  <c r="GE40" i="4"/>
  <c r="AV35" i="9" s="1"/>
  <c r="GE39" i="4"/>
  <c r="AV34" i="9" s="1"/>
  <c r="GE38" i="4"/>
  <c r="AV33" i="9" s="1"/>
  <c r="GE37" i="4"/>
  <c r="AV32" i="9" s="1"/>
  <c r="GE36" i="4"/>
  <c r="AV31" i="9" s="1"/>
  <c r="GE35" i="4"/>
  <c r="AV30" i="9" s="1"/>
  <c r="GE34" i="4"/>
  <c r="AV29" i="9" s="1"/>
  <c r="GE33" i="4"/>
  <c r="AV28" i="9" s="1"/>
  <c r="GE32" i="4"/>
  <c r="AV27" i="9" s="1"/>
  <c r="GE31" i="4"/>
  <c r="AV26" i="9" s="1"/>
  <c r="GE30" i="4"/>
  <c r="AV25" i="9" s="1"/>
  <c r="GE29" i="4"/>
  <c r="AV24" i="9" s="1"/>
  <c r="GE28" i="4"/>
  <c r="AV23" i="9" s="1"/>
  <c r="GE27" i="4"/>
  <c r="AV22" i="9" s="1"/>
  <c r="GE26" i="4"/>
  <c r="AV21" i="9" s="1"/>
  <c r="GE25" i="4"/>
  <c r="AV20" i="9" s="1"/>
  <c r="GE24" i="4"/>
  <c r="AV19" i="9" s="1"/>
  <c r="GE23" i="4"/>
  <c r="AV18" i="9" s="1"/>
  <c r="GE22" i="4"/>
  <c r="AV17" i="9" s="1"/>
  <c r="GE21" i="4"/>
  <c r="AV16" i="9" s="1"/>
  <c r="GE20" i="4"/>
  <c r="AV15" i="9" s="1"/>
  <c r="GE19" i="4"/>
  <c r="AV14" i="9" s="1"/>
  <c r="GE18" i="4"/>
  <c r="AV13" i="9" s="1"/>
  <c r="GE17" i="4"/>
  <c r="AV12" i="9" s="1"/>
  <c r="GE16" i="4"/>
  <c r="AV11" i="9" s="1"/>
  <c r="GE15" i="4"/>
  <c r="AV10" i="9" s="1"/>
  <c r="GE14" i="4"/>
  <c r="AV9" i="9" s="1"/>
  <c r="GE13" i="4"/>
  <c r="AV8" i="9" s="1"/>
  <c r="GE12" i="4"/>
  <c r="AV7" i="9" s="1"/>
  <c r="GE11" i="4"/>
  <c r="AV6" i="9" s="1"/>
  <c r="GE10" i="4"/>
  <c r="AV5" i="9" s="1"/>
  <c r="GE9" i="4"/>
  <c r="GA188" i="4"/>
  <c r="AU183" i="9" s="1"/>
  <c r="GA187" i="4"/>
  <c r="AU182" i="9" s="1"/>
  <c r="GA186" i="4"/>
  <c r="AU181" i="9" s="1"/>
  <c r="GA185" i="4"/>
  <c r="AU180" i="9" s="1"/>
  <c r="GA184" i="4"/>
  <c r="AU179" i="9" s="1"/>
  <c r="GA183" i="4"/>
  <c r="AU178" i="9" s="1"/>
  <c r="GA182" i="4"/>
  <c r="AU177" i="9" s="1"/>
  <c r="GA181" i="4"/>
  <c r="AU176" i="9" s="1"/>
  <c r="GA180" i="4"/>
  <c r="AU175" i="9" s="1"/>
  <c r="GA179" i="4"/>
  <c r="AU174" i="9" s="1"/>
  <c r="GA178" i="4"/>
  <c r="AU173" i="9" s="1"/>
  <c r="GA177" i="4"/>
  <c r="AU172" i="9" s="1"/>
  <c r="GA176" i="4"/>
  <c r="AU171" i="9" s="1"/>
  <c r="GA175" i="4"/>
  <c r="AU170" i="9" s="1"/>
  <c r="GA174" i="4"/>
  <c r="AU169" i="9" s="1"/>
  <c r="GA173" i="4"/>
  <c r="AU168" i="9" s="1"/>
  <c r="GA172" i="4"/>
  <c r="AU167" i="9" s="1"/>
  <c r="GA171" i="4"/>
  <c r="AU166" i="9" s="1"/>
  <c r="GA170" i="4"/>
  <c r="AU165" i="9" s="1"/>
  <c r="GA169" i="4"/>
  <c r="AU164" i="9" s="1"/>
  <c r="GA168" i="4"/>
  <c r="AU163" i="9" s="1"/>
  <c r="GA167" i="4"/>
  <c r="AU162" i="9" s="1"/>
  <c r="GA166" i="4"/>
  <c r="AU161" i="9" s="1"/>
  <c r="GA165" i="4"/>
  <c r="AU160" i="9" s="1"/>
  <c r="GA164" i="4"/>
  <c r="AU159" i="9" s="1"/>
  <c r="GA163" i="4"/>
  <c r="AU158" i="9" s="1"/>
  <c r="GA162" i="4"/>
  <c r="AU157" i="9" s="1"/>
  <c r="GA161" i="4"/>
  <c r="AU156" i="9" s="1"/>
  <c r="GA160" i="4"/>
  <c r="AU155" i="9" s="1"/>
  <c r="GA159" i="4"/>
  <c r="AU154" i="9" s="1"/>
  <c r="GA158" i="4"/>
  <c r="AU153" i="9" s="1"/>
  <c r="GA157" i="4"/>
  <c r="AU152" i="9" s="1"/>
  <c r="GA156" i="4"/>
  <c r="AU151" i="9" s="1"/>
  <c r="GA155" i="4"/>
  <c r="AU150" i="9" s="1"/>
  <c r="GA154" i="4"/>
  <c r="AU149" i="9" s="1"/>
  <c r="GA153" i="4"/>
  <c r="AU148" i="9" s="1"/>
  <c r="GA152" i="4"/>
  <c r="AU147" i="9" s="1"/>
  <c r="GA151" i="4"/>
  <c r="AU146" i="9" s="1"/>
  <c r="GA150" i="4"/>
  <c r="AU145" i="9" s="1"/>
  <c r="GA149" i="4"/>
  <c r="AU144" i="9" s="1"/>
  <c r="GA148" i="4"/>
  <c r="AU143" i="9" s="1"/>
  <c r="GA147" i="4"/>
  <c r="AU142" i="9" s="1"/>
  <c r="GA146" i="4"/>
  <c r="AU141" i="9" s="1"/>
  <c r="GA145" i="4"/>
  <c r="AU140" i="9" s="1"/>
  <c r="GA144" i="4"/>
  <c r="AU139" i="9" s="1"/>
  <c r="GA143" i="4"/>
  <c r="AU138" i="9" s="1"/>
  <c r="GA142" i="4"/>
  <c r="AU137" i="9" s="1"/>
  <c r="GA141" i="4"/>
  <c r="AU136" i="9" s="1"/>
  <c r="GA140" i="4"/>
  <c r="AU135" i="9" s="1"/>
  <c r="GA139" i="4"/>
  <c r="AU134" i="9" s="1"/>
  <c r="GA138" i="4"/>
  <c r="AU133" i="9" s="1"/>
  <c r="GA137" i="4"/>
  <c r="AU132" i="9" s="1"/>
  <c r="GA136" i="4"/>
  <c r="AU131" i="9" s="1"/>
  <c r="GA135" i="4"/>
  <c r="AU130" i="9" s="1"/>
  <c r="GA134" i="4"/>
  <c r="AU129" i="9" s="1"/>
  <c r="GA133" i="4"/>
  <c r="AU128" i="9" s="1"/>
  <c r="GA132" i="4"/>
  <c r="AU127" i="9" s="1"/>
  <c r="GA131" i="4"/>
  <c r="AU126" i="9" s="1"/>
  <c r="GA130" i="4"/>
  <c r="AU125" i="9" s="1"/>
  <c r="GA129" i="4"/>
  <c r="AU124" i="9" s="1"/>
  <c r="GA128" i="4"/>
  <c r="AU123" i="9" s="1"/>
  <c r="GA127" i="4"/>
  <c r="AU122" i="9" s="1"/>
  <c r="GA126" i="4"/>
  <c r="AU121" i="9" s="1"/>
  <c r="GA125" i="4"/>
  <c r="AU120" i="9" s="1"/>
  <c r="GA124" i="4"/>
  <c r="AU119" i="9" s="1"/>
  <c r="GA123" i="4"/>
  <c r="AU118" i="9" s="1"/>
  <c r="GA122" i="4"/>
  <c r="AU117" i="9" s="1"/>
  <c r="GA121" i="4"/>
  <c r="AU116" i="9" s="1"/>
  <c r="GA120" i="4"/>
  <c r="AU115" i="9" s="1"/>
  <c r="GA119" i="4"/>
  <c r="AU114" i="9" s="1"/>
  <c r="GA118" i="4"/>
  <c r="AU113" i="9" s="1"/>
  <c r="GA117" i="4"/>
  <c r="AU112" i="9" s="1"/>
  <c r="GA116" i="4"/>
  <c r="AU111" i="9" s="1"/>
  <c r="GA115" i="4"/>
  <c r="AU110" i="9" s="1"/>
  <c r="GA114" i="4"/>
  <c r="AU109" i="9" s="1"/>
  <c r="GA113" i="4"/>
  <c r="AU108" i="9" s="1"/>
  <c r="GA112" i="4"/>
  <c r="AU107" i="9" s="1"/>
  <c r="GA111" i="4"/>
  <c r="AU106" i="9" s="1"/>
  <c r="GA110" i="4"/>
  <c r="AU105" i="9" s="1"/>
  <c r="GA109" i="4"/>
  <c r="AU104" i="9" s="1"/>
  <c r="GA108" i="4"/>
  <c r="AU103" i="9" s="1"/>
  <c r="GA107" i="4"/>
  <c r="AU102" i="9" s="1"/>
  <c r="GA106" i="4"/>
  <c r="AU101" i="9" s="1"/>
  <c r="GA105" i="4"/>
  <c r="AU100" i="9" s="1"/>
  <c r="GA104" i="4"/>
  <c r="AU99" i="9" s="1"/>
  <c r="GA103" i="4"/>
  <c r="AU98" i="9" s="1"/>
  <c r="GA102" i="4"/>
  <c r="AU97" i="9" s="1"/>
  <c r="GA101" i="4"/>
  <c r="AU96" i="9" s="1"/>
  <c r="GA100" i="4"/>
  <c r="AU95" i="9" s="1"/>
  <c r="GA99" i="4"/>
  <c r="AU94" i="9" s="1"/>
  <c r="GA98" i="4"/>
  <c r="AU93" i="9" s="1"/>
  <c r="GA97" i="4"/>
  <c r="AU92" i="9" s="1"/>
  <c r="GA96" i="4"/>
  <c r="AU91" i="9" s="1"/>
  <c r="GA95" i="4"/>
  <c r="AU90" i="9" s="1"/>
  <c r="GA94" i="4"/>
  <c r="AU89" i="9" s="1"/>
  <c r="GA93" i="4"/>
  <c r="AU88" i="9" s="1"/>
  <c r="GA92" i="4"/>
  <c r="AU87" i="9" s="1"/>
  <c r="GA91" i="4"/>
  <c r="AU86" i="9" s="1"/>
  <c r="GA90" i="4"/>
  <c r="AU85" i="9" s="1"/>
  <c r="GA89" i="4"/>
  <c r="AU84" i="9" s="1"/>
  <c r="GA88" i="4"/>
  <c r="AU83" i="9" s="1"/>
  <c r="GA87" i="4"/>
  <c r="AU82" i="9" s="1"/>
  <c r="GA86" i="4"/>
  <c r="AU81" i="9" s="1"/>
  <c r="GA85" i="4"/>
  <c r="AU80" i="9" s="1"/>
  <c r="GA84" i="4"/>
  <c r="AU79" i="9" s="1"/>
  <c r="GA83" i="4"/>
  <c r="AU78" i="9" s="1"/>
  <c r="GA82" i="4"/>
  <c r="AU77" i="9" s="1"/>
  <c r="GA81" i="4"/>
  <c r="AU76" i="9" s="1"/>
  <c r="GA80" i="4"/>
  <c r="AU75" i="9" s="1"/>
  <c r="GA79" i="4"/>
  <c r="AU74" i="9" s="1"/>
  <c r="GA78" i="4"/>
  <c r="AU73" i="9" s="1"/>
  <c r="GA77" i="4"/>
  <c r="AU72" i="9" s="1"/>
  <c r="GA76" i="4"/>
  <c r="AU71" i="9" s="1"/>
  <c r="GA75" i="4"/>
  <c r="AU70" i="9" s="1"/>
  <c r="GA74" i="4"/>
  <c r="AU69" i="9" s="1"/>
  <c r="GA73" i="4"/>
  <c r="AU68" i="9" s="1"/>
  <c r="GA72" i="4"/>
  <c r="AU67" i="9" s="1"/>
  <c r="GA71" i="4"/>
  <c r="AU66" i="9" s="1"/>
  <c r="GA70" i="4"/>
  <c r="AU65" i="9" s="1"/>
  <c r="GA69" i="4"/>
  <c r="AU64" i="9" s="1"/>
  <c r="GA68" i="4"/>
  <c r="AU63" i="9" s="1"/>
  <c r="GA67" i="4"/>
  <c r="AU62" i="9" s="1"/>
  <c r="GA66" i="4"/>
  <c r="AU61" i="9" s="1"/>
  <c r="GA65" i="4"/>
  <c r="AU60" i="9" s="1"/>
  <c r="GA64" i="4"/>
  <c r="AU59" i="9" s="1"/>
  <c r="GA63" i="4"/>
  <c r="AU58" i="9" s="1"/>
  <c r="GA62" i="4"/>
  <c r="AU57" i="9" s="1"/>
  <c r="GA61" i="4"/>
  <c r="AU56" i="9" s="1"/>
  <c r="GA60" i="4"/>
  <c r="AU55" i="9" s="1"/>
  <c r="GA59" i="4"/>
  <c r="AU54" i="9" s="1"/>
  <c r="GA58" i="4"/>
  <c r="AU53" i="9" s="1"/>
  <c r="GA57" i="4"/>
  <c r="AU52" i="9" s="1"/>
  <c r="GA56" i="4"/>
  <c r="AU51" i="9" s="1"/>
  <c r="GA55" i="4"/>
  <c r="AU50" i="9" s="1"/>
  <c r="GA54" i="4"/>
  <c r="AU49" i="9" s="1"/>
  <c r="GA53" i="4"/>
  <c r="AU48" i="9" s="1"/>
  <c r="GA52" i="4"/>
  <c r="AU47" i="9" s="1"/>
  <c r="GA51" i="4"/>
  <c r="AU46" i="9" s="1"/>
  <c r="GA50" i="4"/>
  <c r="AU45" i="9" s="1"/>
  <c r="GA49" i="4"/>
  <c r="AU44" i="9" s="1"/>
  <c r="GA48" i="4"/>
  <c r="AU43" i="9" s="1"/>
  <c r="GA47" i="4"/>
  <c r="AU42" i="9" s="1"/>
  <c r="GA46" i="4"/>
  <c r="AU41" i="9" s="1"/>
  <c r="GA45" i="4"/>
  <c r="AU40" i="9" s="1"/>
  <c r="GA44" i="4"/>
  <c r="AU39" i="9" s="1"/>
  <c r="GA43" i="4"/>
  <c r="AU38" i="9" s="1"/>
  <c r="GA42" i="4"/>
  <c r="AU37" i="9" s="1"/>
  <c r="GA41" i="4"/>
  <c r="AU36" i="9" s="1"/>
  <c r="GA40" i="4"/>
  <c r="AU35" i="9" s="1"/>
  <c r="GA39" i="4"/>
  <c r="AU34" i="9" s="1"/>
  <c r="GA38" i="4"/>
  <c r="AU33" i="9" s="1"/>
  <c r="GA37" i="4"/>
  <c r="AU32" i="9" s="1"/>
  <c r="GA36" i="4"/>
  <c r="AU31" i="9" s="1"/>
  <c r="GA35" i="4"/>
  <c r="AU30" i="9" s="1"/>
  <c r="GA34" i="4"/>
  <c r="AU29" i="9" s="1"/>
  <c r="GA33" i="4"/>
  <c r="AU28" i="9" s="1"/>
  <c r="GA32" i="4"/>
  <c r="AU27" i="9" s="1"/>
  <c r="GA31" i="4"/>
  <c r="AU26" i="9" s="1"/>
  <c r="GA30" i="4"/>
  <c r="AU25" i="9" s="1"/>
  <c r="GA29" i="4"/>
  <c r="AU24" i="9" s="1"/>
  <c r="GA28" i="4"/>
  <c r="AU23" i="9" s="1"/>
  <c r="GA27" i="4"/>
  <c r="AU22" i="9" s="1"/>
  <c r="GA26" i="4"/>
  <c r="AU21" i="9" s="1"/>
  <c r="GA25" i="4"/>
  <c r="AU20" i="9" s="1"/>
  <c r="GA24" i="4"/>
  <c r="AU19" i="9" s="1"/>
  <c r="GA23" i="4"/>
  <c r="AU18" i="9" s="1"/>
  <c r="GA22" i="4"/>
  <c r="AU17" i="9" s="1"/>
  <c r="GA21" i="4"/>
  <c r="AU16" i="9" s="1"/>
  <c r="GA20" i="4"/>
  <c r="AU15" i="9" s="1"/>
  <c r="GA19" i="4"/>
  <c r="AU14" i="9" s="1"/>
  <c r="GA18" i="4"/>
  <c r="AU13" i="9" s="1"/>
  <c r="GA17" i="4"/>
  <c r="AU12" i="9" s="1"/>
  <c r="GA16" i="4"/>
  <c r="AU11" i="9" s="1"/>
  <c r="GA15" i="4"/>
  <c r="AU10" i="9" s="1"/>
  <c r="GA14" i="4"/>
  <c r="AU9" i="9" s="1"/>
  <c r="GA13" i="4"/>
  <c r="AU8" i="9" s="1"/>
  <c r="GA12" i="4"/>
  <c r="AU7" i="9" s="1"/>
  <c r="GA11" i="4"/>
  <c r="AU6" i="9" s="1"/>
  <c r="GA10" i="4"/>
  <c r="AU5" i="9" s="1"/>
  <c r="GA9" i="4"/>
  <c r="FW188" i="4"/>
  <c r="AT183" i="9" s="1"/>
  <c r="FW187" i="4"/>
  <c r="AT182" i="9" s="1"/>
  <c r="FW186" i="4"/>
  <c r="AT181" i="9" s="1"/>
  <c r="FW185" i="4"/>
  <c r="AT180" i="9" s="1"/>
  <c r="FW184" i="4"/>
  <c r="AT179" i="9" s="1"/>
  <c r="FW183" i="4"/>
  <c r="AT178" i="9" s="1"/>
  <c r="FW182" i="4"/>
  <c r="AT177" i="9" s="1"/>
  <c r="FW181" i="4"/>
  <c r="AT176" i="9" s="1"/>
  <c r="FW180" i="4"/>
  <c r="AT175" i="9" s="1"/>
  <c r="FW179" i="4"/>
  <c r="AT174" i="9" s="1"/>
  <c r="FW178" i="4"/>
  <c r="AT173" i="9" s="1"/>
  <c r="FW177" i="4"/>
  <c r="AT172" i="9" s="1"/>
  <c r="FW176" i="4"/>
  <c r="AT171" i="9" s="1"/>
  <c r="FW175" i="4"/>
  <c r="AT170" i="9" s="1"/>
  <c r="FW174" i="4"/>
  <c r="AT169" i="9" s="1"/>
  <c r="FW173" i="4"/>
  <c r="AT168" i="9" s="1"/>
  <c r="FW172" i="4"/>
  <c r="AT167" i="9" s="1"/>
  <c r="FW171" i="4"/>
  <c r="AT166" i="9" s="1"/>
  <c r="FW170" i="4"/>
  <c r="AT165" i="9" s="1"/>
  <c r="FW169" i="4"/>
  <c r="AT164" i="9" s="1"/>
  <c r="FW168" i="4"/>
  <c r="AT163" i="9" s="1"/>
  <c r="FW167" i="4"/>
  <c r="AT162" i="9" s="1"/>
  <c r="FW166" i="4"/>
  <c r="AT161" i="9" s="1"/>
  <c r="FW165" i="4"/>
  <c r="AT160" i="9" s="1"/>
  <c r="FW164" i="4"/>
  <c r="AT159" i="9" s="1"/>
  <c r="FW163" i="4"/>
  <c r="AT158" i="9" s="1"/>
  <c r="FW162" i="4"/>
  <c r="AT157" i="9" s="1"/>
  <c r="FW161" i="4"/>
  <c r="AT156" i="9" s="1"/>
  <c r="FW160" i="4"/>
  <c r="AT155" i="9" s="1"/>
  <c r="FW159" i="4"/>
  <c r="AT154" i="9" s="1"/>
  <c r="FW158" i="4"/>
  <c r="AT153" i="9" s="1"/>
  <c r="FW157" i="4"/>
  <c r="AT152" i="9" s="1"/>
  <c r="FW156" i="4"/>
  <c r="AT151" i="9" s="1"/>
  <c r="FW155" i="4"/>
  <c r="AT150" i="9" s="1"/>
  <c r="FW154" i="4"/>
  <c r="AT149" i="9" s="1"/>
  <c r="FW153" i="4"/>
  <c r="AT148" i="9" s="1"/>
  <c r="FW152" i="4"/>
  <c r="AT147" i="9" s="1"/>
  <c r="FW151" i="4"/>
  <c r="AT146" i="9" s="1"/>
  <c r="FW150" i="4"/>
  <c r="AT145" i="9" s="1"/>
  <c r="FW149" i="4"/>
  <c r="AT144" i="9" s="1"/>
  <c r="FW148" i="4"/>
  <c r="AT143" i="9" s="1"/>
  <c r="FW147" i="4"/>
  <c r="AT142" i="9" s="1"/>
  <c r="FW146" i="4"/>
  <c r="AT141" i="9" s="1"/>
  <c r="FW145" i="4"/>
  <c r="AT140" i="9" s="1"/>
  <c r="FW144" i="4"/>
  <c r="AT139" i="9" s="1"/>
  <c r="FW143" i="4"/>
  <c r="AT138" i="9" s="1"/>
  <c r="FW142" i="4"/>
  <c r="AT137" i="9" s="1"/>
  <c r="FW141" i="4"/>
  <c r="AT136" i="9" s="1"/>
  <c r="FW140" i="4"/>
  <c r="AT135" i="9" s="1"/>
  <c r="FW139" i="4"/>
  <c r="AT134" i="9" s="1"/>
  <c r="FW138" i="4"/>
  <c r="AT133" i="9" s="1"/>
  <c r="FW137" i="4"/>
  <c r="AT132" i="9" s="1"/>
  <c r="FW136" i="4"/>
  <c r="AT131" i="9" s="1"/>
  <c r="FW135" i="4"/>
  <c r="AT130" i="9" s="1"/>
  <c r="FW134" i="4"/>
  <c r="AT129" i="9" s="1"/>
  <c r="FW133" i="4"/>
  <c r="AT128" i="9" s="1"/>
  <c r="FW132" i="4"/>
  <c r="AT127" i="9" s="1"/>
  <c r="FW131" i="4"/>
  <c r="AT126" i="9" s="1"/>
  <c r="FW130" i="4"/>
  <c r="AT125" i="9" s="1"/>
  <c r="FW129" i="4"/>
  <c r="AT124" i="9" s="1"/>
  <c r="FW128" i="4"/>
  <c r="AT123" i="9" s="1"/>
  <c r="FW127" i="4"/>
  <c r="AT122" i="9" s="1"/>
  <c r="FW126" i="4"/>
  <c r="AT121" i="9" s="1"/>
  <c r="FW125" i="4"/>
  <c r="AT120" i="9" s="1"/>
  <c r="FW124" i="4"/>
  <c r="AT119" i="9" s="1"/>
  <c r="FW123" i="4"/>
  <c r="AT118" i="9" s="1"/>
  <c r="FW122" i="4"/>
  <c r="AT117" i="9" s="1"/>
  <c r="FW121" i="4"/>
  <c r="AT116" i="9" s="1"/>
  <c r="FW120" i="4"/>
  <c r="AT115" i="9" s="1"/>
  <c r="FW119" i="4"/>
  <c r="AT114" i="9" s="1"/>
  <c r="FW118" i="4"/>
  <c r="AT113" i="9" s="1"/>
  <c r="FW117" i="4"/>
  <c r="AT112" i="9" s="1"/>
  <c r="FW116" i="4"/>
  <c r="AT111" i="9" s="1"/>
  <c r="FW115" i="4"/>
  <c r="AT110" i="9" s="1"/>
  <c r="FW114" i="4"/>
  <c r="AT109" i="9" s="1"/>
  <c r="FW113" i="4"/>
  <c r="AT108" i="9" s="1"/>
  <c r="FW112" i="4"/>
  <c r="AT107" i="9" s="1"/>
  <c r="FW111" i="4"/>
  <c r="AT106" i="9" s="1"/>
  <c r="FW110" i="4"/>
  <c r="AT105" i="9" s="1"/>
  <c r="FW109" i="4"/>
  <c r="AT104" i="9" s="1"/>
  <c r="FW108" i="4"/>
  <c r="AT103" i="9" s="1"/>
  <c r="FW107" i="4"/>
  <c r="AT102" i="9" s="1"/>
  <c r="FW106" i="4"/>
  <c r="AT101" i="9" s="1"/>
  <c r="FW105" i="4"/>
  <c r="AT100" i="9" s="1"/>
  <c r="FW104" i="4"/>
  <c r="AT99" i="9" s="1"/>
  <c r="FW103" i="4"/>
  <c r="AT98" i="9" s="1"/>
  <c r="FW102" i="4"/>
  <c r="AT97" i="9" s="1"/>
  <c r="FW101" i="4"/>
  <c r="AT96" i="9" s="1"/>
  <c r="FW100" i="4"/>
  <c r="AT95" i="9" s="1"/>
  <c r="FW99" i="4"/>
  <c r="AT94" i="9" s="1"/>
  <c r="FW98" i="4"/>
  <c r="AT93" i="9" s="1"/>
  <c r="FW97" i="4"/>
  <c r="AT92" i="9" s="1"/>
  <c r="FW96" i="4"/>
  <c r="AT91" i="9" s="1"/>
  <c r="FW95" i="4"/>
  <c r="AT90" i="9" s="1"/>
  <c r="FW94" i="4"/>
  <c r="AT89" i="9" s="1"/>
  <c r="FW93" i="4"/>
  <c r="AT88" i="9" s="1"/>
  <c r="FW92" i="4"/>
  <c r="AT87" i="9" s="1"/>
  <c r="FW91" i="4"/>
  <c r="AT86" i="9" s="1"/>
  <c r="FW90" i="4"/>
  <c r="AT85" i="9" s="1"/>
  <c r="FW89" i="4"/>
  <c r="AT84" i="9" s="1"/>
  <c r="FW88" i="4"/>
  <c r="AT83" i="9" s="1"/>
  <c r="FW87" i="4"/>
  <c r="AT82" i="9" s="1"/>
  <c r="FW86" i="4"/>
  <c r="AT81" i="9" s="1"/>
  <c r="FW85" i="4"/>
  <c r="AT80" i="9" s="1"/>
  <c r="FW84" i="4"/>
  <c r="AT79" i="9" s="1"/>
  <c r="FW83" i="4"/>
  <c r="AT78" i="9" s="1"/>
  <c r="FW82" i="4"/>
  <c r="AT77" i="9" s="1"/>
  <c r="FW81" i="4"/>
  <c r="AT76" i="9" s="1"/>
  <c r="FW80" i="4"/>
  <c r="AT75" i="9" s="1"/>
  <c r="FW79" i="4"/>
  <c r="AT74" i="9" s="1"/>
  <c r="FW78" i="4"/>
  <c r="AT73" i="9" s="1"/>
  <c r="FW77" i="4"/>
  <c r="AT72" i="9" s="1"/>
  <c r="FW76" i="4"/>
  <c r="AT71" i="9" s="1"/>
  <c r="FW75" i="4"/>
  <c r="AT70" i="9" s="1"/>
  <c r="FW74" i="4"/>
  <c r="AT69" i="9" s="1"/>
  <c r="FW73" i="4"/>
  <c r="AT68" i="9" s="1"/>
  <c r="FW72" i="4"/>
  <c r="AT67" i="9" s="1"/>
  <c r="FW71" i="4"/>
  <c r="AT66" i="9" s="1"/>
  <c r="FW70" i="4"/>
  <c r="AT65" i="9" s="1"/>
  <c r="FW69" i="4"/>
  <c r="AT64" i="9" s="1"/>
  <c r="FW68" i="4"/>
  <c r="AT63" i="9" s="1"/>
  <c r="FW67" i="4"/>
  <c r="AT62" i="9" s="1"/>
  <c r="FW66" i="4"/>
  <c r="AT61" i="9" s="1"/>
  <c r="FW65" i="4"/>
  <c r="AT60" i="9" s="1"/>
  <c r="FW64" i="4"/>
  <c r="AT59" i="9" s="1"/>
  <c r="FW63" i="4"/>
  <c r="AT58" i="9" s="1"/>
  <c r="FW62" i="4"/>
  <c r="AT57" i="9" s="1"/>
  <c r="FW61" i="4"/>
  <c r="AT56" i="9" s="1"/>
  <c r="FW60" i="4"/>
  <c r="AT55" i="9" s="1"/>
  <c r="FW59" i="4"/>
  <c r="AT54" i="9" s="1"/>
  <c r="FW58" i="4"/>
  <c r="AT53" i="9" s="1"/>
  <c r="FW57" i="4"/>
  <c r="AT52" i="9" s="1"/>
  <c r="FW56" i="4"/>
  <c r="AT51" i="9" s="1"/>
  <c r="FW55" i="4"/>
  <c r="AT50" i="9" s="1"/>
  <c r="FW54" i="4"/>
  <c r="AT49" i="9" s="1"/>
  <c r="FW53" i="4"/>
  <c r="AT48" i="9" s="1"/>
  <c r="FW52" i="4"/>
  <c r="AT47" i="9" s="1"/>
  <c r="FW51" i="4"/>
  <c r="AT46" i="9" s="1"/>
  <c r="FW50" i="4"/>
  <c r="AT45" i="9" s="1"/>
  <c r="FW49" i="4"/>
  <c r="AT44" i="9" s="1"/>
  <c r="FW48" i="4"/>
  <c r="AT43" i="9" s="1"/>
  <c r="FW47" i="4"/>
  <c r="AT42" i="9" s="1"/>
  <c r="FW46" i="4"/>
  <c r="AT41" i="9" s="1"/>
  <c r="FW45" i="4"/>
  <c r="AT40" i="9" s="1"/>
  <c r="FW44" i="4"/>
  <c r="AT39" i="9" s="1"/>
  <c r="FW43" i="4"/>
  <c r="AT38" i="9" s="1"/>
  <c r="FW42" i="4"/>
  <c r="AT37" i="9" s="1"/>
  <c r="FW41" i="4"/>
  <c r="AT36" i="9" s="1"/>
  <c r="FW40" i="4"/>
  <c r="AT35" i="9" s="1"/>
  <c r="FW39" i="4"/>
  <c r="AT34" i="9" s="1"/>
  <c r="FW38" i="4"/>
  <c r="AT33" i="9" s="1"/>
  <c r="FW37" i="4"/>
  <c r="AT32" i="9" s="1"/>
  <c r="FW36" i="4"/>
  <c r="AT31" i="9" s="1"/>
  <c r="FW35" i="4"/>
  <c r="AT30" i="9" s="1"/>
  <c r="FW34" i="4"/>
  <c r="AT29" i="9" s="1"/>
  <c r="FW33" i="4"/>
  <c r="AT28" i="9" s="1"/>
  <c r="FW32" i="4"/>
  <c r="AT27" i="9" s="1"/>
  <c r="FW31" i="4"/>
  <c r="AT26" i="9" s="1"/>
  <c r="FW30" i="4"/>
  <c r="AT25" i="9" s="1"/>
  <c r="FW29" i="4"/>
  <c r="AT24" i="9" s="1"/>
  <c r="FW28" i="4"/>
  <c r="AT23" i="9" s="1"/>
  <c r="FW27" i="4"/>
  <c r="AT22" i="9" s="1"/>
  <c r="FW26" i="4"/>
  <c r="AT21" i="9" s="1"/>
  <c r="FW25" i="4"/>
  <c r="AT20" i="9" s="1"/>
  <c r="FW24" i="4"/>
  <c r="AT19" i="9" s="1"/>
  <c r="FW23" i="4"/>
  <c r="AT18" i="9" s="1"/>
  <c r="FW22" i="4"/>
  <c r="AT17" i="9" s="1"/>
  <c r="FW21" i="4"/>
  <c r="AT16" i="9" s="1"/>
  <c r="FW20" i="4"/>
  <c r="AT15" i="9" s="1"/>
  <c r="FW19" i="4"/>
  <c r="AT14" i="9" s="1"/>
  <c r="FW18" i="4"/>
  <c r="AT13" i="9" s="1"/>
  <c r="FW17" i="4"/>
  <c r="AT12" i="9" s="1"/>
  <c r="FW16" i="4"/>
  <c r="AT11" i="9" s="1"/>
  <c r="FW15" i="4"/>
  <c r="AT10" i="9" s="1"/>
  <c r="FW14" i="4"/>
  <c r="AT9" i="9" s="1"/>
  <c r="FW13" i="4"/>
  <c r="AT8" i="9" s="1"/>
  <c r="FW12" i="4"/>
  <c r="AT7" i="9" s="1"/>
  <c r="FW11" i="4"/>
  <c r="AT6" i="9" s="1"/>
  <c r="FW10" i="4"/>
  <c r="AT5" i="9" s="1"/>
  <c r="FW9" i="4"/>
  <c r="FS188" i="4"/>
  <c r="AS183" i="9" s="1"/>
  <c r="FS187" i="4"/>
  <c r="AS182" i="9" s="1"/>
  <c r="FS186" i="4"/>
  <c r="AS181" i="9" s="1"/>
  <c r="FS185" i="4"/>
  <c r="AS180" i="9" s="1"/>
  <c r="FS184" i="4"/>
  <c r="AS179" i="9" s="1"/>
  <c r="FS183" i="4"/>
  <c r="AS178" i="9" s="1"/>
  <c r="FS182" i="4"/>
  <c r="AS177" i="9" s="1"/>
  <c r="FS181" i="4"/>
  <c r="AS176" i="9" s="1"/>
  <c r="FS180" i="4"/>
  <c r="AS175" i="9" s="1"/>
  <c r="FS179" i="4"/>
  <c r="AS174" i="9" s="1"/>
  <c r="FS178" i="4"/>
  <c r="AS173" i="9" s="1"/>
  <c r="FS177" i="4"/>
  <c r="AS172" i="9" s="1"/>
  <c r="FS176" i="4"/>
  <c r="AS171" i="9" s="1"/>
  <c r="FS175" i="4"/>
  <c r="AS170" i="9" s="1"/>
  <c r="FS174" i="4"/>
  <c r="AS169" i="9" s="1"/>
  <c r="FS173" i="4"/>
  <c r="AS168" i="9" s="1"/>
  <c r="FS172" i="4"/>
  <c r="AS167" i="9" s="1"/>
  <c r="FS171" i="4"/>
  <c r="AS166" i="9" s="1"/>
  <c r="FS170" i="4"/>
  <c r="AS165" i="9" s="1"/>
  <c r="FS169" i="4"/>
  <c r="AS164" i="9" s="1"/>
  <c r="FS168" i="4"/>
  <c r="AS163" i="9" s="1"/>
  <c r="FS167" i="4"/>
  <c r="AS162" i="9" s="1"/>
  <c r="FS166" i="4"/>
  <c r="AS161" i="9" s="1"/>
  <c r="FS165" i="4"/>
  <c r="AS160" i="9" s="1"/>
  <c r="FS164" i="4"/>
  <c r="AS159" i="9" s="1"/>
  <c r="FS163" i="4"/>
  <c r="AS158" i="9" s="1"/>
  <c r="FS162" i="4"/>
  <c r="AS157" i="9" s="1"/>
  <c r="FS161" i="4"/>
  <c r="AS156" i="9" s="1"/>
  <c r="FS160" i="4"/>
  <c r="AS155" i="9" s="1"/>
  <c r="FS159" i="4"/>
  <c r="AS154" i="9" s="1"/>
  <c r="FS158" i="4"/>
  <c r="AS153" i="9" s="1"/>
  <c r="FS157" i="4"/>
  <c r="AS152" i="9" s="1"/>
  <c r="FS156" i="4"/>
  <c r="AS151" i="9" s="1"/>
  <c r="FS155" i="4"/>
  <c r="AS150" i="9" s="1"/>
  <c r="FS154" i="4"/>
  <c r="AS149" i="9" s="1"/>
  <c r="FS153" i="4"/>
  <c r="AS148" i="9" s="1"/>
  <c r="FS152" i="4"/>
  <c r="AS147" i="9" s="1"/>
  <c r="FS151" i="4"/>
  <c r="AS146" i="9" s="1"/>
  <c r="FS150" i="4"/>
  <c r="AS145" i="9" s="1"/>
  <c r="FS149" i="4"/>
  <c r="AS144" i="9" s="1"/>
  <c r="FS148" i="4"/>
  <c r="AS143" i="9" s="1"/>
  <c r="FS147" i="4"/>
  <c r="AS142" i="9" s="1"/>
  <c r="FS146" i="4"/>
  <c r="AS141" i="9" s="1"/>
  <c r="FS145" i="4"/>
  <c r="AS140" i="9" s="1"/>
  <c r="FS144" i="4"/>
  <c r="AS139" i="9" s="1"/>
  <c r="FS143" i="4"/>
  <c r="AS138" i="9" s="1"/>
  <c r="FS142" i="4"/>
  <c r="AS137" i="9" s="1"/>
  <c r="FS141" i="4"/>
  <c r="AS136" i="9" s="1"/>
  <c r="FS140" i="4"/>
  <c r="AS135" i="9" s="1"/>
  <c r="FS139" i="4"/>
  <c r="AS134" i="9" s="1"/>
  <c r="FS138" i="4"/>
  <c r="AS133" i="9" s="1"/>
  <c r="FS137" i="4"/>
  <c r="AS132" i="9" s="1"/>
  <c r="FS136" i="4"/>
  <c r="AS131" i="9" s="1"/>
  <c r="FS135" i="4"/>
  <c r="AS130" i="9" s="1"/>
  <c r="FS134" i="4"/>
  <c r="AS129" i="9" s="1"/>
  <c r="FS133" i="4"/>
  <c r="AS128" i="9" s="1"/>
  <c r="FS132" i="4"/>
  <c r="AS127" i="9" s="1"/>
  <c r="FS131" i="4"/>
  <c r="AS126" i="9" s="1"/>
  <c r="FS130" i="4"/>
  <c r="AS125" i="9" s="1"/>
  <c r="FS129" i="4"/>
  <c r="AS124" i="9" s="1"/>
  <c r="FS128" i="4"/>
  <c r="AS123" i="9" s="1"/>
  <c r="FS127" i="4"/>
  <c r="AS122" i="9" s="1"/>
  <c r="FS126" i="4"/>
  <c r="AS121" i="9" s="1"/>
  <c r="FS125" i="4"/>
  <c r="AS120" i="9" s="1"/>
  <c r="FS124" i="4"/>
  <c r="AS119" i="9" s="1"/>
  <c r="FS123" i="4"/>
  <c r="AS118" i="9" s="1"/>
  <c r="FS122" i="4"/>
  <c r="AS117" i="9" s="1"/>
  <c r="FS121" i="4"/>
  <c r="AS116" i="9" s="1"/>
  <c r="FS120" i="4"/>
  <c r="AS115" i="9" s="1"/>
  <c r="FS119" i="4"/>
  <c r="AS114" i="9" s="1"/>
  <c r="FS118" i="4"/>
  <c r="AS113" i="9" s="1"/>
  <c r="FS117" i="4"/>
  <c r="AS112" i="9" s="1"/>
  <c r="FS116" i="4"/>
  <c r="AS111" i="9" s="1"/>
  <c r="FS115" i="4"/>
  <c r="AS110" i="9" s="1"/>
  <c r="FS114" i="4"/>
  <c r="AS109" i="9" s="1"/>
  <c r="FS113" i="4"/>
  <c r="AS108" i="9" s="1"/>
  <c r="FS112" i="4"/>
  <c r="AS107" i="9" s="1"/>
  <c r="FS111" i="4"/>
  <c r="AS106" i="9" s="1"/>
  <c r="FS110" i="4"/>
  <c r="AS105" i="9" s="1"/>
  <c r="FS109" i="4"/>
  <c r="AS104" i="9" s="1"/>
  <c r="FS108" i="4"/>
  <c r="AS103" i="9" s="1"/>
  <c r="FS107" i="4"/>
  <c r="AS102" i="9" s="1"/>
  <c r="FS106" i="4"/>
  <c r="AS101" i="9" s="1"/>
  <c r="FS105" i="4"/>
  <c r="AS100" i="9" s="1"/>
  <c r="FS104" i="4"/>
  <c r="AS99" i="9" s="1"/>
  <c r="FS103" i="4"/>
  <c r="AS98" i="9" s="1"/>
  <c r="FS102" i="4"/>
  <c r="AS97" i="9" s="1"/>
  <c r="FS101" i="4"/>
  <c r="AS96" i="9" s="1"/>
  <c r="FS100" i="4"/>
  <c r="AS95" i="9" s="1"/>
  <c r="FS99" i="4"/>
  <c r="AS94" i="9" s="1"/>
  <c r="FS98" i="4"/>
  <c r="AS93" i="9" s="1"/>
  <c r="FS97" i="4"/>
  <c r="AS92" i="9" s="1"/>
  <c r="FS96" i="4"/>
  <c r="AS91" i="9" s="1"/>
  <c r="FS95" i="4"/>
  <c r="AS90" i="9" s="1"/>
  <c r="FS94" i="4"/>
  <c r="AS89" i="9" s="1"/>
  <c r="FS93" i="4"/>
  <c r="AS88" i="9" s="1"/>
  <c r="FS92" i="4"/>
  <c r="AS87" i="9" s="1"/>
  <c r="FS91" i="4"/>
  <c r="AS86" i="9" s="1"/>
  <c r="FS90" i="4"/>
  <c r="AS85" i="9" s="1"/>
  <c r="FS89" i="4"/>
  <c r="AS84" i="9" s="1"/>
  <c r="FS88" i="4"/>
  <c r="AS83" i="9" s="1"/>
  <c r="FS87" i="4"/>
  <c r="AS82" i="9" s="1"/>
  <c r="FS86" i="4"/>
  <c r="AS81" i="9" s="1"/>
  <c r="FS85" i="4"/>
  <c r="AS80" i="9" s="1"/>
  <c r="FS84" i="4"/>
  <c r="AS79" i="9" s="1"/>
  <c r="FS83" i="4"/>
  <c r="AS78" i="9" s="1"/>
  <c r="FS82" i="4"/>
  <c r="AS77" i="9" s="1"/>
  <c r="FS81" i="4"/>
  <c r="AS76" i="9" s="1"/>
  <c r="FS80" i="4"/>
  <c r="AS75" i="9" s="1"/>
  <c r="FS79" i="4"/>
  <c r="AS74" i="9" s="1"/>
  <c r="FS78" i="4"/>
  <c r="AS73" i="9" s="1"/>
  <c r="FS77" i="4"/>
  <c r="AS72" i="9" s="1"/>
  <c r="FS76" i="4"/>
  <c r="AS71" i="9" s="1"/>
  <c r="FS75" i="4"/>
  <c r="AS70" i="9" s="1"/>
  <c r="FS74" i="4"/>
  <c r="AS69" i="9" s="1"/>
  <c r="FS73" i="4"/>
  <c r="AS68" i="9" s="1"/>
  <c r="FS72" i="4"/>
  <c r="AS67" i="9" s="1"/>
  <c r="FS71" i="4"/>
  <c r="AS66" i="9" s="1"/>
  <c r="FS70" i="4"/>
  <c r="AS65" i="9" s="1"/>
  <c r="FS69" i="4"/>
  <c r="AS64" i="9" s="1"/>
  <c r="FS68" i="4"/>
  <c r="AS63" i="9" s="1"/>
  <c r="FS67" i="4"/>
  <c r="AS62" i="9" s="1"/>
  <c r="FS66" i="4"/>
  <c r="AS61" i="9" s="1"/>
  <c r="FS65" i="4"/>
  <c r="AS60" i="9" s="1"/>
  <c r="FS64" i="4"/>
  <c r="AS59" i="9" s="1"/>
  <c r="FS63" i="4"/>
  <c r="AS58" i="9" s="1"/>
  <c r="FS62" i="4"/>
  <c r="AS57" i="9" s="1"/>
  <c r="FS61" i="4"/>
  <c r="AS56" i="9" s="1"/>
  <c r="FS60" i="4"/>
  <c r="AS55" i="9" s="1"/>
  <c r="FS59" i="4"/>
  <c r="AS54" i="9" s="1"/>
  <c r="FS58" i="4"/>
  <c r="AS53" i="9" s="1"/>
  <c r="FS57" i="4"/>
  <c r="AS52" i="9" s="1"/>
  <c r="FS56" i="4"/>
  <c r="AS51" i="9" s="1"/>
  <c r="FS55" i="4"/>
  <c r="AS50" i="9" s="1"/>
  <c r="FS54" i="4"/>
  <c r="AS49" i="9" s="1"/>
  <c r="FS53" i="4"/>
  <c r="AS48" i="9" s="1"/>
  <c r="FS52" i="4"/>
  <c r="AS47" i="9" s="1"/>
  <c r="FS51" i="4"/>
  <c r="AS46" i="9" s="1"/>
  <c r="FS50" i="4"/>
  <c r="AS45" i="9" s="1"/>
  <c r="FS49" i="4"/>
  <c r="AS44" i="9" s="1"/>
  <c r="FS48" i="4"/>
  <c r="AS43" i="9" s="1"/>
  <c r="FS47" i="4"/>
  <c r="AS42" i="9" s="1"/>
  <c r="FS46" i="4"/>
  <c r="AS41" i="9" s="1"/>
  <c r="FS45" i="4"/>
  <c r="AS40" i="9" s="1"/>
  <c r="FS44" i="4"/>
  <c r="AS39" i="9" s="1"/>
  <c r="FS43" i="4"/>
  <c r="AS38" i="9" s="1"/>
  <c r="FS42" i="4"/>
  <c r="AS37" i="9" s="1"/>
  <c r="FS41" i="4"/>
  <c r="AS36" i="9" s="1"/>
  <c r="FS40" i="4"/>
  <c r="AS35" i="9" s="1"/>
  <c r="FS39" i="4"/>
  <c r="AS34" i="9" s="1"/>
  <c r="FS38" i="4"/>
  <c r="AS33" i="9" s="1"/>
  <c r="FS37" i="4"/>
  <c r="AS32" i="9" s="1"/>
  <c r="FS36" i="4"/>
  <c r="AS31" i="9" s="1"/>
  <c r="FS35" i="4"/>
  <c r="AS30" i="9" s="1"/>
  <c r="FS34" i="4"/>
  <c r="AS29" i="9" s="1"/>
  <c r="FS33" i="4"/>
  <c r="AS28" i="9" s="1"/>
  <c r="FS32" i="4"/>
  <c r="AS27" i="9" s="1"/>
  <c r="FS31" i="4"/>
  <c r="AS26" i="9" s="1"/>
  <c r="FS30" i="4"/>
  <c r="AS25" i="9" s="1"/>
  <c r="FS29" i="4"/>
  <c r="AS24" i="9" s="1"/>
  <c r="FS28" i="4"/>
  <c r="AS23" i="9" s="1"/>
  <c r="FS27" i="4"/>
  <c r="AS22" i="9" s="1"/>
  <c r="FS26" i="4"/>
  <c r="AS21" i="9" s="1"/>
  <c r="FS25" i="4"/>
  <c r="AS20" i="9" s="1"/>
  <c r="FS24" i="4"/>
  <c r="AS19" i="9" s="1"/>
  <c r="FS23" i="4"/>
  <c r="AS18" i="9" s="1"/>
  <c r="FS22" i="4"/>
  <c r="AS17" i="9" s="1"/>
  <c r="FS21" i="4"/>
  <c r="AS16" i="9" s="1"/>
  <c r="FS20" i="4"/>
  <c r="AS15" i="9" s="1"/>
  <c r="FS19" i="4"/>
  <c r="AS14" i="9" s="1"/>
  <c r="FS18" i="4"/>
  <c r="AS13" i="9" s="1"/>
  <c r="FS17" i="4"/>
  <c r="AS12" i="9" s="1"/>
  <c r="FS16" i="4"/>
  <c r="AS11" i="9" s="1"/>
  <c r="FS15" i="4"/>
  <c r="AS10" i="9" s="1"/>
  <c r="FS14" i="4"/>
  <c r="AS9" i="9" s="1"/>
  <c r="FS13" i="4"/>
  <c r="AS8" i="9" s="1"/>
  <c r="FS12" i="4"/>
  <c r="AS7" i="9" s="1"/>
  <c r="FS11" i="4"/>
  <c r="AS6" i="9" s="1"/>
  <c r="FS10" i="4"/>
  <c r="AS5" i="9" s="1"/>
  <c r="FS9" i="4"/>
  <c r="FO188" i="4"/>
  <c r="AR183" i="9" s="1"/>
  <c r="FO187" i="4"/>
  <c r="AR182" i="9" s="1"/>
  <c r="FO186" i="4"/>
  <c r="AR181" i="9" s="1"/>
  <c r="FO185" i="4"/>
  <c r="AR180" i="9" s="1"/>
  <c r="FO184" i="4"/>
  <c r="AR179" i="9" s="1"/>
  <c r="FO183" i="4"/>
  <c r="AR178" i="9" s="1"/>
  <c r="FO182" i="4"/>
  <c r="AR177" i="9" s="1"/>
  <c r="FO181" i="4"/>
  <c r="AR176" i="9" s="1"/>
  <c r="FO180" i="4"/>
  <c r="AR175" i="9" s="1"/>
  <c r="FO179" i="4"/>
  <c r="AR174" i="9" s="1"/>
  <c r="FO178" i="4"/>
  <c r="AR173" i="9" s="1"/>
  <c r="FO177" i="4"/>
  <c r="AR172" i="9" s="1"/>
  <c r="FO176" i="4"/>
  <c r="AR171" i="9" s="1"/>
  <c r="FO175" i="4"/>
  <c r="AR170" i="9" s="1"/>
  <c r="FO174" i="4"/>
  <c r="AR169" i="9" s="1"/>
  <c r="FO173" i="4"/>
  <c r="AR168" i="9" s="1"/>
  <c r="FO172" i="4"/>
  <c r="AR167" i="9" s="1"/>
  <c r="FO171" i="4"/>
  <c r="AR166" i="9" s="1"/>
  <c r="FO170" i="4"/>
  <c r="AR165" i="9" s="1"/>
  <c r="FO169" i="4"/>
  <c r="AR164" i="9" s="1"/>
  <c r="FO168" i="4"/>
  <c r="AR163" i="9" s="1"/>
  <c r="FO167" i="4"/>
  <c r="AR162" i="9" s="1"/>
  <c r="FO166" i="4"/>
  <c r="AR161" i="9" s="1"/>
  <c r="FO165" i="4"/>
  <c r="AR160" i="9" s="1"/>
  <c r="FO164" i="4"/>
  <c r="AR159" i="9" s="1"/>
  <c r="FO163" i="4"/>
  <c r="AR158" i="9" s="1"/>
  <c r="FO162" i="4"/>
  <c r="AR157" i="9" s="1"/>
  <c r="FO161" i="4"/>
  <c r="AR156" i="9" s="1"/>
  <c r="FO160" i="4"/>
  <c r="AR155" i="9" s="1"/>
  <c r="FO159" i="4"/>
  <c r="AR154" i="9" s="1"/>
  <c r="FO158" i="4"/>
  <c r="AR153" i="9" s="1"/>
  <c r="FO157" i="4"/>
  <c r="AR152" i="9" s="1"/>
  <c r="FO156" i="4"/>
  <c r="AR151" i="9" s="1"/>
  <c r="FO155" i="4"/>
  <c r="AR150" i="9" s="1"/>
  <c r="FO154" i="4"/>
  <c r="AR149" i="9" s="1"/>
  <c r="FO153" i="4"/>
  <c r="AR148" i="9" s="1"/>
  <c r="FO152" i="4"/>
  <c r="AR147" i="9" s="1"/>
  <c r="FO151" i="4"/>
  <c r="AR146" i="9" s="1"/>
  <c r="FO150" i="4"/>
  <c r="AR145" i="9" s="1"/>
  <c r="FO149" i="4"/>
  <c r="AR144" i="9" s="1"/>
  <c r="FO148" i="4"/>
  <c r="AR143" i="9" s="1"/>
  <c r="FO147" i="4"/>
  <c r="AR142" i="9" s="1"/>
  <c r="FO146" i="4"/>
  <c r="AR141" i="9" s="1"/>
  <c r="FO145" i="4"/>
  <c r="AR140" i="9" s="1"/>
  <c r="FO144" i="4"/>
  <c r="AR139" i="9" s="1"/>
  <c r="FO143" i="4"/>
  <c r="AR138" i="9" s="1"/>
  <c r="FO142" i="4"/>
  <c r="AR137" i="9" s="1"/>
  <c r="FO141" i="4"/>
  <c r="AR136" i="9" s="1"/>
  <c r="FO140" i="4"/>
  <c r="AR135" i="9" s="1"/>
  <c r="FO139" i="4"/>
  <c r="AR134" i="9" s="1"/>
  <c r="FO138" i="4"/>
  <c r="AR133" i="9" s="1"/>
  <c r="FO137" i="4"/>
  <c r="AR132" i="9" s="1"/>
  <c r="FO136" i="4"/>
  <c r="AR131" i="9" s="1"/>
  <c r="FO135" i="4"/>
  <c r="AR130" i="9" s="1"/>
  <c r="FO134" i="4"/>
  <c r="AR129" i="9" s="1"/>
  <c r="FO133" i="4"/>
  <c r="AR128" i="9" s="1"/>
  <c r="FO132" i="4"/>
  <c r="AR127" i="9" s="1"/>
  <c r="FO131" i="4"/>
  <c r="AR126" i="9" s="1"/>
  <c r="FO130" i="4"/>
  <c r="AR125" i="9" s="1"/>
  <c r="FO129" i="4"/>
  <c r="AR124" i="9" s="1"/>
  <c r="FO128" i="4"/>
  <c r="AR123" i="9" s="1"/>
  <c r="FO127" i="4"/>
  <c r="AR122" i="9" s="1"/>
  <c r="FO126" i="4"/>
  <c r="AR121" i="9" s="1"/>
  <c r="FO125" i="4"/>
  <c r="AR120" i="9" s="1"/>
  <c r="FO124" i="4"/>
  <c r="AR119" i="9" s="1"/>
  <c r="FO123" i="4"/>
  <c r="AR118" i="9" s="1"/>
  <c r="FO122" i="4"/>
  <c r="AR117" i="9" s="1"/>
  <c r="FO121" i="4"/>
  <c r="AR116" i="9" s="1"/>
  <c r="FO120" i="4"/>
  <c r="AR115" i="9" s="1"/>
  <c r="FO119" i="4"/>
  <c r="AR114" i="9" s="1"/>
  <c r="FO118" i="4"/>
  <c r="AR113" i="9" s="1"/>
  <c r="FO117" i="4"/>
  <c r="AR112" i="9" s="1"/>
  <c r="FO116" i="4"/>
  <c r="AR111" i="9" s="1"/>
  <c r="FO115" i="4"/>
  <c r="AR110" i="9" s="1"/>
  <c r="FO114" i="4"/>
  <c r="AR109" i="9" s="1"/>
  <c r="FO113" i="4"/>
  <c r="AR108" i="9" s="1"/>
  <c r="FO112" i="4"/>
  <c r="AR107" i="9" s="1"/>
  <c r="FO111" i="4"/>
  <c r="AR106" i="9" s="1"/>
  <c r="FO110" i="4"/>
  <c r="AR105" i="9" s="1"/>
  <c r="FO109" i="4"/>
  <c r="AR104" i="9" s="1"/>
  <c r="FO108" i="4"/>
  <c r="AR103" i="9" s="1"/>
  <c r="FO107" i="4"/>
  <c r="AR102" i="9" s="1"/>
  <c r="FO106" i="4"/>
  <c r="AR101" i="9" s="1"/>
  <c r="FO105" i="4"/>
  <c r="AR100" i="9" s="1"/>
  <c r="FO104" i="4"/>
  <c r="AR99" i="9" s="1"/>
  <c r="FO103" i="4"/>
  <c r="AR98" i="9" s="1"/>
  <c r="FO102" i="4"/>
  <c r="AR97" i="9" s="1"/>
  <c r="FO101" i="4"/>
  <c r="AR96" i="9" s="1"/>
  <c r="FO100" i="4"/>
  <c r="AR95" i="9" s="1"/>
  <c r="FO99" i="4"/>
  <c r="AR94" i="9" s="1"/>
  <c r="FO98" i="4"/>
  <c r="AR93" i="9" s="1"/>
  <c r="FO97" i="4"/>
  <c r="AR92" i="9" s="1"/>
  <c r="FO96" i="4"/>
  <c r="AR91" i="9" s="1"/>
  <c r="FO95" i="4"/>
  <c r="AR90" i="9" s="1"/>
  <c r="FO94" i="4"/>
  <c r="AR89" i="9" s="1"/>
  <c r="FO93" i="4"/>
  <c r="AR88" i="9" s="1"/>
  <c r="FO92" i="4"/>
  <c r="AR87" i="9" s="1"/>
  <c r="FO91" i="4"/>
  <c r="AR86" i="9" s="1"/>
  <c r="FO90" i="4"/>
  <c r="AR85" i="9" s="1"/>
  <c r="FO89" i="4"/>
  <c r="AR84" i="9" s="1"/>
  <c r="FO88" i="4"/>
  <c r="AR83" i="9" s="1"/>
  <c r="FO87" i="4"/>
  <c r="AR82" i="9" s="1"/>
  <c r="FO86" i="4"/>
  <c r="AR81" i="9" s="1"/>
  <c r="FO85" i="4"/>
  <c r="AR80" i="9" s="1"/>
  <c r="FO84" i="4"/>
  <c r="AR79" i="9" s="1"/>
  <c r="FO83" i="4"/>
  <c r="AR78" i="9" s="1"/>
  <c r="FO82" i="4"/>
  <c r="AR77" i="9" s="1"/>
  <c r="FO81" i="4"/>
  <c r="AR76" i="9" s="1"/>
  <c r="FO80" i="4"/>
  <c r="AR75" i="9" s="1"/>
  <c r="FO79" i="4"/>
  <c r="AR74" i="9" s="1"/>
  <c r="FO78" i="4"/>
  <c r="AR73" i="9" s="1"/>
  <c r="FO77" i="4"/>
  <c r="AR72" i="9" s="1"/>
  <c r="FO76" i="4"/>
  <c r="AR71" i="9" s="1"/>
  <c r="FO75" i="4"/>
  <c r="AR70" i="9" s="1"/>
  <c r="FO74" i="4"/>
  <c r="AR69" i="9" s="1"/>
  <c r="FO73" i="4"/>
  <c r="AR68" i="9" s="1"/>
  <c r="FO72" i="4"/>
  <c r="AR67" i="9" s="1"/>
  <c r="FO71" i="4"/>
  <c r="AR66" i="9" s="1"/>
  <c r="FO70" i="4"/>
  <c r="AR65" i="9" s="1"/>
  <c r="FO69" i="4"/>
  <c r="AR64" i="9" s="1"/>
  <c r="FO68" i="4"/>
  <c r="AR63" i="9" s="1"/>
  <c r="FO67" i="4"/>
  <c r="AR62" i="9" s="1"/>
  <c r="FO66" i="4"/>
  <c r="AR61" i="9" s="1"/>
  <c r="FO65" i="4"/>
  <c r="AR60" i="9" s="1"/>
  <c r="FO64" i="4"/>
  <c r="AR59" i="9" s="1"/>
  <c r="FO63" i="4"/>
  <c r="AR58" i="9" s="1"/>
  <c r="FO62" i="4"/>
  <c r="AR57" i="9" s="1"/>
  <c r="FO61" i="4"/>
  <c r="AR56" i="9" s="1"/>
  <c r="FO60" i="4"/>
  <c r="AR55" i="9" s="1"/>
  <c r="FO59" i="4"/>
  <c r="AR54" i="9" s="1"/>
  <c r="FO58" i="4"/>
  <c r="AR53" i="9" s="1"/>
  <c r="FO57" i="4"/>
  <c r="AR52" i="9" s="1"/>
  <c r="FO56" i="4"/>
  <c r="AR51" i="9" s="1"/>
  <c r="FO55" i="4"/>
  <c r="AR50" i="9" s="1"/>
  <c r="FO54" i="4"/>
  <c r="AR49" i="9" s="1"/>
  <c r="FO53" i="4"/>
  <c r="AR48" i="9" s="1"/>
  <c r="FO52" i="4"/>
  <c r="AR47" i="9" s="1"/>
  <c r="FO51" i="4"/>
  <c r="AR46" i="9" s="1"/>
  <c r="FO50" i="4"/>
  <c r="AR45" i="9" s="1"/>
  <c r="FO49" i="4"/>
  <c r="AR44" i="9" s="1"/>
  <c r="FO48" i="4"/>
  <c r="AR43" i="9" s="1"/>
  <c r="FO47" i="4"/>
  <c r="AR42" i="9" s="1"/>
  <c r="FO46" i="4"/>
  <c r="AR41" i="9" s="1"/>
  <c r="FO45" i="4"/>
  <c r="AR40" i="9" s="1"/>
  <c r="FO44" i="4"/>
  <c r="AR39" i="9" s="1"/>
  <c r="FO43" i="4"/>
  <c r="AR38" i="9" s="1"/>
  <c r="FO42" i="4"/>
  <c r="AR37" i="9" s="1"/>
  <c r="FO41" i="4"/>
  <c r="AR36" i="9" s="1"/>
  <c r="FO40" i="4"/>
  <c r="AR35" i="9" s="1"/>
  <c r="FO39" i="4"/>
  <c r="AR34" i="9" s="1"/>
  <c r="FO38" i="4"/>
  <c r="AR33" i="9" s="1"/>
  <c r="FO37" i="4"/>
  <c r="AR32" i="9" s="1"/>
  <c r="FO36" i="4"/>
  <c r="AR31" i="9" s="1"/>
  <c r="FO35" i="4"/>
  <c r="AR30" i="9" s="1"/>
  <c r="FO34" i="4"/>
  <c r="AR29" i="9" s="1"/>
  <c r="FO33" i="4"/>
  <c r="AR28" i="9" s="1"/>
  <c r="FO32" i="4"/>
  <c r="AR27" i="9" s="1"/>
  <c r="FO31" i="4"/>
  <c r="AR26" i="9" s="1"/>
  <c r="FO30" i="4"/>
  <c r="AR25" i="9" s="1"/>
  <c r="FO29" i="4"/>
  <c r="AR24" i="9" s="1"/>
  <c r="FO28" i="4"/>
  <c r="AR23" i="9" s="1"/>
  <c r="FO27" i="4"/>
  <c r="AR22" i="9" s="1"/>
  <c r="FO26" i="4"/>
  <c r="AR21" i="9" s="1"/>
  <c r="FO25" i="4"/>
  <c r="AR20" i="9" s="1"/>
  <c r="FO24" i="4"/>
  <c r="AR19" i="9" s="1"/>
  <c r="FO23" i="4"/>
  <c r="AR18" i="9" s="1"/>
  <c r="FO22" i="4"/>
  <c r="AR17" i="9" s="1"/>
  <c r="FO21" i="4"/>
  <c r="AR16" i="9" s="1"/>
  <c r="FO20" i="4"/>
  <c r="AR15" i="9" s="1"/>
  <c r="FO19" i="4"/>
  <c r="AR14" i="9" s="1"/>
  <c r="FO18" i="4"/>
  <c r="AR13" i="9" s="1"/>
  <c r="FO17" i="4"/>
  <c r="AR12" i="9" s="1"/>
  <c r="FO16" i="4"/>
  <c r="AR11" i="9" s="1"/>
  <c r="FO15" i="4"/>
  <c r="AR10" i="9" s="1"/>
  <c r="FO14" i="4"/>
  <c r="AR9" i="9" s="1"/>
  <c r="FO13" i="4"/>
  <c r="AR8" i="9" s="1"/>
  <c r="FO12" i="4"/>
  <c r="AR7" i="9" s="1"/>
  <c r="FO11" i="4"/>
  <c r="AR6" i="9" s="1"/>
  <c r="FO10" i="4"/>
  <c r="AR5" i="9" s="1"/>
  <c r="FO9" i="4"/>
  <c r="FK188" i="4"/>
  <c r="AQ183" i="9" s="1"/>
  <c r="FK187" i="4"/>
  <c r="AQ182" i="9" s="1"/>
  <c r="FK186" i="4"/>
  <c r="AQ181" i="9" s="1"/>
  <c r="FK185" i="4"/>
  <c r="AQ180" i="9" s="1"/>
  <c r="FK184" i="4"/>
  <c r="AQ179" i="9" s="1"/>
  <c r="FK183" i="4"/>
  <c r="AQ178" i="9" s="1"/>
  <c r="FK182" i="4"/>
  <c r="AQ177" i="9" s="1"/>
  <c r="FK181" i="4"/>
  <c r="AQ176" i="9" s="1"/>
  <c r="FK180" i="4"/>
  <c r="AQ175" i="9" s="1"/>
  <c r="FK179" i="4"/>
  <c r="AQ174" i="9" s="1"/>
  <c r="FK178" i="4"/>
  <c r="AQ173" i="9" s="1"/>
  <c r="FK177" i="4"/>
  <c r="AQ172" i="9" s="1"/>
  <c r="FK176" i="4"/>
  <c r="AQ171" i="9" s="1"/>
  <c r="FK175" i="4"/>
  <c r="AQ170" i="9" s="1"/>
  <c r="FK174" i="4"/>
  <c r="AQ169" i="9" s="1"/>
  <c r="FK173" i="4"/>
  <c r="AQ168" i="9" s="1"/>
  <c r="FK172" i="4"/>
  <c r="AQ167" i="9" s="1"/>
  <c r="FK171" i="4"/>
  <c r="AQ166" i="9" s="1"/>
  <c r="FK170" i="4"/>
  <c r="AQ165" i="9" s="1"/>
  <c r="FK169" i="4"/>
  <c r="AQ164" i="9" s="1"/>
  <c r="FK168" i="4"/>
  <c r="AQ163" i="9" s="1"/>
  <c r="FK167" i="4"/>
  <c r="AQ162" i="9" s="1"/>
  <c r="FK166" i="4"/>
  <c r="AQ161" i="9" s="1"/>
  <c r="FK165" i="4"/>
  <c r="AQ160" i="9" s="1"/>
  <c r="FK164" i="4"/>
  <c r="AQ159" i="9" s="1"/>
  <c r="FK163" i="4"/>
  <c r="AQ158" i="9" s="1"/>
  <c r="FK162" i="4"/>
  <c r="AQ157" i="9" s="1"/>
  <c r="FK161" i="4"/>
  <c r="AQ156" i="9" s="1"/>
  <c r="FK160" i="4"/>
  <c r="AQ155" i="9" s="1"/>
  <c r="FK159" i="4"/>
  <c r="AQ154" i="9" s="1"/>
  <c r="FK158" i="4"/>
  <c r="AQ153" i="9" s="1"/>
  <c r="FK157" i="4"/>
  <c r="AQ152" i="9" s="1"/>
  <c r="FK156" i="4"/>
  <c r="AQ151" i="9" s="1"/>
  <c r="FK155" i="4"/>
  <c r="AQ150" i="9" s="1"/>
  <c r="FK154" i="4"/>
  <c r="AQ149" i="9" s="1"/>
  <c r="FK153" i="4"/>
  <c r="AQ148" i="9" s="1"/>
  <c r="FK152" i="4"/>
  <c r="AQ147" i="9" s="1"/>
  <c r="FK151" i="4"/>
  <c r="AQ146" i="9" s="1"/>
  <c r="FK150" i="4"/>
  <c r="AQ145" i="9" s="1"/>
  <c r="FK149" i="4"/>
  <c r="AQ144" i="9" s="1"/>
  <c r="FK148" i="4"/>
  <c r="AQ143" i="9" s="1"/>
  <c r="FK147" i="4"/>
  <c r="AQ142" i="9" s="1"/>
  <c r="FK146" i="4"/>
  <c r="AQ141" i="9" s="1"/>
  <c r="FK145" i="4"/>
  <c r="AQ140" i="9" s="1"/>
  <c r="FK144" i="4"/>
  <c r="AQ139" i="9" s="1"/>
  <c r="FK143" i="4"/>
  <c r="AQ138" i="9" s="1"/>
  <c r="FK142" i="4"/>
  <c r="AQ137" i="9" s="1"/>
  <c r="FK141" i="4"/>
  <c r="AQ136" i="9" s="1"/>
  <c r="FK140" i="4"/>
  <c r="AQ135" i="9" s="1"/>
  <c r="FK139" i="4"/>
  <c r="AQ134" i="9" s="1"/>
  <c r="FK138" i="4"/>
  <c r="AQ133" i="9" s="1"/>
  <c r="FK137" i="4"/>
  <c r="AQ132" i="9" s="1"/>
  <c r="FK136" i="4"/>
  <c r="AQ131" i="9" s="1"/>
  <c r="FK135" i="4"/>
  <c r="AQ130" i="9" s="1"/>
  <c r="FK134" i="4"/>
  <c r="AQ129" i="9" s="1"/>
  <c r="FK133" i="4"/>
  <c r="AQ128" i="9" s="1"/>
  <c r="FK132" i="4"/>
  <c r="AQ127" i="9" s="1"/>
  <c r="FK131" i="4"/>
  <c r="AQ126" i="9" s="1"/>
  <c r="FK130" i="4"/>
  <c r="AQ125" i="9" s="1"/>
  <c r="FK129" i="4"/>
  <c r="AQ124" i="9" s="1"/>
  <c r="FK128" i="4"/>
  <c r="AQ123" i="9" s="1"/>
  <c r="FK127" i="4"/>
  <c r="AQ122" i="9" s="1"/>
  <c r="FK126" i="4"/>
  <c r="AQ121" i="9" s="1"/>
  <c r="FK125" i="4"/>
  <c r="AQ120" i="9" s="1"/>
  <c r="FK124" i="4"/>
  <c r="AQ119" i="9" s="1"/>
  <c r="FK123" i="4"/>
  <c r="AQ118" i="9" s="1"/>
  <c r="FK122" i="4"/>
  <c r="AQ117" i="9" s="1"/>
  <c r="FK121" i="4"/>
  <c r="AQ116" i="9" s="1"/>
  <c r="FK120" i="4"/>
  <c r="AQ115" i="9" s="1"/>
  <c r="FK119" i="4"/>
  <c r="AQ114" i="9" s="1"/>
  <c r="FK118" i="4"/>
  <c r="AQ113" i="9" s="1"/>
  <c r="FK117" i="4"/>
  <c r="AQ112" i="9" s="1"/>
  <c r="FK116" i="4"/>
  <c r="AQ111" i="9" s="1"/>
  <c r="FK115" i="4"/>
  <c r="AQ110" i="9" s="1"/>
  <c r="FK114" i="4"/>
  <c r="AQ109" i="9" s="1"/>
  <c r="FK113" i="4"/>
  <c r="AQ108" i="9" s="1"/>
  <c r="FK112" i="4"/>
  <c r="AQ107" i="9" s="1"/>
  <c r="FK111" i="4"/>
  <c r="AQ106" i="9" s="1"/>
  <c r="FK110" i="4"/>
  <c r="AQ105" i="9" s="1"/>
  <c r="FK109" i="4"/>
  <c r="AQ104" i="9" s="1"/>
  <c r="FK108" i="4"/>
  <c r="AQ103" i="9" s="1"/>
  <c r="FK107" i="4"/>
  <c r="AQ102" i="9" s="1"/>
  <c r="FK106" i="4"/>
  <c r="AQ101" i="9" s="1"/>
  <c r="FK105" i="4"/>
  <c r="AQ100" i="9" s="1"/>
  <c r="FK104" i="4"/>
  <c r="AQ99" i="9" s="1"/>
  <c r="FK103" i="4"/>
  <c r="AQ98" i="9" s="1"/>
  <c r="FK102" i="4"/>
  <c r="AQ97" i="9" s="1"/>
  <c r="FK101" i="4"/>
  <c r="AQ96" i="9" s="1"/>
  <c r="FK100" i="4"/>
  <c r="AQ95" i="9" s="1"/>
  <c r="FK99" i="4"/>
  <c r="AQ94" i="9" s="1"/>
  <c r="FK98" i="4"/>
  <c r="AQ93" i="9" s="1"/>
  <c r="FK97" i="4"/>
  <c r="AQ92" i="9" s="1"/>
  <c r="FK96" i="4"/>
  <c r="AQ91" i="9" s="1"/>
  <c r="FK95" i="4"/>
  <c r="AQ90" i="9" s="1"/>
  <c r="FK94" i="4"/>
  <c r="AQ89" i="9" s="1"/>
  <c r="FK93" i="4"/>
  <c r="AQ88" i="9" s="1"/>
  <c r="FK92" i="4"/>
  <c r="AQ87" i="9" s="1"/>
  <c r="FK91" i="4"/>
  <c r="AQ86" i="9" s="1"/>
  <c r="FK90" i="4"/>
  <c r="AQ85" i="9" s="1"/>
  <c r="FK89" i="4"/>
  <c r="AQ84" i="9" s="1"/>
  <c r="FK88" i="4"/>
  <c r="AQ83" i="9" s="1"/>
  <c r="FK87" i="4"/>
  <c r="AQ82" i="9" s="1"/>
  <c r="FK86" i="4"/>
  <c r="AQ81" i="9" s="1"/>
  <c r="FK85" i="4"/>
  <c r="AQ80" i="9" s="1"/>
  <c r="FK84" i="4"/>
  <c r="AQ79" i="9" s="1"/>
  <c r="FK83" i="4"/>
  <c r="AQ78" i="9" s="1"/>
  <c r="FK82" i="4"/>
  <c r="AQ77" i="9" s="1"/>
  <c r="FK81" i="4"/>
  <c r="AQ76" i="9" s="1"/>
  <c r="FK80" i="4"/>
  <c r="AQ75" i="9" s="1"/>
  <c r="FK79" i="4"/>
  <c r="AQ74" i="9" s="1"/>
  <c r="FK78" i="4"/>
  <c r="AQ73" i="9" s="1"/>
  <c r="FK77" i="4"/>
  <c r="AQ72" i="9" s="1"/>
  <c r="FK76" i="4"/>
  <c r="AQ71" i="9" s="1"/>
  <c r="FK75" i="4"/>
  <c r="AQ70" i="9" s="1"/>
  <c r="FK74" i="4"/>
  <c r="AQ69" i="9" s="1"/>
  <c r="FK73" i="4"/>
  <c r="AQ68" i="9" s="1"/>
  <c r="FK72" i="4"/>
  <c r="AQ67" i="9" s="1"/>
  <c r="FK71" i="4"/>
  <c r="AQ66" i="9" s="1"/>
  <c r="FK70" i="4"/>
  <c r="AQ65" i="9" s="1"/>
  <c r="FK69" i="4"/>
  <c r="AQ64" i="9" s="1"/>
  <c r="FK68" i="4"/>
  <c r="AQ63" i="9" s="1"/>
  <c r="FK67" i="4"/>
  <c r="AQ62" i="9" s="1"/>
  <c r="FK66" i="4"/>
  <c r="AQ61" i="9" s="1"/>
  <c r="FK65" i="4"/>
  <c r="AQ60" i="9" s="1"/>
  <c r="FK64" i="4"/>
  <c r="AQ59" i="9" s="1"/>
  <c r="FK63" i="4"/>
  <c r="AQ58" i="9" s="1"/>
  <c r="FK62" i="4"/>
  <c r="AQ57" i="9" s="1"/>
  <c r="FK61" i="4"/>
  <c r="AQ56" i="9" s="1"/>
  <c r="FK60" i="4"/>
  <c r="AQ55" i="9" s="1"/>
  <c r="FK59" i="4"/>
  <c r="AQ54" i="9" s="1"/>
  <c r="FK58" i="4"/>
  <c r="AQ53" i="9" s="1"/>
  <c r="FK57" i="4"/>
  <c r="AQ52" i="9" s="1"/>
  <c r="FK56" i="4"/>
  <c r="AQ51" i="9" s="1"/>
  <c r="FK55" i="4"/>
  <c r="AQ50" i="9" s="1"/>
  <c r="FK54" i="4"/>
  <c r="AQ49" i="9" s="1"/>
  <c r="FK53" i="4"/>
  <c r="AQ48" i="9" s="1"/>
  <c r="FK52" i="4"/>
  <c r="AQ47" i="9" s="1"/>
  <c r="FK51" i="4"/>
  <c r="AQ46" i="9" s="1"/>
  <c r="FK50" i="4"/>
  <c r="AQ45" i="9" s="1"/>
  <c r="FK49" i="4"/>
  <c r="AQ44" i="9" s="1"/>
  <c r="FK48" i="4"/>
  <c r="AQ43" i="9" s="1"/>
  <c r="FK47" i="4"/>
  <c r="AQ42" i="9" s="1"/>
  <c r="FK46" i="4"/>
  <c r="AQ41" i="9" s="1"/>
  <c r="FK45" i="4"/>
  <c r="AQ40" i="9" s="1"/>
  <c r="FK44" i="4"/>
  <c r="AQ39" i="9" s="1"/>
  <c r="FK43" i="4"/>
  <c r="AQ38" i="9" s="1"/>
  <c r="FK42" i="4"/>
  <c r="AQ37" i="9" s="1"/>
  <c r="FK41" i="4"/>
  <c r="AQ36" i="9" s="1"/>
  <c r="FK40" i="4"/>
  <c r="AQ35" i="9" s="1"/>
  <c r="FK39" i="4"/>
  <c r="AQ34" i="9" s="1"/>
  <c r="FK38" i="4"/>
  <c r="AQ33" i="9" s="1"/>
  <c r="FK37" i="4"/>
  <c r="AQ32" i="9" s="1"/>
  <c r="FK36" i="4"/>
  <c r="AQ31" i="9" s="1"/>
  <c r="FK35" i="4"/>
  <c r="AQ30" i="9" s="1"/>
  <c r="FK34" i="4"/>
  <c r="AQ29" i="9" s="1"/>
  <c r="FK33" i="4"/>
  <c r="AQ28" i="9" s="1"/>
  <c r="FK32" i="4"/>
  <c r="AQ27" i="9" s="1"/>
  <c r="FK31" i="4"/>
  <c r="AQ26" i="9" s="1"/>
  <c r="FK30" i="4"/>
  <c r="AQ25" i="9" s="1"/>
  <c r="FK29" i="4"/>
  <c r="AQ24" i="9" s="1"/>
  <c r="FK28" i="4"/>
  <c r="AQ23" i="9" s="1"/>
  <c r="FK27" i="4"/>
  <c r="AQ22" i="9" s="1"/>
  <c r="FK26" i="4"/>
  <c r="AQ21" i="9" s="1"/>
  <c r="FK25" i="4"/>
  <c r="AQ20" i="9" s="1"/>
  <c r="FK24" i="4"/>
  <c r="AQ19" i="9" s="1"/>
  <c r="FK23" i="4"/>
  <c r="AQ18" i="9" s="1"/>
  <c r="FK22" i="4"/>
  <c r="AQ17" i="9" s="1"/>
  <c r="FK21" i="4"/>
  <c r="AQ16" i="9" s="1"/>
  <c r="FK20" i="4"/>
  <c r="AQ15" i="9" s="1"/>
  <c r="FK19" i="4"/>
  <c r="AQ14" i="9" s="1"/>
  <c r="FK18" i="4"/>
  <c r="AQ13" i="9" s="1"/>
  <c r="FK17" i="4"/>
  <c r="AQ12" i="9" s="1"/>
  <c r="FK16" i="4"/>
  <c r="AQ11" i="9" s="1"/>
  <c r="FK15" i="4"/>
  <c r="AQ10" i="9" s="1"/>
  <c r="FK14" i="4"/>
  <c r="AQ9" i="9" s="1"/>
  <c r="FK13" i="4"/>
  <c r="AQ8" i="9" s="1"/>
  <c r="FK12" i="4"/>
  <c r="AQ7" i="9" s="1"/>
  <c r="FK11" i="4"/>
  <c r="AQ6" i="9" s="1"/>
  <c r="FK10" i="4"/>
  <c r="AQ5" i="9" s="1"/>
  <c r="FK9" i="4"/>
  <c r="FG188" i="4"/>
  <c r="AP183" i="9" s="1"/>
  <c r="FG187" i="4"/>
  <c r="AP182" i="9" s="1"/>
  <c r="FG186" i="4"/>
  <c r="AP181" i="9" s="1"/>
  <c r="FG185" i="4"/>
  <c r="AP180" i="9" s="1"/>
  <c r="FG184" i="4"/>
  <c r="AP179" i="9" s="1"/>
  <c r="FG183" i="4"/>
  <c r="AP178" i="9" s="1"/>
  <c r="FG182" i="4"/>
  <c r="AP177" i="9" s="1"/>
  <c r="FG181" i="4"/>
  <c r="AP176" i="9" s="1"/>
  <c r="FG180" i="4"/>
  <c r="AP175" i="9" s="1"/>
  <c r="FG179" i="4"/>
  <c r="AP174" i="9" s="1"/>
  <c r="FG178" i="4"/>
  <c r="AP173" i="9" s="1"/>
  <c r="FG177" i="4"/>
  <c r="AP172" i="9" s="1"/>
  <c r="FG176" i="4"/>
  <c r="AP171" i="9" s="1"/>
  <c r="FG175" i="4"/>
  <c r="AP170" i="9" s="1"/>
  <c r="FG174" i="4"/>
  <c r="AP169" i="9" s="1"/>
  <c r="FG173" i="4"/>
  <c r="AP168" i="9" s="1"/>
  <c r="FG172" i="4"/>
  <c r="AP167" i="9" s="1"/>
  <c r="FG171" i="4"/>
  <c r="AP166" i="9" s="1"/>
  <c r="FG170" i="4"/>
  <c r="AP165" i="9" s="1"/>
  <c r="FG169" i="4"/>
  <c r="AP164" i="9" s="1"/>
  <c r="FG168" i="4"/>
  <c r="AP163" i="9" s="1"/>
  <c r="FG167" i="4"/>
  <c r="AP162" i="9" s="1"/>
  <c r="FG166" i="4"/>
  <c r="AP161" i="9" s="1"/>
  <c r="FG165" i="4"/>
  <c r="AP160" i="9" s="1"/>
  <c r="FG164" i="4"/>
  <c r="AP159" i="9" s="1"/>
  <c r="FG163" i="4"/>
  <c r="AP158" i="9" s="1"/>
  <c r="FG162" i="4"/>
  <c r="AP157" i="9" s="1"/>
  <c r="FG161" i="4"/>
  <c r="AP156" i="9" s="1"/>
  <c r="FG160" i="4"/>
  <c r="AP155" i="9" s="1"/>
  <c r="FG159" i="4"/>
  <c r="AP154" i="9" s="1"/>
  <c r="FG158" i="4"/>
  <c r="AP153" i="9" s="1"/>
  <c r="FG157" i="4"/>
  <c r="AP152" i="9" s="1"/>
  <c r="FG156" i="4"/>
  <c r="AP151" i="9" s="1"/>
  <c r="FG155" i="4"/>
  <c r="AP150" i="9" s="1"/>
  <c r="FG154" i="4"/>
  <c r="AP149" i="9" s="1"/>
  <c r="FG153" i="4"/>
  <c r="AP148" i="9" s="1"/>
  <c r="FG152" i="4"/>
  <c r="AP147" i="9" s="1"/>
  <c r="FG151" i="4"/>
  <c r="AP146" i="9" s="1"/>
  <c r="FG150" i="4"/>
  <c r="AP145" i="9" s="1"/>
  <c r="FG149" i="4"/>
  <c r="AP144" i="9" s="1"/>
  <c r="FG148" i="4"/>
  <c r="AP143" i="9" s="1"/>
  <c r="FG147" i="4"/>
  <c r="AP142" i="9" s="1"/>
  <c r="FG146" i="4"/>
  <c r="AP141" i="9" s="1"/>
  <c r="FG145" i="4"/>
  <c r="AP140" i="9" s="1"/>
  <c r="FG144" i="4"/>
  <c r="AP139" i="9" s="1"/>
  <c r="FG143" i="4"/>
  <c r="AP138" i="9" s="1"/>
  <c r="FG142" i="4"/>
  <c r="AP137" i="9" s="1"/>
  <c r="FG141" i="4"/>
  <c r="AP136" i="9" s="1"/>
  <c r="FG140" i="4"/>
  <c r="AP135" i="9" s="1"/>
  <c r="FG139" i="4"/>
  <c r="AP134" i="9" s="1"/>
  <c r="FG138" i="4"/>
  <c r="AP133" i="9" s="1"/>
  <c r="FG137" i="4"/>
  <c r="AP132" i="9" s="1"/>
  <c r="FG136" i="4"/>
  <c r="AP131" i="9" s="1"/>
  <c r="FG135" i="4"/>
  <c r="AP130" i="9" s="1"/>
  <c r="FG134" i="4"/>
  <c r="AP129" i="9" s="1"/>
  <c r="FG133" i="4"/>
  <c r="AP128" i="9" s="1"/>
  <c r="FG132" i="4"/>
  <c r="AP127" i="9" s="1"/>
  <c r="FG131" i="4"/>
  <c r="AP126" i="9" s="1"/>
  <c r="FG130" i="4"/>
  <c r="AP125" i="9" s="1"/>
  <c r="FG129" i="4"/>
  <c r="AP124" i="9" s="1"/>
  <c r="FG128" i="4"/>
  <c r="AP123" i="9" s="1"/>
  <c r="FG127" i="4"/>
  <c r="AP122" i="9" s="1"/>
  <c r="FG126" i="4"/>
  <c r="AP121" i="9" s="1"/>
  <c r="FG125" i="4"/>
  <c r="AP120" i="9" s="1"/>
  <c r="FG124" i="4"/>
  <c r="AP119" i="9" s="1"/>
  <c r="FG123" i="4"/>
  <c r="AP118" i="9" s="1"/>
  <c r="FG122" i="4"/>
  <c r="AP117" i="9" s="1"/>
  <c r="FG121" i="4"/>
  <c r="AP116" i="9" s="1"/>
  <c r="FG120" i="4"/>
  <c r="AP115" i="9" s="1"/>
  <c r="FG119" i="4"/>
  <c r="AP114" i="9" s="1"/>
  <c r="FG118" i="4"/>
  <c r="AP113" i="9" s="1"/>
  <c r="FG117" i="4"/>
  <c r="AP112" i="9" s="1"/>
  <c r="FG116" i="4"/>
  <c r="AP111" i="9" s="1"/>
  <c r="FG115" i="4"/>
  <c r="AP110" i="9" s="1"/>
  <c r="FG114" i="4"/>
  <c r="AP109" i="9" s="1"/>
  <c r="FG113" i="4"/>
  <c r="AP108" i="9" s="1"/>
  <c r="FG112" i="4"/>
  <c r="AP107" i="9" s="1"/>
  <c r="FG111" i="4"/>
  <c r="AP106" i="9" s="1"/>
  <c r="FG110" i="4"/>
  <c r="AP105" i="9" s="1"/>
  <c r="FG109" i="4"/>
  <c r="AP104" i="9" s="1"/>
  <c r="FG108" i="4"/>
  <c r="AP103" i="9" s="1"/>
  <c r="FG107" i="4"/>
  <c r="AP102" i="9" s="1"/>
  <c r="FG106" i="4"/>
  <c r="AP101" i="9" s="1"/>
  <c r="FG105" i="4"/>
  <c r="AP100" i="9" s="1"/>
  <c r="FG104" i="4"/>
  <c r="AP99" i="9" s="1"/>
  <c r="FG103" i="4"/>
  <c r="AP98" i="9" s="1"/>
  <c r="FG102" i="4"/>
  <c r="AP97" i="9" s="1"/>
  <c r="FG101" i="4"/>
  <c r="AP96" i="9" s="1"/>
  <c r="FG100" i="4"/>
  <c r="AP95" i="9" s="1"/>
  <c r="FG99" i="4"/>
  <c r="AP94" i="9" s="1"/>
  <c r="FG98" i="4"/>
  <c r="AP93" i="9" s="1"/>
  <c r="FG97" i="4"/>
  <c r="AP92" i="9" s="1"/>
  <c r="FG96" i="4"/>
  <c r="AP91" i="9" s="1"/>
  <c r="FG95" i="4"/>
  <c r="AP90" i="9" s="1"/>
  <c r="FG94" i="4"/>
  <c r="AP89" i="9" s="1"/>
  <c r="FG93" i="4"/>
  <c r="AP88" i="9" s="1"/>
  <c r="FG92" i="4"/>
  <c r="AP87" i="9" s="1"/>
  <c r="FG91" i="4"/>
  <c r="AP86" i="9" s="1"/>
  <c r="FG90" i="4"/>
  <c r="AP85" i="9" s="1"/>
  <c r="FG89" i="4"/>
  <c r="AP84" i="9" s="1"/>
  <c r="FG88" i="4"/>
  <c r="AP83" i="9" s="1"/>
  <c r="FG87" i="4"/>
  <c r="AP82" i="9" s="1"/>
  <c r="FG86" i="4"/>
  <c r="AP81" i="9" s="1"/>
  <c r="FG85" i="4"/>
  <c r="AP80" i="9" s="1"/>
  <c r="FG84" i="4"/>
  <c r="AP79" i="9" s="1"/>
  <c r="FG83" i="4"/>
  <c r="AP78" i="9" s="1"/>
  <c r="FG82" i="4"/>
  <c r="AP77" i="9" s="1"/>
  <c r="FG81" i="4"/>
  <c r="AP76" i="9" s="1"/>
  <c r="FG80" i="4"/>
  <c r="AP75" i="9" s="1"/>
  <c r="FG79" i="4"/>
  <c r="AP74" i="9" s="1"/>
  <c r="FG78" i="4"/>
  <c r="AP73" i="9" s="1"/>
  <c r="FG77" i="4"/>
  <c r="AP72" i="9" s="1"/>
  <c r="FG76" i="4"/>
  <c r="AP71" i="9" s="1"/>
  <c r="FG75" i="4"/>
  <c r="AP70" i="9" s="1"/>
  <c r="FG74" i="4"/>
  <c r="AP69" i="9" s="1"/>
  <c r="FG73" i="4"/>
  <c r="AP68" i="9" s="1"/>
  <c r="FG72" i="4"/>
  <c r="AP67" i="9" s="1"/>
  <c r="FG71" i="4"/>
  <c r="AP66" i="9" s="1"/>
  <c r="FG70" i="4"/>
  <c r="AP65" i="9" s="1"/>
  <c r="FG69" i="4"/>
  <c r="AP64" i="9" s="1"/>
  <c r="FG68" i="4"/>
  <c r="AP63" i="9" s="1"/>
  <c r="FG67" i="4"/>
  <c r="AP62" i="9" s="1"/>
  <c r="FG66" i="4"/>
  <c r="AP61" i="9" s="1"/>
  <c r="FG65" i="4"/>
  <c r="AP60" i="9" s="1"/>
  <c r="FG64" i="4"/>
  <c r="AP59" i="9" s="1"/>
  <c r="FG63" i="4"/>
  <c r="AP58" i="9" s="1"/>
  <c r="FG62" i="4"/>
  <c r="AP57" i="9" s="1"/>
  <c r="FG61" i="4"/>
  <c r="AP56" i="9" s="1"/>
  <c r="FG60" i="4"/>
  <c r="AP55" i="9" s="1"/>
  <c r="FG59" i="4"/>
  <c r="AP54" i="9" s="1"/>
  <c r="FG58" i="4"/>
  <c r="AP53" i="9" s="1"/>
  <c r="FG57" i="4"/>
  <c r="AP52" i="9" s="1"/>
  <c r="FG56" i="4"/>
  <c r="AP51" i="9" s="1"/>
  <c r="FG55" i="4"/>
  <c r="AP50" i="9" s="1"/>
  <c r="FG54" i="4"/>
  <c r="AP49" i="9" s="1"/>
  <c r="FG53" i="4"/>
  <c r="AP48" i="9" s="1"/>
  <c r="FG52" i="4"/>
  <c r="AP47" i="9" s="1"/>
  <c r="FG51" i="4"/>
  <c r="AP46" i="9" s="1"/>
  <c r="FG50" i="4"/>
  <c r="AP45" i="9" s="1"/>
  <c r="FG49" i="4"/>
  <c r="AP44" i="9" s="1"/>
  <c r="FG48" i="4"/>
  <c r="AP43" i="9" s="1"/>
  <c r="FG47" i="4"/>
  <c r="AP42" i="9" s="1"/>
  <c r="FG46" i="4"/>
  <c r="AP41" i="9" s="1"/>
  <c r="FG45" i="4"/>
  <c r="AP40" i="9" s="1"/>
  <c r="FG44" i="4"/>
  <c r="AP39" i="9" s="1"/>
  <c r="FG43" i="4"/>
  <c r="AP38" i="9" s="1"/>
  <c r="FG42" i="4"/>
  <c r="AP37" i="9" s="1"/>
  <c r="FG41" i="4"/>
  <c r="AP36" i="9" s="1"/>
  <c r="FG40" i="4"/>
  <c r="AP35" i="9" s="1"/>
  <c r="FG39" i="4"/>
  <c r="AP34" i="9" s="1"/>
  <c r="FG38" i="4"/>
  <c r="AP33" i="9" s="1"/>
  <c r="FG37" i="4"/>
  <c r="AP32" i="9" s="1"/>
  <c r="FG36" i="4"/>
  <c r="AP31" i="9" s="1"/>
  <c r="FG35" i="4"/>
  <c r="AP30" i="9" s="1"/>
  <c r="FG34" i="4"/>
  <c r="AP29" i="9" s="1"/>
  <c r="FG33" i="4"/>
  <c r="AP28" i="9" s="1"/>
  <c r="FG32" i="4"/>
  <c r="AP27" i="9" s="1"/>
  <c r="FG31" i="4"/>
  <c r="AP26" i="9" s="1"/>
  <c r="FG30" i="4"/>
  <c r="AP25" i="9" s="1"/>
  <c r="FG29" i="4"/>
  <c r="AP24" i="9" s="1"/>
  <c r="FG28" i="4"/>
  <c r="AP23" i="9" s="1"/>
  <c r="FG27" i="4"/>
  <c r="AP22" i="9" s="1"/>
  <c r="FG26" i="4"/>
  <c r="AP21" i="9" s="1"/>
  <c r="FG25" i="4"/>
  <c r="AP20" i="9" s="1"/>
  <c r="FG24" i="4"/>
  <c r="AP19" i="9" s="1"/>
  <c r="FG23" i="4"/>
  <c r="AP18" i="9" s="1"/>
  <c r="FG22" i="4"/>
  <c r="AP17" i="9" s="1"/>
  <c r="FG21" i="4"/>
  <c r="AP16" i="9" s="1"/>
  <c r="FG20" i="4"/>
  <c r="AP15" i="9" s="1"/>
  <c r="FG19" i="4"/>
  <c r="AP14" i="9" s="1"/>
  <c r="FG18" i="4"/>
  <c r="AP13" i="9" s="1"/>
  <c r="FG17" i="4"/>
  <c r="AP12" i="9" s="1"/>
  <c r="FG16" i="4"/>
  <c r="AP11" i="9" s="1"/>
  <c r="FG15" i="4"/>
  <c r="AP10" i="9" s="1"/>
  <c r="FG14" i="4"/>
  <c r="AP9" i="9" s="1"/>
  <c r="FG13" i="4"/>
  <c r="AP8" i="9" s="1"/>
  <c r="FG12" i="4"/>
  <c r="AP7" i="9" s="1"/>
  <c r="FG11" i="4"/>
  <c r="AP6" i="9" s="1"/>
  <c r="FG10" i="4"/>
  <c r="AP5" i="9" s="1"/>
  <c r="FG9" i="4"/>
  <c r="FC188" i="4"/>
  <c r="AO183" i="9" s="1"/>
  <c r="FC187" i="4"/>
  <c r="AO182" i="9" s="1"/>
  <c r="FC186" i="4"/>
  <c r="AO181" i="9" s="1"/>
  <c r="FC185" i="4"/>
  <c r="AO180" i="9" s="1"/>
  <c r="FC184" i="4"/>
  <c r="AO179" i="9" s="1"/>
  <c r="FC183" i="4"/>
  <c r="AO178" i="9" s="1"/>
  <c r="FC182" i="4"/>
  <c r="AO177" i="9" s="1"/>
  <c r="FC181" i="4"/>
  <c r="AO176" i="9" s="1"/>
  <c r="FC180" i="4"/>
  <c r="AO175" i="9" s="1"/>
  <c r="FC179" i="4"/>
  <c r="AO174" i="9" s="1"/>
  <c r="FC178" i="4"/>
  <c r="AO173" i="9" s="1"/>
  <c r="FC177" i="4"/>
  <c r="AO172" i="9" s="1"/>
  <c r="FC176" i="4"/>
  <c r="AO171" i="9" s="1"/>
  <c r="FC175" i="4"/>
  <c r="AO170" i="9" s="1"/>
  <c r="FC174" i="4"/>
  <c r="AO169" i="9" s="1"/>
  <c r="FC173" i="4"/>
  <c r="AO168" i="9" s="1"/>
  <c r="FC172" i="4"/>
  <c r="AO167" i="9" s="1"/>
  <c r="FC171" i="4"/>
  <c r="AO166" i="9" s="1"/>
  <c r="FC170" i="4"/>
  <c r="AO165" i="9" s="1"/>
  <c r="FC169" i="4"/>
  <c r="AO164" i="9" s="1"/>
  <c r="FC168" i="4"/>
  <c r="AO163" i="9" s="1"/>
  <c r="FC167" i="4"/>
  <c r="AO162" i="9" s="1"/>
  <c r="FC166" i="4"/>
  <c r="AO161" i="9" s="1"/>
  <c r="FC165" i="4"/>
  <c r="AO160" i="9" s="1"/>
  <c r="FC164" i="4"/>
  <c r="AO159" i="9" s="1"/>
  <c r="FC163" i="4"/>
  <c r="AO158" i="9" s="1"/>
  <c r="FC162" i="4"/>
  <c r="AO157" i="9" s="1"/>
  <c r="FC161" i="4"/>
  <c r="AO156" i="9" s="1"/>
  <c r="FC160" i="4"/>
  <c r="AO155" i="9" s="1"/>
  <c r="FC159" i="4"/>
  <c r="AO154" i="9" s="1"/>
  <c r="FC158" i="4"/>
  <c r="AO153" i="9" s="1"/>
  <c r="FC157" i="4"/>
  <c r="AO152" i="9" s="1"/>
  <c r="FC156" i="4"/>
  <c r="AO151" i="9" s="1"/>
  <c r="FC155" i="4"/>
  <c r="AO150" i="9" s="1"/>
  <c r="FC154" i="4"/>
  <c r="AO149" i="9" s="1"/>
  <c r="FC153" i="4"/>
  <c r="AO148" i="9" s="1"/>
  <c r="FC152" i="4"/>
  <c r="AO147" i="9" s="1"/>
  <c r="FC151" i="4"/>
  <c r="AO146" i="9" s="1"/>
  <c r="FC150" i="4"/>
  <c r="AO145" i="9" s="1"/>
  <c r="FC149" i="4"/>
  <c r="AO144" i="9" s="1"/>
  <c r="FC148" i="4"/>
  <c r="AO143" i="9" s="1"/>
  <c r="FC147" i="4"/>
  <c r="AO142" i="9" s="1"/>
  <c r="FC146" i="4"/>
  <c r="AO141" i="9" s="1"/>
  <c r="FC145" i="4"/>
  <c r="AO140" i="9" s="1"/>
  <c r="FC144" i="4"/>
  <c r="AO139" i="9" s="1"/>
  <c r="FC143" i="4"/>
  <c r="AO138" i="9" s="1"/>
  <c r="FC142" i="4"/>
  <c r="AO137" i="9" s="1"/>
  <c r="FC141" i="4"/>
  <c r="AO136" i="9" s="1"/>
  <c r="FC140" i="4"/>
  <c r="AO135" i="9" s="1"/>
  <c r="FC139" i="4"/>
  <c r="AO134" i="9" s="1"/>
  <c r="FC138" i="4"/>
  <c r="AO133" i="9" s="1"/>
  <c r="FC137" i="4"/>
  <c r="AO132" i="9" s="1"/>
  <c r="FC136" i="4"/>
  <c r="AO131" i="9" s="1"/>
  <c r="FC135" i="4"/>
  <c r="AO130" i="9" s="1"/>
  <c r="FC134" i="4"/>
  <c r="AO129" i="9" s="1"/>
  <c r="FC133" i="4"/>
  <c r="AO128" i="9" s="1"/>
  <c r="FC132" i="4"/>
  <c r="AO127" i="9" s="1"/>
  <c r="FC131" i="4"/>
  <c r="AO126" i="9" s="1"/>
  <c r="FC130" i="4"/>
  <c r="AO125" i="9" s="1"/>
  <c r="FC129" i="4"/>
  <c r="AO124" i="9" s="1"/>
  <c r="FC128" i="4"/>
  <c r="AO123" i="9" s="1"/>
  <c r="FC127" i="4"/>
  <c r="AO122" i="9" s="1"/>
  <c r="FC126" i="4"/>
  <c r="AO121" i="9" s="1"/>
  <c r="FC125" i="4"/>
  <c r="AO120" i="9" s="1"/>
  <c r="FC124" i="4"/>
  <c r="AO119" i="9" s="1"/>
  <c r="FC123" i="4"/>
  <c r="AO118" i="9" s="1"/>
  <c r="FC122" i="4"/>
  <c r="AO117" i="9" s="1"/>
  <c r="FC121" i="4"/>
  <c r="AO116" i="9" s="1"/>
  <c r="FC120" i="4"/>
  <c r="AO115" i="9" s="1"/>
  <c r="FC119" i="4"/>
  <c r="AO114" i="9" s="1"/>
  <c r="FC118" i="4"/>
  <c r="AO113" i="9" s="1"/>
  <c r="FC117" i="4"/>
  <c r="AO112" i="9" s="1"/>
  <c r="FC116" i="4"/>
  <c r="AO111" i="9" s="1"/>
  <c r="FC115" i="4"/>
  <c r="AO110" i="9" s="1"/>
  <c r="FC114" i="4"/>
  <c r="AO109" i="9" s="1"/>
  <c r="FC113" i="4"/>
  <c r="AO108" i="9" s="1"/>
  <c r="FC112" i="4"/>
  <c r="AO107" i="9" s="1"/>
  <c r="FC111" i="4"/>
  <c r="AO106" i="9" s="1"/>
  <c r="FC110" i="4"/>
  <c r="AO105" i="9" s="1"/>
  <c r="FC109" i="4"/>
  <c r="AO104" i="9" s="1"/>
  <c r="FC108" i="4"/>
  <c r="AO103" i="9" s="1"/>
  <c r="FC107" i="4"/>
  <c r="AO102" i="9" s="1"/>
  <c r="FC106" i="4"/>
  <c r="AO101" i="9" s="1"/>
  <c r="FC105" i="4"/>
  <c r="AO100" i="9" s="1"/>
  <c r="FC104" i="4"/>
  <c r="AO99" i="9" s="1"/>
  <c r="FC103" i="4"/>
  <c r="AO98" i="9" s="1"/>
  <c r="FC102" i="4"/>
  <c r="AO97" i="9" s="1"/>
  <c r="FC101" i="4"/>
  <c r="AO96" i="9" s="1"/>
  <c r="FC100" i="4"/>
  <c r="AO95" i="9" s="1"/>
  <c r="FC99" i="4"/>
  <c r="AO94" i="9" s="1"/>
  <c r="FC98" i="4"/>
  <c r="AO93" i="9" s="1"/>
  <c r="FC97" i="4"/>
  <c r="AO92" i="9" s="1"/>
  <c r="FC96" i="4"/>
  <c r="AO91" i="9" s="1"/>
  <c r="FC95" i="4"/>
  <c r="AO90" i="9" s="1"/>
  <c r="FC94" i="4"/>
  <c r="AO89" i="9" s="1"/>
  <c r="FC93" i="4"/>
  <c r="AO88" i="9" s="1"/>
  <c r="FC92" i="4"/>
  <c r="AO87" i="9" s="1"/>
  <c r="FC91" i="4"/>
  <c r="AO86" i="9" s="1"/>
  <c r="FC90" i="4"/>
  <c r="AO85" i="9" s="1"/>
  <c r="FC89" i="4"/>
  <c r="AO84" i="9" s="1"/>
  <c r="FC88" i="4"/>
  <c r="AO83" i="9" s="1"/>
  <c r="FC87" i="4"/>
  <c r="AO82" i="9" s="1"/>
  <c r="FC86" i="4"/>
  <c r="AO81" i="9" s="1"/>
  <c r="FC85" i="4"/>
  <c r="AO80" i="9" s="1"/>
  <c r="FC84" i="4"/>
  <c r="AO79" i="9" s="1"/>
  <c r="FC83" i="4"/>
  <c r="AO78" i="9" s="1"/>
  <c r="FC82" i="4"/>
  <c r="AO77" i="9" s="1"/>
  <c r="FC81" i="4"/>
  <c r="AO76" i="9" s="1"/>
  <c r="FC80" i="4"/>
  <c r="AO75" i="9" s="1"/>
  <c r="FC79" i="4"/>
  <c r="AO74" i="9" s="1"/>
  <c r="FC78" i="4"/>
  <c r="AO73" i="9" s="1"/>
  <c r="FC77" i="4"/>
  <c r="AO72" i="9" s="1"/>
  <c r="FC76" i="4"/>
  <c r="AO71" i="9" s="1"/>
  <c r="FC75" i="4"/>
  <c r="AO70" i="9" s="1"/>
  <c r="FC74" i="4"/>
  <c r="AO69" i="9" s="1"/>
  <c r="FC73" i="4"/>
  <c r="AO68" i="9" s="1"/>
  <c r="FC72" i="4"/>
  <c r="AO67" i="9" s="1"/>
  <c r="FC71" i="4"/>
  <c r="AO66" i="9" s="1"/>
  <c r="FC70" i="4"/>
  <c r="AO65" i="9" s="1"/>
  <c r="FC69" i="4"/>
  <c r="AO64" i="9" s="1"/>
  <c r="FC68" i="4"/>
  <c r="AO63" i="9" s="1"/>
  <c r="FC67" i="4"/>
  <c r="AO62" i="9" s="1"/>
  <c r="FC66" i="4"/>
  <c r="AO61" i="9" s="1"/>
  <c r="FC65" i="4"/>
  <c r="AO60" i="9" s="1"/>
  <c r="FC64" i="4"/>
  <c r="AO59" i="9" s="1"/>
  <c r="FC63" i="4"/>
  <c r="AO58" i="9" s="1"/>
  <c r="FC62" i="4"/>
  <c r="AO57" i="9" s="1"/>
  <c r="FC61" i="4"/>
  <c r="AO56" i="9" s="1"/>
  <c r="FC60" i="4"/>
  <c r="AO55" i="9" s="1"/>
  <c r="FC59" i="4"/>
  <c r="AO54" i="9" s="1"/>
  <c r="FC58" i="4"/>
  <c r="AO53" i="9" s="1"/>
  <c r="FC57" i="4"/>
  <c r="AO52" i="9" s="1"/>
  <c r="FC56" i="4"/>
  <c r="AO51" i="9" s="1"/>
  <c r="FC55" i="4"/>
  <c r="AO50" i="9" s="1"/>
  <c r="FC54" i="4"/>
  <c r="AO49" i="9" s="1"/>
  <c r="FC53" i="4"/>
  <c r="AO48" i="9" s="1"/>
  <c r="FC52" i="4"/>
  <c r="AO47" i="9" s="1"/>
  <c r="FC51" i="4"/>
  <c r="AO46" i="9" s="1"/>
  <c r="FC50" i="4"/>
  <c r="AO45" i="9" s="1"/>
  <c r="FC49" i="4"/>
  <c r="AO44" i="9" s="1"/>
  <c r="FC48" i="4"/>
  <c r="AO43" i="9" s="1"/>
  <c r="FC47" i="4"/>
  <c r="AO42" i="9" s="1"/>
  <c r="FC46" i="4"/>
  <c r="AO41" i="9" s="1"/>
  <c r="FC45" i="4"/>
  <c r="AO40" i="9" s="1"/>
  <c r="FC44" i="4"/>
  <c r="AO39" i="9" s="1"/>
  <c r="FC43" i="4"/>
  <c r="AO38" i="9" s="1"/>
  <c r="FC42" i="4"/>
  <c r="AO37" i="9" s="1"/>
  <c r="FC41" i="4"/>
  <c r="AO36" i="9" s="1"/>
  <c r="FC40" i="4"/>
  <c r="AO35" i="9" s="1"/>
  <c r="FC39" i="4"/>
  <c r="AO34" i="9" s="1"/>
  <c r="FC38" i="4"/>
  <c r="AO33" i="9" s="1"/>
  <c r="FC37" i="4"/>
  <c r="AO32" i="9" s="1"/>
  <c r="FC36" i="4"/>
  <c r="AO31" i="9" s="1"/>
  <c r="FC35" i="4"/>
  <c r="AO30" i="9" s="1"/>
  <c r="FC34" i="4"/>
  <c r="AO29" i="9" s="1"/>
  <c r="FC33" i="4"/>
  <c r="AO28" i="9" s="1"/>
  <c r="FC32" i="4"/>
  <c r="AO27" i="9" s="1"/>
  <c r="FC31" i="4"/>
  <c r="AO26" i="9" s="1"/>
  <c r="FC30" i="4"/>
  <c r="AO25" i="9" s="1"/>
  <c r="FC29" i="4"/>
  <c r="AO24" i="9" s="1"/>
  <c r="FC28" i="4"/>
  <c r="AO23" i="9" s="1"/>
  <c r="FC27" i="4"/>
  <c r="AO22" i="9" s="1"/>
  <c r="FC26" i="4"/>
  <c r="AO21" i="9" s="1"/>
  <c r="FC25" i="4"/>
  <c r="AO20" i="9" s="1"/>
  <c r="FC24" i="4"/>
  <c r="AO19" i="9" s="1"/>
  <c r="FC23" i="4"/>
  <c r="AO18" i="9" s="1"/>
  <c r="FC22" i="4"/>
  <c r="AO17" i="9" s="1"/>
  <c r="FC21" i="4"/>
  <c r="AO16" i="9" s="1"/>
  <c r="FC20" i="4"/>
  <c r="AO15" i="9" s="1"/>
  <c r="FC19" i="4"/>
  <c r="AO14" i="9" s="1"/>
  <c r="FC18" i="4"/>
  <c r="AO13" i="9" s="1"/>
  <c r="FC17" i="4"/>
  <c r="AO12" i="9" s="1"/>
  <c r="FC16" i="4"/>
  <c r="AO11" i="9" s="1"/>
  <c r="FC15" i="4"/>
  <c r="AO10" i="9" s="1"/>
  <c r="FC14" i="4"/>
  <c r="AO9" i="9" s="1"/>
  <c r="FC13" i="4"/>
  <c r="AO8" i="9" s="1"/>
  <c r="FC12" i="4"/>
  <c r="AO7" i="9" s="1"/>
  <c r="FC11" i="4"/>
  <c r="AO6" i="9" s="1"/>
  <c r="FC10" i="4"/>
  <c r="AO5" i="9" s="1"/>
  <c r="FC9" i="4"/>
  <c r="EY188" i="4"/>
  <c r="AN183" i="9" s="1"/>
  <c r="EY187" i="4"/>
  <c r="AN182" i="9" s="1"/>
  <c r="EY186" i="4"/>
  <c r="AN181" i="9" s="1"/>
  <c r="EY185" i="4"/>
  <c r="AN180" i="9" s="1"/>
  <c r="EY184" i="4"/>
  <c r="AN179" i="9" s="1"/>
  <c r="EY183" i="4"/>
  <c r="AN178" i="9" s="1"/>
  <c r="EY182" i="4"/>
  <c r="AN177" i="9" s="1"/>
  <c r="EY181" i="4"/>
  <c r="AN176" i="9" s="1"/>
  <c r="EY180" i="4"/>
  <c r="AN175" i="9" s="1"/>
  <c r="EY179" i="4"/>
  <c r="AN174" i="9" s="1"/>
  <c r="EY178" i="4"/>
  <c r="AN173" i="9" s="1"/>
  <c r="EY177" i="4"/>
  <c r="AN172" i="9" s="1"/>
  <c r="EY176" i="4"/>
  <c r="AN171" i="9" s="1"/>
  <c r="EY175" i="4"/>
  <c r="AN170" i="9" s="1"/>
  <c r="EY174" i="4"/>
  <c r="AN169" i="9" s="1"/>
  <c r="EY173" i="4"/>
  <c r="AN168" i="9" s="1"/>
  <c r="EY172" i="4"/>
  <c r="AN167" i="9" s="1"/>
  <c r="EY171" i="4"/>
  <c r="AN166" i="9" s="1"/>
  <c r="EY170" i="4"/>
  <c r="AN165" i="9" s="1"/>
  <c r="EY169" i="4"/>
  <c r="AN164" i="9" s="1"/>
  <c r="EY168" i="4"/>
  <c r="AN163" i="9" s="1"/>
  <c r="EY167" i="4"/>
  <c r="AN162" i="9" s="1"/>
  <c r="EY166" i="4"/>
  <c r="AN161" i="9" s="1"/>
  <c r="EY165" i="4"/>
  <c r="AN160" i="9" s="1"/>
  <c r="EY164" i="4"/>
  <c r="AN159" i="9" s="1"/>
  <c r="EY163" i="4"/>
  <c r="AN158" i="9" s="1"/>
  <c r="EY162" i="4"/>
  <c r="AN157" i="9" s="1"/>
  <c r="EY161" i="4"/>
  <c r="AN156" i="9" s="1"/>
  <c r="EY160" i="4"/>
  <c r="AN155" i="9" s="1"/>
  <c r="EY159" i="4"/>
  <c r="AN154" i="9" s="1"/>
  <c r="EY158" i="4"/>
  <c r="AN153" i="9" s="1"/>
  <c r="EY157" i="4"/>
  <c r="AN152" i="9" s="1"/>
  <c r="EY156" i="4"/>
  <c r="AN151" i="9" s="1"/>
  <c r="EY155" i="4"/>
  <c r="AN150" i="9" s="1"/>
  <c r="EY154" i="4"/>
  <c r="AN149" i="9" s="1"/>
  <c r="EY153" i="4"/>
  <c r="AN148" i="9" s="1"/>
  <c r="EY152" i="4"/>
  <c r="AN147" i="9" s="1"/>
  <c r="EY151" i="4"/>
  <c r="AN146" i="9" s="1"/>
  <c r="EY150" i="4"/>
  <c r="AN145" i="9" s="1"/>
  <c r="EY149" i="4"/>
  <c r="AN144" i="9" s="1"/>
  <c r="EY148" i="4"/>
  <c r="AN143" i="9" s="1"/>
  <c r="EY147" i="4"/>
  <c r="AN142" i="9" s="1"/>
  <c r="EY146" i="4"/>
  <c r="AN141" i="9" s="1"/>
  <c r="EY145" i="4"/>
  <c r="AN140" i="9" s="1"/>
  <c r="EY144" i="4"/>
  <c r="AN139" i="9" s="1"/>
  <c r="EY143" i="4"/>
  <c r="AN138" i="9" s="1"/>
  <c r="EY142" i="4"/>
  <c r="AN137" i="9" s="1"/>
  <c r="EY141" i="4"/>
  <c r="AN136" i="9" s="1"/>
  <c r="EY140" i="4"/>
  <c r="AN135" i="9" s="1"/>
  <c r="EY139" i="4"/>
  <c r="AN134" i="9" s="1"/>
  <c r="EY138" i="4"/>
  <c r="AN133" i="9" s="1"/>
  <c r="EY137" i="4"/>
  <c r="AN132" i="9" s="1"/>
  <c r="EY136" i="4"/>
  <c r="AN131" i="9" s="1"/>
  <c r="EY135" i="4"/>
  <c r="AN130" i="9" s="1"/>
  <c r="EY134" i="4"/>
  <c r="AN129" i="9" s="1"/>
  <c r="EY133" i="4"/>
  <c r="AN128" i="9" s="1"/>
  <c r="EY132" i="4"/>
  <c r="AN127" i="9" s="1"/>
  <c r="EY131" i="4"/>
  <c r="AN126" i="9" s="1"/>
  <c r="EY130" i="4"/>
  <c r="AN125" i="9" s="1"/>
  <c r="EY129" i="4"/>
  <c r="AN124" i="9" s="1"/>
  <c r="EY128" i="4"/>
  <c r="AN123" i="9" s="1"/>
  <c r="EY127" i="4"/>
  <c r="AN122" i="9" s="1"/>
  <c r="EY126" i="4"/>
  <c r="AN121" i="9" s="1"/>
  <c r="EY125" i="4"/>
  <c r="AN120" i="9" s="1"/>
  <c r="EY124" i="4"/>
  <c r="AN119" i="9" s="1"/>
  <c r="EY123" i="4"/>
  <c r="AN118" i="9" s="1"/>
  <c r="EY122" i="4"/>
  <c r="AN117" i="9" s="1"/>
  <c r="EY121" i="4"/>
  <c r="AN116" i="9" s="1"/>
  <c r="EY120" i="4"/>
  <c r="AN115" i="9" s="1"/>
  <c r="EY119" i="4"/>
  <c r="AN114" i="9" s="1"/>
  <c r="EY118" i="4"/>
  <c r="AN113" i="9" s="1"/>
  <c r="EY117" i="4"/>
  <c r="AN112" i="9" s="1"/>
  <c r="EY116" i="4"/>
  <c r="AN111" i="9" s="1"/>
  <c r="EY115" i="4"/>
  <c r="AN110" i="9" s="1"/>
  <c r="EY114" i="4"/>
  <c r="AN109" i="9" s="1"/>
  <c r="EY113" i="4"/>
  <c r="AN108" i="9" s="1"/>
  <c r="EY112" i="4"/>
  <c r="AN107" i="9" s="1"/>
  <c r="EY111" i="4"/>
  <c r="AN106" i="9" s="1"/>
  <c r="EY110" i="4"/>
  <c r="AN105" i="9" s="1"/>
  <c r="EY109" i="4"/>
  <c r="AN104" i="9" s="1"/>
  <c r="EY108" i="4"/>
  <c r="AN103" i="9" s="1"/>
  <c r="EY107" i="4"/>
  <c r="AN102" i="9" s="1"/>
  <c r="EY106" i="4"/>
  <c r="AN101" i="9" s="1"/>
  <c r="EY105" i="4"/>
  <c r="AN100" i="9" s="1"/>
  <c r="EY104" i="4"/>
  <c r="AN99" i="9" s="1"/>
  <c r="EY103" i="4"/>
  <c r="AN98" i="9" s="1"/>
  <c r="EY102" i="4"/>
  <c r="AN97" i="9" s="1"/>
  <c r="EY101" i="4"/>
  <c r="AN96" i="9" s="1"/>
  <c r="EY100" i="4"/>
  <c r="AN95" i="9" s="1"/>
  <c r="EY99" i="4"/>
  <c r="AN94" i="9" s="1"/>
  <c r="EY98" i="4"/>
  <c r="AN93" i="9" s="1"/>
  <c r="EY97" i="4"/>
  <c r="AN92" i="9" s="1"/>
  <c r="EY96" i="4"/>
  <c r="AN91" i="9" s="1"/>
  <c r="EY95" i="4"/>
  <c r="AN90" i="9" s="1"/>
  <c r="EY94" i="4"/>
  <c r="AN89" i="9" s="1"/>
  <c r="EY93" i="4"/>
  <c r="AN88" i="9" s="1"/>
  <c r="EY92" i="4"/>
  <c r="AN87" i="9" s="1"/>
  <c r="EY91" i="4"/>
  <c r="AN86" i="9" s="1"/>
  <c r="EY90" i="4"/>
  <c r="AN85" i="9" s="1"/>
  <c r="EY89" i="4"/>
  <c r="AN84" i="9" s="1"/>
  <c r="EY88" i="4"/>
  <c r="AN83" i="9" s="1"/>
  <c r="EY87" i="4"/>
  <c r="AN82" i="9" s="1"/>
  <c r="EY86" i="4"/>
  <c r="AN81" i="9" s="1"/>
  <c r="EY85" i="4"/>
  <c r="AN80" i="9" s="1"/>
  <c r="EY84" i="4"/>
  <c r="AN79" i="9" s="1"/>
  <c r="EY83" i="4"/>
  <c r="AN78" i="9" s="1"/>
  <c r="EY82" i="4"/>
  <c r="AN77" i="9" s="1"/>
  <c r="EY81" i="4"/>
  <c r="AN76" i="9" s="1"/>
  <c r="EY80" i="4"/>
  <c r="AN75" i="9" s="1"/>
  <c r="EY79" i="4"/>
  <c r="AN74" i="9" s="1"/>
  <c r="EY78" i="4"/>
  <c r="AN73" i="9" s="1"/>
  <c r="EY77" i="4"/>
  <c r="AN72" i="9" s="1"/>
  <c r="EY76" i="4"/>
  <c r="AN71" i="9" s="1"/>
  <c r="EY75" i="4"/>
  <c r="AN70" i="9" s="1"/>
  <c r="EY74" i="4"/>
  <c r="AN69" i="9" s="1"/>
  <c r="EY73" i="4"/>
  <c r="AN68" i="9" s="1"/>
  <c r="EY72" i="4"/>
  <c r="AN67" i="9" s="1"/>
  <c r="EY71" i="4"/>
  <c r="AN66" i="9" s="1"/>
  <c r="EY70" i="4"/>
  <c r="AN65" i="9" s="1"/>
  <c r="EY69" i="4"/>
  <c r="AN64" i="9" s="1"/>
  <c r="EY68" i="4"/>
  <c r="AN63" i="9" s="1"/>
  <c r="EY67" i="4"/>
  <c r="AN62" i="9" s="1"/>
  <c r="EY66" i="4"/>
  <c r="AN61" i="9" s="1"/>
  <c r="EY65" i="4"/>
  <c r="AN60" i="9" s="1"/>
  <c r="EY64" i="4"/>
  <c r="AN59" i="9" s="1"/>
  <c r="EY63" i="4"/>
  <c r="AN58" i="9" s="1"/>
  <c r="EY62" i="4"/>
  <c r="AN57" i="9" s="1"/>
  <c r="EY61" i="4"/>
  <c r="AN56" i="9" s="1"/>
  <c r="EY60" i="4"/>
  <c r="AN55" i="9" s="1"/>
  <c r="EY59" i="4"/>
  <c r="AN54" i="9" s="1"/>
  <c r="EY58" i="4"/>
  <c r="AN53" i="9" s="1"/>
  <c r="EY57" i="4"/>
  <c r="AN52" i="9" s="1"/>
  <c r="EY56" i="4"/>
  <c r="AN51" i="9" s="1"/>
  <c r="EY55" i="4"/>
  <c r="AN50" i="9" s="1"/>
  <c r="EY54" i="4"/>
  <c r="AN49" i="9" s="1"/>
  <c r="EY53" i="4"/>
  <c r="AN48" i="9" s="1"/>
  <c r="EY52" i="4"/>
  <c r="AN47" i="9" s="1"/>
  <c r="EY51" i="4"/>
  <c r="AN46" i="9" s="1"/>
  <c r="EY50" i="4"/>
  <c r="AN45" i="9" s="1"/>
  <c r="EY49" i="4"/>
  <c r="AN44" i="9" s="1"/>
  <c r="EY48" i="4"/>
  <c r="AN43" i="9" s="1"/>
  <c r="EY47" i="4"/>
  <c r="AN42" i="9" s="1"/>
  <c r="EY46" i="4"/>
  <c r="AN41" i="9" s="1"/>
  <c r="EY45" i="4"/>
  <c r="AN40" i="9" s="1"/>
  <c r="EY44" i="4"/>
  <c r="AN39" i="9" s="1"/>
  <c r="EY43" i="4"/>
  <c r="AN38" i="9" s="1"/>
  <c r="EY42" i="4"/>
  <c r="AN37" i="9" s="1"/>
  <c r="EY41" i="4"/>
  <c r="AN36" i="9" s="1"/>
  <c r="EY40" i="4"/>
  <c r="AN35" i="9" s="1"/>
  <c r="EY39" i="4"/>
  <c r="AN34" i="9" s="1"/>
  <c r="EY38" i="4"/>
  <c r="AN33" i="9" s="1"/>
  <c r="EY37" i="4"/>
  <c r="AN32" i="9" s="1"/>
  <c r="EY36" i="4"/>
  <c r="AN31" i="9" s="1"/>
  <c r="EY35" i="4"/>
  <c r="AN30" i="9" s="1"/>
  <c r="EY34" i="4"/>
  <c r="AN29" i="9" s="1"/>
  <c r="EY33" i="4"/>
  <c r="AN28" i="9" s="1"/>
  <c r="EY32" i="4"/>
  <c r="AN27" i="9" s="1"/>
  <c r="EY31" i="4"/>
  <c r="AN26" i="9" s="1"/>
  <c r="EY30" i="4"/>
  <c r="AN25" i="9" s="1"/>
  <c r="EY29" i="4"/>
  <c r="AN24" i="9" s="1"/>
  <c r="EY28" i="4"/>
  <c r="AN23" i="9" s="1"/>
  <c r="EY27" i="4"/>
  <c r="AN22" i="9" s="1"/>
  <c r="EY26" i="4"/>
  <c r="AN21" i="9" s="1"/>
  <c r="EY25" i="4"/>
  <c r="AN20" i="9" s="1"/>
  <c r="EY24" i="4"/>
  <c r="AN19" i="9" s="1"/>
  <c r="EY23" i="4"/>
  <c r="AN18" i="9" s="1"/>
  <c r="EY22" i="4"/>
  <c r="AN17" i="9" s="1"/>
  <c r="EY21" i="4"/>
  <c r="AN16" i="9" s="1"/>
  <c r="EY20" i="4"/>
  <c r="AN15" i="9" s="1"/>
  <c r="EY19" i="4"/>
  <c r="AN14" i="9" s="1"/>
  <c r="EY18" i="4"/>
  <c r="AN13" i="9" s="1"/>
  <c r="EY17" i="4"/>
  <c r="AN12" i="9" s="1"/>
  <c r="EY16" i="4"/>
  <c r="AN11" i="9" s="1"/>
  <c r="EY15" i="4"/>
  <c r="AN10" i="9" s="1"/>
  <c r="EY14" i="4"/>
  <c r="AN9" i="9" s="1"/>
  <c r="EY13" i="4"/>
  <c r="AN8" i="9" s="1"/>
  <c r="EY12" i="4"/>
  <c r="AN7" i="9" s="1"/>
  <c r="EY11" i="4"/>
  <c r="AN6" i="9" s="1"/>
  <c r="EY10" i="4"/>
  <c r="AN5" i="9" s="1"/>
  <c r="EY9" i="4"/>
  <c r="EU188" i="4"/>
  <c r="AM183" i="9" s="1"/>
  <c r="EU187" i="4"/>
  <c r="AM182" i="9" s="1"/>
  <c r="EU186" i="4"/>
  <c r="AM181" i="9" s="1"/>
  <c r="EU185" i="4"/>
  <c r="AM180" i="9" s="1"/>
  <c r="EU184" i="4"/>
  <c r="AM179" i="9" s="1"/>
  <c r="EU183" i="4"/>
  <c r="AM178" i="9" s="1"/>
  <c r="EU182" i="4"/>
  <c r="AM177" i="9" s="1"/>
  <c r="EU181" i="4"/>
  <c r="AM176" i="9" s="1"/>
  <c r="EU180" i="4"/>
  <c r="AM175" i="9" s="1"/>
  <c r="EU179" i="4"/>
  <c r="AM174" i="9" s="1"/>
  <c r="EU178" i="4"/>
  <c r="AM173" i="9" s="1"/>
  <c r="EU177" i="4"/>
  <c r="AM172" i="9" s="1"/>
  <c r="EU176" i="4"/>
  <c r="AM171" i="9" s="1"/>
  <c r="EU175" i="4"/>
  <c r="AM170" i="9" s="1"/>
  <c r="EU174" i="4"/>
  <c r="AM169" i="9" s="1"/>
  <c r="EU173" i="4"/>
  <c r="AM168" i="9" s="1"/>
  <c r="EU172" i="4"/>
  <c r="AM167" i="9" s="1"/>
  <c r="EU171" i="4"/>
  <c r="AM166" i="9" s="1"/>
  <c r="EU170" i="4"/>
  <c r="AM165" i="9" s="1"/>
  <c r="EU169" i="4"/>
  <c r="AM164" i="9" s="1"/>
  <c r="EU168" i="4"/>
  <c r="AM163" i="9" s="1"/>
  <c r="EU167" i="4"/>
  <c r="AM162" i="9" s="1"/>
  <c r="EU166" i="4"/>
  <c r="AM161" i="9" s="1"/>
  <c r="EU165" i="4"/>
  <c r="AM160" i="9" s="1"/>
  <c r="EU164" i="4"/>
  <c r="AM159" i="9" s="1"/>
  <c r="EU163" i="4"/>
  <c r="AM158" i="9" s="1"/>
  <c r="EU162" i="4"/>
  <c r="AM157" i="9" s="1"/>
  <c r="EU161" i="4"/>
  <c r="AM156" i="9" s="1"/>
  <c r="EU160" i="4"/>
  <c r="AM155" i="9" s="1"/>
  <c r="EU159" i="4"/>
  <c r="AM154" i="9" s="1"/>
  <c r="EU158" i="4"/>
  <c r="AM153" i="9" s="1"/>
  <c r="EU157" i="4"/>
  <c r="AM152" i="9" s="1"/>
  <c r="EU156" i="4"/>
  <c r="AM151" i="9" s="1"/>
  <c r="EU155" i="4"/>
  <c r="AM150" i="9" s="1"/>
  <c r="EU154" i="4"/>
  <c r="AM149" i="9" s="1"/>
  <c r="EU153" i="4"/>
  <c r="AM148" i="9" s="1"/>
  <c r="EU152" i="4"/>
  <c r="AM147" i="9" s="1"/>
  <c r="EU151" i="4"/>
  <c r="AM146" i="9" s="1"/>
  <c r="EU150" i="4"/>
  <c r="AM145" i="9" s="1"/>
  <c r="EU149" i="4"/>
  <c r="AM144" i="9" s="1"/>
  <c r="EU148" i="4"/>
  <c r="AM143" i="9" s="1"/>
  <c r="EU147" i="4"/>
  <c r="AM142" i="9" s="1"/>
  <c r="EU146" i="4"/>
  <c r="AM141" i="9" s="1"/>
  <c r="EU145" i="4"/>
  <c r="AM140" i="9" s="1"/>
  <c r="EU144" i="4"/>
  <c r="AM139" i="9" s="1"/>
  <c r="EU143" i="4"/>
  <c r="AM138" i="9" s="1"/>
  <c r="EU142" i="4"/>
  <c r="AM137" i="9" s="1"/>
  <c r="EU141" i="4"/>
  <c r="AM136" i="9" s="1"/>
  <c r="EU140" i="4"/>
  <c r="AM135" i="9" s="1"/>
  <c r="EU139" i="4"/>
  <c r="AM134" i="9" s="1"/>
  <c r="EU138" i="4"/>
  <c r="AM133" i="9" s="1"/>
  <c r="EU137" i="4"/>
  <c r="AM132" i="9" s="1"/>
  <c r="EU136" i="4"/>
  <c r="AM131" i="9" s="1"/>
  <c r="EU135" i="4"/>
  <c r="AM130" i="9" s="1"/>
  <c r="EU134" i="4"/>
  <c r="AM129" i="9" s="1"/>
  <c r="EU133" i="4"/>
  <c r="AM128" i="9" s="1"/>
  <c r="EU132" i="4"/>
  <c r="AM127" i="9" s="1"/>
  <c r="EU131" i="4"/>
  <c r="AM126" i="9" s="1"/>
  <c r="EU130" i="4"/>
  <c r="AM125" i="9" s="1"/>
  <c r="EU129" i="4"/>
  <c r="AM124" i="9" s="1"/>
  <c r="EU128" i="4"/>
  <c r="AM123" i="9" s="1"/>
  <c r="EU127" i="4"/>
  <c r="AM122" i="9" s="1"/>
  <c r="EU126" i="4"/>
  <c r="AM121" i="9" s="1"/>
  <c r="EU125" i="4"/>
  <c r="AM120" i="9" s="1"/>
  <c r="EU124" i="4"/>
  <c r="AM119" i="9" s="1"/>
  <c r="EU123" i="4"/>
  <c r="AM118" i="9" s="1"/>
  <c r="EU122" i="4"/>
  <c r="AM117" i="9" s="1"/>
  <c r="EU121" i="4"/>
  <c r="AM116" i="9" s="1"/>
  <c r="EU120" i="4"/>
  <c r="AM115" i="9" s="1"/>
  <c r="EU119" i="4"/>
  <c r="AM114" i="9" s="1"/>
  <c r="EU118" i="4"/>
  <c r="AM113" i="9" s="1"/>
  <c r="EU117" i="4"/>
  <c r="AM112" i="9" s="1"/>
  <c r="EU116" i="4"/>
  <c r="AM111" i="9" s="1"/>
  <c r="EU115" i="4"/>
  <c r="AM110" i="9" s="1"/>
  <c r="EU114" i="4"/>
  <c r="AM109" i="9" s="1"/>
  <c r="EU113" i="4"/>
  <c r="AM108" i="9" s="1"/>
  <c r="EU112" i="4"/>
  <c r="AM107" i="9" s="1"/>
  <c r="EU111" i="4"/>
  <c r="AM106" i="9" s="1"/>
  <c r="EU110" i="4"/>
  <c r="AM105" i="9" s="1"/>
  <c r="EU109" i="4"/>
  <c r="AM104" i="9" s="1"/>
  <c r="EU108" i="4"/>
  <c r="AM103" i="9" s="1"/>
  <c r="EU107" i="4"/>
  <c r="AM102" i="9" s="1"/>
  <c r="EU106" i="4"/>
  <c r="AM101" i="9" s="1"/>
  <c r="EU105" i="4"/>
  <c r="AM100" i="9" s="1"/>
  <c r="EU104" i="4"/>
  <c r="AM99" i="9" s="1"/>
  <c r="EU103" i="4"/>
  <c r="AM98" i="9" s="1"/>
  <c r="EU102" i="4"/>
  <c r="AM97" i="9" s="1"/>
  <c r="EU101" i="4"/>
  <c r="AM96" i="9" s="1"/>
  <c r="EU100" i="4"/>
  <c r="AM95" i="9" s="1"/>
  <c r="EU99" i="4"/>
  <c r="AM94" i="9" s="1"/>
  <c r="EU98" i="4"/>
  <c r="AM93" i="9" s="1"/>
  <c r="EU97" i="4"/>
  <c r="AM92" i="9" s="1"/>
  <c r="EU96" i="4"/>
  <c r="AM91" i="9" s="1"/>
  <c r="EU95" i="4"/>
  <c r="AM90" i="9" s="1"/>
  <c r="EU94" i="4"/>
  <c r="AM89" i="9" s="1"/>
  <c r="EU93" i="4"/>
  <c r="AM88" i="9" s="1"/>
  <c r="EU92" i="4"/>
  <c r="AM87" i="9" s="1"/>
  <c r="EU91" i="4"/>
  <c r="AM86" i="9" s="1"/>
  <c r="EU90" i="4"/>
  <c r="AM85" i="9" s="1"/>
  <c r="EU89" i="4"/>
  <c r="AM84" i="9" s="1"/>
  <c r="EU88" i="4"/>
  <c r="AM83" i="9" s="1"/>
  <c r="EU87" i="4"/>
  <c r="AM82" i="9" s="1"/>
  <c r="EU86" i="4"/>
  <c r="AM81" i="9" s="1"/>
  <c r="EU85" i="4"/>
  <c r="AM80" i="9" s="1"/>
  <c r="EU84" i="4"/>
  <c r="AM79" i="9" s="1"/>
  <c r="EU83" i="4"/>
  <c r="AM78" i="9" s="1"/>
  <c r="EU82" i="4"/>
  <c r="AM77" i="9" s="1"/>
  <c r="EU81" i="4"/>
  <c r="AM76" i="9" s="1"/>
  <c r="EU80" i="4"/>
  <c r="AM75" i="9" s="1"/>
  <c r="EU79" i="4"/>
  <c r="AM74" i="9" s="1"/>
  <c r="EU78" i="4"/>
  <c r="AM73" i="9" s="1"/>
  <c r="EU77" i="4"/>
  <c r="AM72" i="9" s="1"/>
  <c r="EU76" i="4"/>
  <c r="AM71" i="9" s="1"/>
  <c r="EU75" i="4"/>
  <c r="AM70" i="9" s="1"/>
  <c r="EU74" i="4"/>
  <c r="AM69" i="9" s="1"/>
  <c r="EU73" i="4"/>
  <c r="AM68" i="9" s="1"/>
  <c r="EU72" i="4"/>
  <c r="AM67" i="9" s="1"/>
  <c r="EU71" i="4"/>
  <c r="AM66" i="9" s="1"/>
  <c r="EU70" i="4"/>
  <c r="AM65" i="9" s="1"/>
  <c r="EU69" i="4"/>
  <c r="AM64" i="9" s="1"/>
  <c r="EU68" i="4"/>
  <c r="AM63" i="9" s="1"/>
  <c r="EU67" i="4"/>
  <c r="AM62" i="9" s="1"/>
  <c r="EU66" i="4"/>
  <c r="AM61" i="9" s="1"/>
  <c r="EU65" i="4"/>
  <c r="AM60" i="9" s="1"/>
  <c r="EU64" i="4"/>
  <c r="AM59" i="9" s="1"/>
  <c r="EU63" i="4"/>
  <c r="AM58" i="9" s="1"/>
  <c r="EU62" i="4"/>
  <c r="AM57" i="9" s="1"/>
  <c r="EU61" i="4"/>
  <c r="AM56" i="9" s="1"/>
  <c r="EU60" i="4"/>
  <c r="AM55" i="9" s="1"/>
  <c r="EU59" i="4"/>
  <c r="AM54" i="9" s="1"/>
  <c r="EU58" i="4"/>
  <c r="AM53" i="9" s="1"/>
  <c r="EU57" i="4"/>
  <c r="AM52" i="9" s="1"/>
  <c r="EU56" i="4"/>
  <c r="AM51" i="9" s="1"/>
  <c r="EU55" i="4"/>
  <c r="AM50" i="9" s="1"/>
  <c r="EU54" i="4"/>
  <c r="AM49" i="9" s="1"/>
  <c r="EU53" i="4"/>
  <c r="AM48" i="9" s="1"/>
  <c r="EU52" i="4"/>
  <c r="AM47" i="9" s="1"/>
  <c r="EU51" i="4"/>
  <c r="AM46" i="9" s="1"/>
  <c r="EU50" i="4"/>
  <c r="AM45" i="9" s="1"/>
  <c r="EU49" i="4"/>
  <c r="AM44" i="9" s="1"/>
  <c r="EU48" i="4"/>
  <c r="AM43" i="9" s="1"/>
  <c r="EU47" i="4"/>
  <c r="AM42" i="9" s="1"/>
  <c r="EU46" i="4"/>
  <c r="AM41" i="9" s="1"/>
  <c r="EU45" i="4"/>
  <c r="AM40" i="9" s="1"/>
  <c r="EU44" i="4"/>
  <c r="AM39" i="9" s="1"/>
  <c r="EU43" i="4"/>
  <c r="AM38" i="9" s="1"/>
  <c r="EU42" i="4"/>
  <c r="AM37" i="9" s="1"/>
  <c r="EU41" i="4"/>
  <c r="AM36" i="9" s="1"/>
  <c r="EU40" i="4"/>
  <c r="AM35" i="9" s="1"/>
  <c r="EU39" i="4"/>
  <c r="AM34" i="9" s="1"/>
  <c r="EU38" i="4"/>
  <c r="AM33" i="9" s="1"/>
  <c r="EU37" i="4"/>
  <c r="AM32" i="9" s="1"/>
  <c r="EU36" i="4"/>
  <c r="AM31" i="9" s="1"/>
  <c r="EU35" i="4"/>
  <c r="AM30" i="9" s="1"/>
  <c r="EU34" i="4"/>
  <c r="AM29" i="9" s="1"/>
  <c r="EU33" i="4"/>
  <c r="AM28" i="9" s="1"/>
  <c r="EU32" i="4"/>
  <c r="AM27" i="9" s="1"/>
  <c r="EU31" i="4"/>
  <c r="AM26" i="9" s="1"/>
  <c r="EU30" i="4"/>
  <c r="AM25" i="9" s="1"/>
  <c r="EU29" i="4"/>
  <c r="AM24" i="9" s="1"/>
  <c r="EU28" i="4"/>
  <c r="AM23" i="9" s="1"/>
  <c r="EU27" i="4"/>
  <c r="AM22" i="9" s="1"/>
  <c r="EU26" i="4"/>
  <c r="AM21" i="9" s="1"/>
  <c r="EU25" i="4"/>
  <c r="AM20" i="9" s="1"/>
  <c r="EU24" i="4"/>
  <c r="AM19" i="9" s="1"/>
  <c r="EU23" i="4"/>
  <c r="AM18" i="9" s="1"/>
  <c r="EU22" i="4"/>
  <c r="AM17" i="9" s="1"/>
  <c r="EU21" i="4"/>
  <c r="AM16" i="9" s="1"/>
  <c r="EU20" i="4"/>
  <c r="AM15" i="9" s="1"/>
  <c r="EU19" i="4"/>
  <c r="AM14" i="9" s="1"/>
  <c r="EU18" i="4"/>
  <c r="AM13" i="9" s="1"/>
  <c r="EU17" i="4"/>
  <c r="AM12" i="9" s="1"/>
  <c r="EU16" i="4"/>
  <c r="AM11" i="9" s="1"/>
  <c r="EU15" i="4"/>
  <c r="AM10" i="9" s="1"/>
  <c r="EU14" i="4"/>
  <c r="AM9" i="9" s="1"/>
  <c r="EU13" i="4"/>
  <c r="AM8" i="9" s="1"/>
  <c r="EU12" i="4"/>
  <c r="AM7" i="9" s="1"/>
  <c r="EU11" i="4"/>
  <c r="AM6" i="9" s="1"/>
  <c r="EU10" i="4"/>
  <c r="AM5" i="9" s="1"/>
  <c r="EU9" i="4"/>
  <c r="EQ188" i="4"/>
  <c r="AL183" i="9" s="1"/>
  <c r="EQ187" i="4"/>
  <c r="AL182" i="9" s="1"/>
  <c r="EQ186" i="4"/>
  <c r="AL181" i="9" s="1"/>
  <c r="EQ185" i="4"/>
  <c r="AL180" i="9" s="1"/>
  <c r="EQ184" i="4"/>
  <c r="AL179" i="9" s="1"/>
  <c r="EQ183" i="4"/>
  <c r="AL178" i="9" s="1"/>
  <c r="EQ182" i="4"/>
  <c r="AL177" i="9" s="1"/>
  <c r="EQ181" i="4"/>
  <c r="AL176" i="9" s="1"/>
  <c r="EQ180" i="4"/>
  <c r="AL175" i="9" s="1"/>
  <c r="EQ179" i="4"/>
  <c r="AL174" i="9" s="1"/>
  <c r="EQ178" i="4"/>
  <c r="AL173" i="9" s="1"/>
  <c r="EQ177" i="4"/>
  <c r="AL172" i="9" s="1"/>
  <c r="EQ176" i="4"/>
  <c r="AL171" i="9" s="1"/>
  <c r="EQ175" i="4"/>
  <c r="AL170" i="9" s="1"/>
  <c r="EQ174" i="4"/>
  <c r="AL169" i="9" s="1"/>
  <c r="EQ173" i="4"/>
  <c r="AL168" i="9" s="1"/>
  <c r="EQ172" i="4"/>
  <c r="AL167" i="9" s="1"/>
  <c r="EQ171" i="4"/>
  <c r="AL166" i="9" s="1"/>
  <c r="EQ170" i="4"/>
  <c r="AL165" i="9" s="1"/>
  <c r="EQ169" i="4"/>
  <c r="AL164" i="9" s="1"/>
  <c r="EQ168" i="4"/>
  <c r="AL163" i="9" s="1"/>
  <c r="EQ167" i="4"/>
  <c r="AL162" i="9" s="1"/>
  <c r="EQ166" i="4"/>
  <c r="AL161" i="9" s="1"/>
  <c r="EQ165" i="4"/>
  <c r="AL160" i="9" s="1"/>
  <c r="EQ164" i="4"/>
  <c r="AL159" i="9" s="1"/>
  <c r="EQ163" i="4"/>
  <c r="AL158" i="9" s="1"/>
  <c r="EQ162" i="4"/>
  <c r="AL157" i="9" s="1"/>
  <c r="EQ161" i="4"/>
  <c r="AL156" i="9" s="1"/>
  <c r="EQ160" i="4"/>
  <c r="AL155" i="9" s="1"/>
  <c r="EQ159" i="4"/>
  <c r="AL154" i="9" s="1"/>
  <c r="EQ158" i="4"/>
  <c r="AL153" i="9" s="1"/>
  <c r="EQ157" i="4"/>
  <c r="AL152" i="9" s="1"/>
  <c r="EQ156" i="4"/>
  <c r="AL151" i="9" s="1"/>
  <c r="EQ155" i="4"/>
  <c r="AL150" i="9" s="1"/>
  <c r="EQ154" i="4"/>
  <c r="AL149" i="9" s="1"/>
  <c r="EQ153" i="4"/>
  <c r="AL148" i="9" s="1"/>
  <c r="EQ152" i="4"/>
  <c r="AL147" i="9" s="1"/>
  <c r="EQ151" i="4"/>
  <c r="AL146" i="9" s="1"/>
  <c r="EQ150" i="4"/>
  <c r="AL145" i="9" s="1"/>
  <c r="EQ149" i="4"/>
  <c r="AL144" i="9" s="1"/>
  <c r="EQ148" i="4"/>
  <c r="AL143" i="9" s="1"/>
  <c r="EQ147" i="4"/>
  <c r="AL142" i="9" s="1"/>
  <c r="EQ146" i="4"/>
  <c r="AL141" i="9" s="1"/>
  <c r="EQ145" i="4"/>
  <c r="AL140" i="9" s="1"/>
  <c r="EQ144" i="4"/>
  <c r="AL139" i="9" s="1"/>
  <c r="EQ143" i="4"/>
  <c r="AL138" i="9" s="1"/>
  <c r="EQ142" i="4"/>
  <c r="AL137" i="9" s="1"/>
  <c r="EQ141" i="4"/>
  <c r="AL136" i="9" s="1"/>
  <c r="EQ140" i="4"/>
  <c r="AL135" i="9" s="1"/>
  <c r="EQ139" i="4"/>
  <c r="AL134" i="9" s="1"/>
  <c r="EQ138" i="4"/>
  <c r="AL133" i="9" s="1"/>
  <c r="EQ137" i="4"/>
  <c r="AL132" i="9" s="1"/>
  <c r="EQ136" i="4"/>
  <c r="AL131" i="9" s="1"/>
  <c r="EQ135" i="4"/>
  <c r="AL130" i="9" s="1"/>
  <c r="EQ134" i="4"/>
  <c r="AL129" i="9" s="1"/>
  <c r="EQ133" i="4"/>
  <c r="AL128" i="9" s="1"/>
  <c r="EQ132" i="4"/>
  <c r="AL127" i="9" s="1"/>
  <c r="EQ131" i="4"/>
  <c r="AL126" i="9" s="1"/>
  <c r="EQ130" i="4"/>
  <c r="AL125" i="9" s="1"/>
  <c r="EQ129" i="4"/>
  <c r="AL124" i="9" s="1"/>
  <c r="EQ128" i="4"/>
  <c r="AL123" i="9" s="1"/>
  <c r="EQ127" i="4"/>
  <c r="AL122" i="9" s="1"/>
  <c r="EQ126" i="4"/>
  <c r="AL121" i="9" s="1"/>
  <c r="EQ125" i="4"/>
  <c r="AL120" i="9" s="1"/>
  <c r="EQ124" i="4"/>
  <c r="AL119" i="9" s="1"/>
  <c r="EQ123" i="4"/>
  <c r="AL118" i="9" s="1"/>
  <c r="EQ122" i="4"/>
  <c r="AL117" i="9" s="1"/>
  <c r="EQ121" i="4"/>
  <c r="AL116" i="9" s="1"/>
  <c r="EQ120" i="4"/>
  <c r="AL115" i="9" s="1"/>
  <c r="EQ119" i="4"/>
  <c r="AL114" i="9" s="1"/>
  <c r="EQ118" i="4"/>
  <c r="AL113" i="9" s="1"/>
  <c r="EQ117" i="4"/>
  <c r="AL112" i="9" s="1"/>
  <c r="EQ116" i="4"/>
  <c r="AL111" i="9" s="1"/>
  <c r="EQ115" i="4"/>
  <c r="AL110" i="9" s="1"/>
  <c r="EQ114" i="4"/>
  <c r="AL109" i="9" s="1"/>
  <c r="EQ113" i="4"/>
  <c r="AL108" i="9" s="1"/>
  <c r="EQ112" i="4"/>
  <c r="AL107" i="9" s="1"/>
  <c r="EQ111" i="4"/>
  <c r="AL106" i="9" s="1"/>
  <c r="EQ110" i="4"/>
  <c r="AL105" i="9" s="1"/>
  <c r="EQ109" i="4"/>
  <c r="AL104" i="9" s="1"/>
  <c r="EQ108" i="4"/>
  <c r="AL103" i="9" s="1"/>
  <c r="EQ107" i="4"/>
  <c r="AL102" i="9" s="1"/>
  <c r="EQ106" i="4"/>
  <c r="AL101" i="9" s="1"/>
  <c r="EQ105" i="4"/>
  <c r="AL100" i="9" s="1"/>
  <c r="EQ104" i="4"/>
  <c r="AL99" i="9" s="1"/>
  <c r="EQ103" i="4"/>
  <c r="AL98" i="9" s="1"/>
  <c r="EQ102" i="4"/>
  <c r="AL97" i="9" s="1"/>
  <c r="EQ101" i="4"/>
  <c r="AL96" i="9" s="1"/>
  <c r="EQ100" i="4"/>
  <c r="AL95" i="9" s="1"/>
  <c r="EQ99" i="4"/>
  <c r="AL94" i="9" s="1"/>
  <c r="EQ98" i="4"/>
  <c r="AL93" i="9" s="1"/>
  <c r="EQ97" i="4"/>
  <c r="AL92" i="9" s="1"/>
  <c r="EQ96" i="4"/>
  <c r="AL91" i="9" s="1"/>
  <c r="EQ95" i="4"/>
  <c r="AL90" i="9" s="1"/>
  <c r="EQ94" i="4"/>
  <c r="AL89" i="9" s="1"/>
  <c r="EQ93" i="4"/>
  <c r="AL88" i="9" s="1"/>
  <c r="EQ92" i="4"/>
  <c r="AL87" i="9" s="1"/>
  <c r="EQ91" i="4"/>
  <c r="AL86" i="9" s="1"/>
  <c r="EQ90" i="4"/>
  <c r="AL85" i="9" s="1"/>
  <c r="EQ89" i="4"/>
  <c r="AL84" i="9" s="1"/>
  <c r="EQ88" i="4"/>
  <c r="AL83" i="9" s="1"/>
  <c r="EQ87" i="4"/>
  <c r="AL82" i="9" s="1"/>
  <c r="EQ86" i="4"/>
  <c r="AL81" i="9" s="1"/>
  <c r="EQ85" i="4"/>
  <c r="AL80" i="9" s="1"/>
  <c r="EQ84" i="4"/>
  <c r="AL79" i="9" s="1"/>
  <c r="EQ83" i="4"/>
  <c r="AL78" i="9" s="1"/>
  <c r="EQ82" i="4"/>
  <c r="AL77" i="9" s="1"/>
  <c r="EQ81" i="4"/>
  <c r="AL76" i="9" s="1"/>
  <c r="EQ80" i="4"/>
  <c r="AL75" i="9" s="1"/>
  <c r="EQ79" i="4"/>
  <c r="AL74" i="9" s="1"/>
  <c r="EQ78" i="4"/>
  <c r="AL73" i="9" s="1"/>
  <c r="EQ77" i="4"/>
  <c r="AL72" i="9" s="1"/>
  <c r="EQ76" i="4"/>
  <c r="AL71" i="9" s="1"/>
  <c r="EQ75" i="4"/>
  <c r="AL70" i="9" s="1"/>
  <c r="EQ74" i="4"/>
  <c r="AL69" i="9" s="1"/>
  <c r="EQ73" i="4"/>
  <c r="AL68" i="9" s="1"/>
  <c r="EQ72" i="4"/>
  <c r="AL67" i="9" s="1"/>
  <c r="EQ71" i="4"/>
  <c r="AL66" i="9" s="1"/>
  <c r="EQ70" i="4"/>
  <c r="AL65" i="9" s="1"/>
  <c r="EQ69" i="4"/>
  <c r="AL64" i="9" s="1"/>
  <c r="EQ68" i="4"/>
  <c r="AL63" i="9" s="1"/>
  <c r="EQ67" i="4"/>
  <c r="AL62" i="9" s="1"/>
  <c r="EQ66" i="4"/>
  <c r="AL61" i="9" s="1"/>
  <c r="EQ65" i="4"/>
  <c r="AL60" i="9" s="1"/>
  <c r="EQ64" i="4"/>
  <c r="AL59" i="9" s="1"/>
  <c r="EQ63" i="4"/>
  <c r="AL58" i="9" s="1"/>
  <c r="EQ62" i="4"/>
  <c r="AL57" i="9" s="1"/>
  <c r="EQ61" i="4"/>
  <c r="AL56" i="9" s="1"/>
  <c r="EQ60" i="4"/>
  <c r="AL55" i="9" s="1"/>
  <c r="EQ59" i="4"/>
  <c r="AL54" i="9" s="1"/>
  <c r="EQ58" i="4"/>
  <c r="AL53" i="9" s="1"/>
  <c r="EQ57" i="4"/>
  <c r="AL52" i="9" s="1"/>
  <c r="EQ56" i="4"/>
  <c r="AL51" i="9" s="1"/>
  <c r="EQ55" i="4"/>
  <c r="AL50" i="9" s="1"/>
  <c r="EQ54" i="4"/>
  <c r="AL49" i="9" s="1"/>
  <c r="EQ53" i="4"/>
  <c r="AL48" i="9" s="1"/>
  <c r="EQ52" i="4"/>
  <c r="AL47" i="9" s="1"/>
  <c r="EQ51" i="4"/>
  <c r="AL46" i="9" s="1"/>
  <c r="EQ50" i="4"/>
  <c r="AL45" i="9" s="1"/>
  <c r="EQ49" i="4"/>
  <c r="AL44" i="9" s="1"/>
  <c r="EQ48" i="4"/>
  <c r="AL43" i="9" s="1"/>
  <c r="EQ47" i="4"/>
  <c r="AL42" i="9" s="1"/>
  <c r="EQ46" i="4"/>
  <c r="AL41" i="9" s="1"/>
  <c r="EQ45" i="4"/>
  <c r="AL40" i="9" s="1"/>
  <c r="EQ44" i="4"/>
  <c r="AL39" i="9" s="1"/>
  <c r="EQ43" i="4"/>
  <c r="AL38" i="9" s="1"/>
  <c r="EQ42" i="4"/>
  <c r="AL37" i="9" s="1"/>
  <c r="EQ41" i="4"/>
  <c r="AL36" i="9" s="1"/>
  <c r="EQ40" i="4"/>
  <c r="AL35" i="9" s="1"/>
  <c r="EQ39" i="4"/>
  <c r="AL34" i="9" s="1"/>
  <c r="EQ38" i="4"/>
  <c r="AL33" i="9" s="1"/>
  <c r="EQ37" i="4"/>
  <c r="AL32" i="9" s="1"/>
  <c r="EQ36" i="4"/>
  <c r="AL31" i="9" s="1"/>
  <c r="EQ35" i="4"/>
  <c r="AL30" i="9" s="1"/>
  <c r="EQ34" i="4"/>
  <c r="AL29" i="9" s="1"/>
  <c r="EQ33" i="4"/>
  <c r="AL28" i="9" s="1"/>
  <c r="EQ32" i="4"/>
  <c r="AL27" i="9" s="1"/>
  <c r="EQ31" i="4"/>
  <c r="AL26" i="9" s="1"/>
  <c r="EQ30" i="4"/>
  <c r="AL25" i="9" s="1"/>
  <c r="EQ29" i="4"/>
  <c r="AL24" i="9" s="1"/>
  <c r="EQ28" i="4"/>
  <c r="AL23" i="9" s="1"/>
  <c r="EQ27" i="4"/>
  <c r="AL22" i="9" s="1"/>
  <c r="EQ26" i="4"/>
  <c r="AL21" i="9" s="1"/>
  <c r="EQ25" i="4"/>
  <c r="AL20" i="9" s="1"/>
  <c r="EQ24" i="4"/>
  <c r="AL19" i="9" s="1"/>
  <c r="EQ23" i="4"/>
  <c r="AL18" i="9" s="1"/>
  <c r="EQ22" i="4"/>
  <c r="AL17" i="9" s="1"/>
  <c r="EQ21" i="4"/>
  <c r="AL16" i="9" s="1"/>
  <c r="EQ20" i="4"/>
  <c r="AL15" i="9" s="1"/>
  <c r="EQ19" i="4"/>
  <c r="AL14" i="9" s="1"/>
  <c r="EQ18" i="4"/>
  <c r="AL13" i="9" s="1"/>
  <c r="EQ17" i="4"/>
  <c r="AL12" i="9" s="1"/>
  <c r="EQ16" i="4"/>
  <c r="AL11" i="9" s="1"/>
  <c r="EQ15" i="4"/>
  <c r="AL10" i="9" s="1"/>
  <c r="EQ14" i="4"/>
  <c r="AL9" i="9" s="1"/>
  <c r="EQ13" i="4"/>
  <c r="AL8" i="9" s="1"/>
  <c r="EQ12" i="4"/>
  <c r="AL7" i="9" s="1"/>
  <c r="EQ11" i="4"/>
  <c r="AL6" i="9" s="1"/>
  <c r="EQ10" i="4"/>
  <c r="AL5" i="9" s="1"/>
  <c r="EQ9" i="4"/>
  <c r="EM188" i="4"/>
  <c r="AK183" i="9" s="1"/>
  <c r="EM187" i="4"/>
  <c r="AK182" i="9" s="1"/>
  <c r="EM186" i="4"/>
  <c r="AK181" i="9" s="1"/>
  <c r="EM185" i="4"/>
  <c r="AK180" i="9" s="1"/>
  <c r="EM184" i="4"/>
  <c r="AK179" i="9" s="1"/>
  <c r="EM183" i="4"/>
  <c r="AK178" i="9" s="1"/>
  <c r="EM182" i="4"/>
  <c r="AK177" i="9" s="1"/>
  <c r="EM181" i="4"/>
  <c r="AK176" i="9" s="1"/>
  <c r="EM180" i="4"/>
  <c r="AK175" i="9" s="1"/>
  <c r="EM179" i="4"/>
  <c r="AK174" i="9" s="1"/>
  <c r="EM178" i="4"/>
  <c r="AK173" i="9" s="1"/>
  <c r="EM177" i="4"/>
  <c r="AK172" i="9" s="1"/>
  <c r="EM176" i="4"/>
  <c r="AK171" i="9" s="1"/>
  <c r="EM175" i="4"/>
  <c r="AK170" i="9" s="1"/>
  <c r="EM174" i="4"/>
  <c r="AK169" i="9" s="1"/>
  <c r="EM173" i="4"/>
  <c r="AK168" i="9" s="1"/>
  <c r="EM172" i="4"/>
  <c r="AK167" i="9" s="1"/>
  <c r="EM171" i="4"/>
  <c r="AK166" i="9" s="1"/>
  <c r="EM170" i="4"/>
  <c r="AK165" i="9" s="1"/>
  <c r="EM169" i="4"/>
  <c r="AK164" i="9" s="1"/>
  <c r="EM168" i="4"/>
  <c r="AK163" i="9" s="1"/>
  <c r="EM167" i="4"/>
  <c r="AK162" i="9" s="1"/>
  <c r="EM166" i="4"/>
  <c r="AK161" i="9" s="1"/>
  <c r="EM165" i="4"/>
  <c r="AK160" i="9" s="1"/>
  <c r="EM164" i="4"/>
  <c r="AK159" i="9" s="1"/>
  <c r="EM163" i="4"/>
  <c r="AK158" i="9" s="1"/>
  <c r="EM162" i="4"/>
  <c r="AK157" i="9" s="1"/>
  <c r="EM161" i="4"/>
  <c r="AK156" i="9" s="1"/>
  <c r="EM160" i="4"/>
  <c r="AK155" i="9" s="1"/>
  <c r="EM159" i="4"/>
  <c r="AK154" i="9" s="1"/>
  <c r="EM158" i="4"/>
  <c r="AK153" i="9" s="1"/>
  <c r="EM157" i="4"/>
  <c r="AK152" i="9" s="1"/>
  <c r="EM156" i="4"/>
  <c r="AK151" i="9" s="1"/>
  <c r="EM155" i="4"/>
  <c r="AK150" i="9" s="1"/>
  <c r="EM154" i="4"/>
  <c r="AK149" i="9" s="1"/>
  <c r="EM153" i="4"/>
  <c r="AK148" i="9" s="1"/>
  <c r="EM152" i="4"/>
  <c r="AK147" i="9" s="1"/>
  <c r="EM151" i="4"/>
  <c r="AK146" i="9" s="1"/>
  <c r="EM150" i="4"/>
  <c r="AK145" i="9" s="1"/>
  <c r="EM149" i="4"/>
  <c r="AK144" i="9" s="1"/>
  <c r="EM148" i="4"/>
  <c r="AK143" i="9" s="1"/>
  <c r="EM147" i="4"/>
  <c r="AK142" i="9" s="1"/>
  <c r="EM146" i="4"/>
  <c r="AK141" i="9" s="1"/>
  <c r="EM145" i="4"/>
  <c r="AK140" i="9" s="1"/>
  <c r="EM144" i="4"/>
  <c r="AK139" i="9" s="1"/>
  <c r="EM143" i="4"/>
  <c r="AK138" i="9" s="1"/>
  <c r="EM142" i="4"/>
  <c r="AK137" i="9" s="1"/>
  <c r="EM141" i="4"/>
  <c r="AK136" i="9" s="1"/>
  <c r="EM140" i="4"/>
  <c r="AK135" i="9" s="1"/>
  <c r="EM139" i="4"/>
  <c r="AK134" i="9" s="1"/>
  <c r="EM138" i="4"/>
  <c r="AK133" i="9" s="1"/>
  <c r="EM137" i="4"/>
  <c r="AK132" i="9" s="1"/>
  <c r="EM136" i="4"/>
  <c r="AK131" i="9" s="1"/>
  <c r="EM135" i="4"/>
  <c r="AK130" i="9" s="1"/>
  <c r="EM134" i="4"/>
  <c r="AK129" i="9" s="1"/>
  <c r="EM133" i="4"/>
  <c r="AK128" i="9" s="1"/>
  <c r="EM132" i="4"/>
  <c r="AK127" i="9" s="1"/>
  <c r="EM131" i="4"/>
  <c r="AK126" i="9" s="1"/>
  <c r="EM130" i="4"/>
  <c r="AK125" i="9" s="1"/>
  <c r="EM129" i="4"/>
  <c r="AK124" i="9" s="1"/>
  <c r="EM128" i="4"/>
  <c r="AK123" i="9" s="1"/>
  <c r="EM127" i="4"/>
  <c r="AK122" i="9" s="1"/>
  <c r="EM126" i="4"/>
  <c r="AK121" i="9" s="1"/>
  <c r="EM125" i="4"/>
  <c r="AK120" i="9" s="1"/>
  <c r="EM124" i="4"/>
  <c r="AK119" i="9" s="1"/>
  <c r="EM123" i="4"/>
  <c r="AK118" i="9" s="1"/>
  <c r="EM122" i="4"/>
  <c r="AK117" i="9" s="1"/>
  <c r="EM121" i="4"/>
  <c r="AK116" i="9" s="1"/>
  <c r="EM120" i="4"/>
  <c r="AK115" i="9" s="1"/>
  <c r="EM119" i="4"/>
  <c r="AK114" i="9" s="1"/>
  <c r="EM118" i="4"/>
  <c r="AK113" i="9" s="1"/>
  <c r="EM117" i="4"/>
  <c r="AK112" i="9" s="1"/>
  <c r="EM116" i="4"/>
  <c r="AK111" i="9" s="1"/>
  <c r="EM115" i="4"/>
  <c r="AK110" i="9" s="1"/>
  <c r="EM114" i="4"/>
  <c r="AK109" i="9" s="1"/>
  <c r="EM113" i="4"/>
  <c r="AK108" i="9" s="1"/>
  <c r="EM112" i="4"/>
  <c r="AK107" i="9" s="1"/>
  <c r="EM111" i="4"/>
  <c r="AK106" i="9" s="1"/>
  <c r="EM110" i="4"/>
  <c r="AK105" i="9" s="1"/>
  <c r="EM109" i="4"/>
  <c r="AK104" i="9" s="1"/>
  <c r="EM108" i="4"/>
  <c r="AK103" i="9" s="1"/>
  <c r="EM107" i="4"/>
  <c r="AK102" i="9" s="1"/>
  <c r="EM106" i="4"/>
  <c r="AK101" i="9" s="1"/>
  <c r="EM105" i="4"/>
  <c r="AK100" i="9" s="1"/>
  <c r="EM104" i="4"/>
  <c r="AK99" i="9" s="1"/>
  <c r="EM103" i="4"/>
  <c r="AK98" i="9" s="1"/>
  <c r="EM102" i="4"/>
  <c r="AK97" i="9" s="1"/>
  <c r="EM101" i="4"/>
  <c r="AK96" i="9" s="1"/>
  <c r="EM100" i="4"/>
  <c r="AK95" i="9" s="1"/>
  <c r="EM99" i="4"/>
  <c r="AK94" i="9" s="1"/>
  <c r="EM98" i="4"/>
  <c r="AK93" i="9" s="1"/>
  <c r="EM97" i="4"/>
  <c r="AK92" i="9" s="1"/>
  <c r="EM96" i="4"/>
  <c r="AK91" i="9" s="1"/>
  <c r="EM95" i="4"/>
  <c r="AK90" i="9" s="1"/>
  <c r="EM94" i="4"/>
  <c r="AK89" i="9" s="1"/>
  <c r="EM93" i="4"/>
  <c r="AK88" i="9" s="1"/>
  <c r="EM92" i="4"/>
  <c r="AK87" i="9" s="1"/>
  <c r="EM91" i="4"/>
  <c r="AK86" i="9" s="1"/>
  <c r="EM90" i="4"/>
  <c r="AK85" i="9" s="1"/>
  <c r="EM89" i="4"/>
  <c r="AK84" i="9" s="1"/>
  <c r="EM88" i="4"/>
  <c r="AK83" i="9" s="1"/>
  <c r="EM87" i="4"/>
  <c r="AK82" i="9" s="1"/>
  <c r="EM86" i="4"/>
  <c r="AK81" i="9" s="1"/>
  <c r="EM85" i="4"/>
  <c r="AK80" i="9" s="1"/>
  <c r="EM84" i="4"/>
  <c r="AK79" i="9" s="1"/>
  <c r="EM83" i="4"/>
  <c r="AK78" i="9" s="1"/>
  <c r="EM82" i="4"/>
  <c r="AK77" i="9" s="1"/>
  <c r="EM81" i="4"/>
  <c r="AK76" i="9" s="1"/>
  <c r="EM80" i="4"/>
  <c r="AK75" i="9" s="1"/>
  <c r="EM79" i="4"/>
  <c r="AK74" i="9" s="1"/>
  <c r="EM78" i="4"/>
  <c r="AK73" i="9" s="1"/>
  <c r="EM77" i="4"/>
  <c r="AK72" i="9" s="1"/>
  <c r="EM76" i="4"/>
  <c r="AK71" i="9" s="1"/>
  <c r="EM75" i="4"/>
  <c r="AK70" i="9" s="1"/>
  <c r="EM74" i="4"/>
  <c r="AK69" i="9" s="1"/>
  <c r="EM73" i="4"/>
  <c r="AK68" i="9" s="1"/>
  <c r="EM72" i="4"/>
  <c r="AK67" i="9" s="1"/>
  <c r="EM71" i="4"/>
  <c r="AK66" i="9" s="1"/>
  <c r="EM70" i="4"/>
  <c r="AK65" i="9" s="1"/>
  <c r="EM69" i="4"/>
  <c r="AK64" i="9" s="1"/>
  <c r="EM68" i="4"/>
  <c r="AK63" i="9" s="1"/>
  <c r="EM67" i="4"/>
  <c r="AK62" i="9" s="1"/>
  <c r="EM66" i="4"/>
  <c r="AK61" i="9" s="1"/>
  <c r="EM65" i="4"/>
  <c r="AK60" i="9" s="1"/>
  <c r="EM64" i="4"/>
  <c r="AK59" i="9" s="1"/>
  <c r="EM63" i="4"/>
  <c r="AK58" i="9" s="1"/>
  <c r="EM62" i="4"/>
  <c r="AK57" i="9" s="1"/>
  <c r="EM61" i="4"/>
  <c r="AK56" i="9" s="1"/>
  <c r="EM60" i="4"/>
  <c r="AK55" i="9" s="1"/>
  <c r="EM59" i="4"/>
  <c r="AK54" i="9" s="1"/>
  <c r="EM58" i="4"/>
  <c r="AK53" i="9" s="1"/>
  <c r="EM57" i="4"/>
  <c r="AK52" i="9" s="1"/>
  <c r="EM56" i="4"/>
  <c r="AK51" i="9" s="1"/>
  <c r="EM55" i="4"/>
  <c r="AK50" i="9" s="1"/>
  <c r="EM54" i="4"/>
  <c r="AK49" i="9" s="1"/>
  <c r="EM53" i="4"/>
  <c r="AK48" i="9" s="1"/>
  <c r="EM52" i="4"/>
  <c r="AK47" i="9" s="1"/>
  <c r="EM51" i="4"/>
  <c r="AK46" i="9" s="1"/>
  <c r="EM50" i="4"/>
  <c r="AK45" i="9" s="1"/>
  <c r="EM49" i="4"/>
  <c r="AK44" i="9" s="1"/>
  <c r="EM48" i="4"/>
  <c r="AK43" i="9" s="1"/>
  <c r="EM47" i="4"/>
  <c r="AK42" i="9" s="1"/>
  <c r="EM46" i="4"/>
  <c r="AK41" i="9" s="1"/>
  <c r="EM45" i="4"/>
  <c r="AK40" i="9" s="1"/>
  <c r="EM44" i="4"/>
  <c r="AK39" i="9" s="1"/>
  <c r="EM43" i="4"/>
  <c r="AK38" i="9" s="1"/>
  <c r="EM42" i="4"/>
  <c r="AK37" i="9" s="1"/>
  <c r="EM41" i="4"/>
  <c r="AK36" i="9" s="1"/>
  <c r="EM40" i="4"/>
  <c r="AK35" i="9" s="1"/>
  <c r="EM39" i="4"/>
  <c r="AK34" i="9" s="1"/>
  <c r="EM38" i="4"/>
  <c r="AK33" i="9" s="1"/>
  <c r="EM37" i="4"/>
  <c r="AK32" i="9" s="1"/>
  <c r="EM36" i="4"/>
  <c r="AK31" i="9" s="1"/>
  <c r="EM35" i="4"/>
  <c r="AK30" i="9" s="1"/>
  <c r="EM34" i="4"/>
  <c r="AK29" i="9" s="1"/>
  <c r="EM33" i="4"/>
  <c r="AK28" i="9" s="1"/>
  <c r="EM32" i="4"/>
  <c r="AK27" i="9" s="1"/>
  <c r="EM31" i="4"/>
  <c r="AK26" i="9" s="1"/>
  <c r="EM30" i="4"/>
  <c r="AK25" i="9" s="1"/>
  <c r="EM29" i="4"/>
  <c r="AK24" i="9" s="1"/>
  <c r="EM28" i="4"/>
  <c r="AK23" i="9" s="1"/>
  <c r="EM27" i="4"/>
  <c r="AK22" i="9" s="1"/>
  <c r="EM26" i="4"/>
  <c r="AK21" i="9" s="1"/>
  <c r="EM25" i="4"/>
  <c r="AK20" i="9" s="1"/>
  <c r="EM24" i="4"/>
  <c r="AK19" i="9" s="1"/>
  <c r="EM23" i="4"/>
  <c r="AK18" i="9" s="1"/>
  <c r="EM22" i="4"/>
  <c r="AK17" i="9" s="1"/>
  <c r="EM21" i="4"/>
  <c r="AK16" i="9" s="1"/>
  <c r="EM20" i="4"/>
  <c r="AK15" i="9" s="1"/>
  <c r="EM19" i="4"/>
  <c r="AK14" i="9" s="1"/>
  <c r="EM18" i="4"/>
  <c r="AK13" i="9" s="1"/>
  <c r="EM17" i="4"/>
  <c r="AK12" i="9" s="1"/>
  <c r="EM16" i="4"/>
  <c r="AK11" i="9" s="1"/>
  <c r="EM15" i="4"/>
  <c r="AK10" i="9" s="1"/>
  <c r="EM14" i="4"/>
  <c r="AK9" i="9" s="1"/>
  <c r="EM13" i="4"/>
  <c r="AK8" i="9" s="1"/>
  <c r="EM12" i="4"/>
  <c r="AK7" i="9" s="1"/>
  <c r="EM11" i="4"/>
  <c r="AK6" i="9" s="1"/>
  <c r="EM10" i="4"/>
  <c r="AK5" i="9" s="1"/>
  <c r="EM9" i="4"/>
  <c r="EI188" i="4"/>
  <c r="AJ183" i="9" s="1"/>
  <c r="EI187" i="4"/>
  <c r="AJ182" i="9" s="1"/>
  <c r="EI186" i="4"/>
  <c r="AJ181" i="9" s="1"/>
  <c r="EI185" i="4"/>
  <c r="AJ180" i="9" s="1"/>
  <c r="EI184" i="4"/>
  <c r="AJ179" i="9" s="1"/>
  <c r="EI183" i="4"/>
  <c r="AJ178" i="9" s="1"/>
  <c r="EI182" i="4"/>
  <c r="AJ177" i="9" s="1"/>
  <c r="EI181" i="4"/>
  <c r="AJ176" i="9" s="1"/>
  <c r="EI180" i="4"/>
  <c r="AJ175" i="9" s="1"/>
  <c r="EI179" i="4"/>
  <c r="AJ174" i="9" s="1"/>
  <c r="EI178" i="4"/>
  <c r="AJ173" i="9" s="1"/>
  <c r="EI177" i="4"/>
  <c r="AJ172" i="9" s="1"/>
  <c r="EI176" i="4"/>
  <c r="AJ171" i="9" s="1"/>
  <c r="EI175" i="4"/>
  <c r="AJ170" i="9" s="1"/>
  <c r="EI174" i="4"/>
  <c r="AJ169" i="9" s="1"/>
  <c r="EI173" i="4"/>
  <c r="AJ168" i="9" s="1"/>
  <c r="EI172" i="4"/>
  <c r="AJ167" i="9" s="1"/>
  <c r="EI171" i="4"/>
  <c r="AJ166" i="9" s="1"/>
  <c r="EI170" i="4"/>
  <c r="AJ165" i="9" s="1"/>
  <c r="EI169" i="4"/>
  <c r="AJ164" i="9" s="1"/>
  <c r="EI168" i="4"/>
  <c r="AJ163" i="9" s="1"/>
  <c r="EI167" i="4"/>
  <c r="AJ162" i="9" s="1"/>
  <c r="EI166" i="4"/>
  <c r="AJ161" i="9" s="1"/>
  <c r="EI165" i="4"/>
  <c r="AJ160" i="9" s="1"/>
  <c r="EI164" i="4"/>
  <c r="AJ159" i="9" s="1"/>
  <c r="EI163" i="4"/>
  <c r="AJ158" i="9" s="1"/>
  <c r="EI162" i="4"/>
  <c r="AJ157" i="9" s="1"/>
  <c r="EI161" i="4"/>
  <c r="AJ156" i="9" s="1"/>
  <c r="EI160" i="4"/>
  <c r="AJ155" i="9" s="1"/>
  <c r="EI159" i="4"/>
  <c r="AJ154" i="9" s="1"/>
  <c r="EI158" i="4"/>
  <c r="AJ153" i="9" s="1"/>
  <c r="EI157" i="4"/>
  <c r="AJ152" i="9" s="1"/>
  <c r="EI156" i="4"/>
  <c r="AJ151" i="9" s="1"/>
  <c r="EI155" i="4"/>
  <c r="AJ150" i="9" s="1"/>
  <c r="EI154" i="4"/>
  <c r="AJ149" i="9" s="1"/>
  <c r="EI153" i="4"/>
  <c r="AJ148" i="9" s="1"/>
  <c r="EI152" i="4"/>
  <c r="AJ147" i="9" s="1"/>
  <c r="EI151" i="4"/>
  <c r="AJ146" i="9" s="1"/>
  <c r="EI150" i="4"/>
  <c r="AJ145" i="9" s="1"/>
  <c r="EI149" i="4"/>
  <c r="AJ144" i="9" s="1"/>
  <c r="EI148" i="4"/>
  <c r="AJ143" i="9" s="1"/>
  <c r="EI147" i="4"/>
  <c r="AJ142" i="9" s="1"/>
  <c r="EI146" i="4"/>
  <c r="AJ141" i="9" s="1"/>
  <c r="EI145" i="4"/>
  <c r="AJ140" i="9" s="1"/>
  <c r="EI144" i="4"/>
  <c r="AJ139" i="9" s="1"/>
  <c r="EI143" i="4"/>
  <c r="AJ138" i="9" s="1"/>
  <c r="EI142" i="4"/>
  <c r="AJ137" i="9" s="1"/>
  <c r="EI141" i="4"/>
  <c r="AJ136" i="9" s="1"/>
  <c r="EI140" i="4"/>
  <c r="AJ135" i="9" s="1"/>
  <c r="EI139" i="4"/>
  <c r="AJ134" i="9" s="1"/>
  <c r="EI138" i="4"/>
  <c r="AJ133" i="9" s="1"/>
  <c r="EI137" i="4"/>
  <c r="AJ132" i="9" s="1"/>
  <c r="EI136" i="4"/>
  <c r="AJ131" i="9" s="1"/>
  <c r="EI135" i="4"/>
  <c r="AJ130" i="9" s="1"/>
  <c r="EI134" i="4"/>
  <c r="AJ129" i="9" s="1"/>
  <c r="EI133" i="4"/>
  <c r="AJ128" i="9" s="1"/>
  <c r="EI132" i="4"/>
  <c r="AJ127" i="9" s="1"/>
  <c r="EI131" i="4"/>
  <c r="AJ126" i="9" s="1"/>
  <c r="EI130" i="4"/>
  <c r="AJ125" i="9" s="1"/>
  <c r="EI129" i="4"/>
  <c r="AJ124" i="9" s="1"/>
  <c r="EI128" i="4"/>
  <c r="AJ123" i="9" s="1"/>
  <c r="EI127" i="4"/>
  <c r="AJ122" i="9" s="1"/>
  <c r="EI126" i="4"/>
  <c r="AJ121" i="9" s="1"/>
  <c r="EI125" i="4"/>
  <c r="AJ120" i="9" s="1"/>
  <c r="EI124" i="4"/>
  <c r="AJ119" i="9" s="1"/>
  <c r="EI123" i="4"/>
  <c r="AJ118" i="9" s="1"/>
  <c r="EI122" i="4"/>
  <c r="AJ117" i="9" s="1"/>
  <c r="EI121" i="4"/>
  <c r="AJ116" i="9" s="1"/>
  <c r="EI120" i="4"/>
  <c r="AJ115" i="9" s="1"/>
  <c r="EI119" i="4"/>
  <c r="AJ114" i="9" s="1"/>
  <c r="EI118" i="4"/>
  <c r="AJ113" i="9" s="1"/>
  <c r="EI117" i="4"/>
  <c r="AJ112" i="9" s="1"/>
  <c r="EI116" i="4"/>
  <c r="AJ111" i="9" s="1"/>
  <c r="EI115" i="4"/>
  <c r="AJ110" i="9" s="1"/>
  <c r="EI114" i="4"/>
  <c r="AJ109" i="9" s="1"/>
  <c r="EI113" i="4"/>
  <c r="AJ108" i="9" s="1"/>
  <c r="EI112" i="4"/>
  <c r="AJ107" i="9" s="1"/>
  <c r="EI111" i="4"/>
  <c r="AJ106" i="9" s="1"/>
  <c r="EI110" i="4"/>
  <c r="AJ105" i="9" s="1"/>
  <c r="EI109" i="4"/>
  <c r="AJ104" i="9" s="1"/>
  <c r="EI108" i="4"/>
  <c r="AJ103" i="9" s="1"/>
  <c r="EI107" i="4"/>
  <c r="AJ102" i="9" s="1"/>
  <c r="EI106" i="4"/>
  <c r="AJ101" i="9" s="1"/>
  <c r="EI105" i="4"/>
  <c r="AJ100" i="9" s="1"/>
  <c r="EI104" i="4"/>
  <c r="AJ99" i="9" s="1"/>
  <c r="EI103" i="4"/>
  <c r="AJ98" i="9" s="1"/>
  <c r="EI102" i="4"/>
  <c r="AJ97" i="9" s="1"/>
  <c r="EI101" i="4"/>
  <c r="AJ96" i="9" s="1"/>
  <c r="EI100" i="4"/>
  <c r="AJ95" i="9" s="1"/>
  <c r="EI99" i="4"/>
  <c r="AJ94" i="9" s="1"/>
  <c r="EI98" i="4"/>
  <c r="AJ93" i="9" s="1"/>
  <c r="EI97" i="4"/>
  <c r="AJ92" i="9" s="1"/>
  <c r="EI96" i="4"/>
  <c r="AJ91" i="9" s="1"/>
  <c r="EI95" i="4"/>
  <c r="AJ90" i="9" s="1"/>
  <c r="EI94" i="4"/>
  <c r="AJ89" i="9" s="1"/>
  <c r="EI93" i="4"/>
  <c r="AJ88" i="9" s="1"/>
  <c r="EI92" i="4"/>
  <c r="AJ87" i="9" s="1"/>
  <c r="EI91" i="4"/>
  <c r="AJ86" i="9" s="1"/>
  <c r="EI90" i="4"/>
  <c r="AJ85" i="9" s="1"/>
  <c r="EI89" i="4"/>
  <c r="AJ84" i="9" s="1"/>
  <c r="EI88" i="4"/>
  <c r="AJ83" i="9" s="1"/>
  <c r="EI87" i="4"/>
  <c r="AJ82" i="9" s="1"/>
  <c r="EI86" i="4"/>
  <c r="AJ81" i="9" s="1"/>
  <c r="EI85" i="4"/>
  <c r="AJ80" i="9" s="1"/>
  <c r="EI84" i="4"/>
  <c r="AJ79" i="9" s="1"/>
  <c r="EI83" i="4"/>
  <c r="AJ78" i="9" s="1"/>
  <c r="EI82" i="4"/>
  <c r="AJ77" i="9" s="1"/>
  <c r="EI81" i="4"/>
  <c r="AJ76" i="9" s="1"/>
  <c r="EI80" i="4"/>
  <c r="AJ75" i="9" s="1"/>
  <c r="EI79" i="4"/>
  <c r="AJ74" i="9" s="1"/>
  <c r="EI78" i="4"/>
  <c r="AJ73" i="9" s="1"/>
  <c r="EI77" i="4"/>
  <c r="AJ72" i="9" s="1"/>
  <c r="EI76" i="4"/>
  <c r="AJ71" i="9" s="1"/>
  <c r="EI75" i="4"/>
  <c r="AJ70" i="9" s="1"/>
  <c r="EI74" i="4"/>
  <c r="AJ69" i="9" s="1"/>
  <c r="EI73" i="4"/>
  <c r="AJ68" i="9" s="1"/>
  <c r="EI72" i="4"/>
  <c r="AJ67" i="9" s="1"/>
  <c r="EI71" i="4"/>
  <c r="AJ66" i="9" s="1"/>
  <c r="EI70" i="4"/>
  <c r="AJ65" i="9" s="1"/>
  <c r="EI69" i="4"/>
  <c r="AJ64" i="9" s="1"/>
  <c r="EI68" i="4"/>
  <c r="AJ63" i="9" s="1"/>
  <c r="EI67" i="4"/>
  <c r="AJ62" i="9" s="1"/>
  <c r="EI66" i="4"/>
  <c r="AJ61" i="9" s="1"/>
  <c r="EI65" i="4"/>
  <c r="AJ60" i="9" s="1"/>
  <c r="EI64" i="4"/>
  <c r="AJ59" i="9" s="1"/>
  <c r="EI63" i="4"/>
  <c r="AJ58" i="9" s="1"/>
  <c r="EI62" i="4"/>
  <c r="AJ57" i="9" s="1"/>
  <c r="EI61" i="4"/>
  <c r="AJ56" i="9" s="1"/>
  <c r="EI60" i="4"/>
  <c r="AJ55" i="9" s="1"/>
  <c r="EI59" i="4"/>
  <c r="AJ54" i="9" s="1"/>
  <c r="EI58" i="4"/>
  <c r="AJ53" i="9" s="1"/>
  <c r="EI57" i="4"/>
  <c r="AJ52" i="9" s="1"/>
  <c r="EI56" i="4"/>
  <c r="AJ51" i="9" s="1"/>
  <c r="EI55" i="4"/>
  <c r="AJ50" i="9" s="1"/>
  <c r="EI54" i="4"/>
  <c r="AJ49" i="9" s="1"/>
  <c r="EI53" i="4"/>
  <c r="AJ48" i="9" s="1"/>
  <c r="EI52" i="4"/>
  <c r="AJ47" i="9" s="1"/>
  <c r="EI51" i="4"/>
  <c r="AJ46" i="9" s="1"/>
  <c r="EI50" i="4"/>
  <c r="AJ45" i="9" s="1"/>
  <c r="EI49" i="4"/>
  <c r="AJ44" i="9" s="1"/>
  <c r="EI48" i="4"/>
  <c r="AJ43" i="9" s="1"/>
  <c r="EI47" i="4"/>
  <c r="AJ42" i="9" s="1"/>
  <c r="EI46" i="4"/>
  <c r="AJ41" i="9" s="1"/>
  <c r="EI45" i="4"/>
  <c r="AJ40" i="9" s="1"/>
  <c r="EI44" i="4"/>
  <c r="AJ39" i="9" s="1"/>
  <c r="EI43" i="4"/>
  <c r="AJ38" i="9" s="1"/>
  <c r="EI42" i="4"/>
  <c r="AJ37" i="9" s="1"/>
  <c r="EI41" i="4"/>
  <c r="AJ36" i="9" s="1"/>
  <c r="EI40" i="4"/>
  <c r="AJ35" i="9" s="1"/>
  <c r="EI39" i="4"/>
  <c r="AJ34" i="9" s="1"/>
  <c r="EI38" i="4"/>
  <c r="AJ33" i="9" s="1"/>
  <c r="EI37" i="4"/>
  <c r="AJ32" i="9" s="1"/>
  <c r="EI36" i="4"/>
  <c r="AJ31" i="9" s="1"/>
  <c r="EI35" i="4"/>
  <c r="AJ30" i="9" s="1"/>
  <c r="EI34" i="4"/>
  <c r="AJ29" i="9" s="1"/>
  <c r="EI33" i="4"/>
  <c r="AJ28" i="9" s="1"/>
  <c r="EI32" i="4"/>
  <c r="AJ27" i="9" s="1"/>
  <c r="EI31" i="4"/>
  <c r="AJ26" i="9" s="1"/>
  <c r="EI30" i="4"/>
  <c r="AJ25" i="9" s="1"/>
  <c r="EI29" i="4"/>
  <c r="AJ24" i="9" s="1"/>
  <c r="EI28" i="4"/>
  <c r="AJ23" i="9" s="1"/>
  <c r="EI27" i="4"/>
  <c r="AJ22" i="9" s="1"/>
  <c r="EI26" i="4"/>
  <c r="AJ21" i="9" s="1"/>
  <c r="EI25" i="4"/>
  <c r="AJ20" i="9" s="1"/>
  <c r="EI24" i="4"/>
  <c r="AJ19" i="9" s="1"/>
  <c r="EI23" i="4"/>
  <c r="AJ18" i="9" s="1"/>
  <c r="EI22" i="4"/>
  <c r="AJ17" i="9" s="1"/>
  <c r="EI21" i="4"/>
  <c r="AJ16" i="9" s="1"/>
  <c r="EI20" i="4"/>
  <c r="AJ15" i="9" s="1"/>
  <c r="EI19" i="4"/>
  <c r="AJ14" i="9" s="1"/>
  <c r="EI18" i="4"/>
  <c r="AJ13" i="9" s="1"/>
  <c r="EI17" i="4"/>
  <c r="AJ12" i="9" s="1"/>
  <c r="EI16" i="4"/>
  <c r="AJ11" i="9" s="1"/>
  <c r="EI15" i="4"/>
  <c r="AJ10" i="9" s="1"/>
  <c r="EI14" i="4"/>
  <c r="AJ9" i="9" s="1"/>
  <c r="EI13" i="4"/>
  <c r="AJ8" i="9" s="1"/>
  <c r="EI12" i="4"/>
  <c r="AJ7" i="9" s="1"/>
  <c r="EI11" i="4"/>
  <c r="AJ6" i="9" s="1"/>
  <c r="EI10" i="4"/>
  <c r="AJ5" i="9" s="1"/>
  <c r="EI9" i="4"/>
  <c r="AJ4" i="9" s="1"/>
  <c r="EE188" i="4"/>
  <c r="AI183" i="9" s="1"/>
  <c r="EE187" i="4"/>
  <c r="AI182" i="9" s="1"/>
  <c r="EE186" i="4"/>
  <c r="AI181" i="9" s="1"/>
  <c r="EE185" i="4"/>
  <c r="AI180" i="9" s="1"/>
  <c r="EE184" i="4"/>
  <c r="AI179" i="9" s="1"/>
  <c r="EE183" i="4"/>
  <c r="AI178" i="9" s="1"/>
  <c r="EE182" i="4"/>
  <c r="AI177" i="9" s="1"/>
  <c r="EE181" i="4"/>
  <c r="AI176" i="9" s="1"/>
  <c r="EE180" i="4"/>
  <c r="AI175" i="9" s="1"/>
  <c r="EE179" i="4"/>
  <c r="AI174" i="9" s="1"/>
  <c r="EE178" i="4"/>
  <c r="AI173" i="9" s="1"/>
  <c r="EE177" i="4"/>
  <c r="AI172" i="9" s="1"/>
  <c r="EE176" i="4"/>
  <c r="AI171" i="9" s="1"/>
  <c r="EE175" i="4"/>
  <c r="AI170" i="9" s="1"/>
  <c r="EE174" i="4"/>
  <c r="AI169" i="9" s="1"/>
  <c r="EE173" i="4"/>
  <c r="AI168" i="9" s="1"/>
  <c r="EE172" i="4"/>
  <c r="AI167" i="9" s="1"/>
  <c r="EE171" i="4"/>
  <c r="AI166" i="9" s="1"/>
  <c r="EE170" i="4"/>
  <c r="AI165" i="9" s="1"/>
  <c r="EE169" i="4"/>
  <c r="AI164" i="9" s="1"/>
  <c r="EE168" i="4"/>
  <c r="AI163" i="9" s="1"/>
  <c r="EE167" i="4"/>
  <c r="AI162" i="9" s="1"/>
  <c r="EE166" i="4"/>
  <c r="AI161" i="9" s="1"/>
  <c r="EE165" i="4"/>
  <c r="AI160" i="9" s="1"/>
  <c r="EE164" i="4"/>
  <c r="AI159" i="9" s="1"/>
  <c r="EE163" i="4"/>
  <c r="AI158" i="9" s="1"/>
  <c r="EE162" i="4"/>
  <c r="AI157" i="9" s="1"/>
  <c r="EE161" i="4"/>
  <c r="AI156" i="9" s="1"/>
  <c r="EE160" i="4"/>
  <c r="AI155" i="9" s="1"/>
  <c r="EE159" i="4"/>
  <c r="AI154" i="9" s="1"/>
  <c r="EE158" i="4"/>
  <c r="AI153" i="9" s="1"/>
  <c r="EE157" i="4"/>
  <c r="AI152" i="9" s="1"/>
  <c r="EE156" i="4"/>
  <c r="AI151" i="9" s="1"/>
  <c r="EE155" i="4"/>
  <c r="AI150" i="9" s="1"/>
  <c r="EE154" i="4"/>
  <c r="AI149" i="9" s="1"/>
  <c r="EE153" i="4"/>
  <c r="AI148" i="9" s="1"/>
  <c r="EE152" i="4"/>
  <c r="AI147" i="9" s="1"/>
  <c r="EE151" i="4"/>
  <c r="AI146" i="9" s="1"/>
  <c r="EE150" i="4"/>
  <c r="AI145" i="9" s="1"/>
  <c r="EE149" i="4"/>
  <c r="AI144" i="9" s="1"/>
  <c r="EE148" i="4"/>
  <c r="AI143" i="9" s="1"/>
  <c r="EE147" i="4"/>
  <c r="AI142" i="9" s="1"/>
  <c r="EE146" i="4"/>
  <c r="AI141" i="9" s="1"/>
  <c r="EE145" i="4"/>
  <c r="AI140" i="9" s="1"/>
  <c r="EE144" i="4"/>
  <c r="AI139" i="9" s="1"/>
  <c r="EE143" i="4"/>
  <c r="AI138" i="9" s="1"/>
  <c r="EE142" i="4"/>
  <c r="AI137" i="9" s="1"/>
  <c r="EE141" i="4"/>
  <c r="AI136" i="9" s="1"/>
  <c r="EE140" i="4"/>
  <c r="AI135" i="9" s="1"/>
  <c r="EE139" i="4"/>
  <c r="AI134" i="9" s="1"/>
  <c r="EE138" i="4"/>
  <c r="AI133" i="9" s="1"/>
  <c r="EE137" i="4"/>
  <c r="AI132" i="9" s="1"/>
  <c r="EE136" i="4"/>
  <c r="AI131" i="9" s="1"/>
  <c r="EE135" i="4"/>
  <c r="AI130" i="9" s="1"/>
  <c r="EE134" i="4"/>
  <c r="AI129" i="9" s="1"/>
  <c r="EE133" i="4"/>
  <c r="AI128" i="9" s="1"/>
  <c r="EE132" i="4"/>
  <c r="AI127" i="9" s="1"/>
  <c r="EE131" i="4"/>
  <c r="AI126" i="9" s="1"/>
  <c r="EE130" i="4"/>
  <c r="AI125" i="9" s="1"/>
  <c r="EE129" i="4"/>
  <c r="AI124" i="9" s="1"/>
  <c r="EE128" i="4"/>
  <c r="AI123" i="9" s="1"/>
  <c r="EE127" i="4"/>
  <c r="AI122" i="9" s="1"/>
  <c r="EE126" i="4"/>
  <c r="AI121" i="9" s="1"/>
  <c r="EE125" i="4"/>
  <c r="AI120" i="9" s="1"/>
  <c r="EE124" i="4"/>
  <c r="AI119" i="9" s="1"/>
  <c r="EE123" i="4"/>
  <c r="AI118" i="9" s="1"/>
  <c r="EE122" i="4"/>
  <c r="AI117" i="9" s="1"/>
  <c r="EE121" i="4"/>
  <c r="AI116" i="9" s="1"/>
  <c r="EE120" i="4"/>
  <c r="AI115" i="9" s="1"/>
  <c r="EE119" i="4"/>
  <c r="AI114" i="9" s="1"/>
  <c r="EE118" i="4"/>
  <c r="AI113" i="9" s="1"/>
  <c r="EE117" i="4"/>
  <c r="AI112" i="9" s="1"/>
  <c r="EE116" i="4"/>
  <c r="AI111" i="9" s="1"/>
  <c r="EE115" i="4"/>
  <c r="AI110" i="9" s="1"/>
  <c r="EE114" i="4"/>
  <c r="AI109" i="9" s="1"/>
  <c r="EE113" i="4"/>
  <c r="AI108" i="9" s="1"/>
  <c r="EE112" i="4"/>
  <c r="AI107" i="9" s="1"/>
  <c r="EE111" i="4"/>
  <c r="AI106" i="9" s="1"/>
  <c r="EE110" i="4"/>
  <c r="AI105" i="9" s="1"/>
  <c r="EE109" i="4"/>
  <c r="AI104" i="9" s="1"/>
  <c r="EE108" i="4"/>
  <c r="AI103" i="9" s="1"/>
  <c r="EE107" i="4"/>
  <c r="AI102" i="9" s="1"/>
  <c r="EE106" i="4"/>
  <c r="AI101" i="9" s="1"/>
  <c r="EE105" i="4"/>
  <c r="AI100" i="9" s="1"/>
  <c r="EE104" i="4"/>
  <c r="AI99" i="9" s="1"/>
  <c r="EE103" i="4"/>
  <c r="AI98" i="9" s="1"/>
  <c r="EE102" i="4"/>
  <c r="AI97" i="9" s="1"/>
  <c r="EE101" i="4"/>
  <c r="AI96" i="9" s="1"/>
  <c r="EE100" i="4"/>
  <c r="AI95" i="9" s="1"/>
  <c r="EE99" i="4"/>
  <c r="AI94" i="9" s="1"/>
  <c r="EE98" i="4"/>
  <c r="AI93" i="9" s="1"/>
  <c r="EE97" i="4"/>
  <c r="AI92" i="9" s="1"/>
  <c r="EE96" i="4"/>
  <c r="AI91" i="9" s="1"/>
  <c r="EE95" i="4"/>
  <c r="AI90" i="9" s="1"/>
  <c r="EE94" i="4"/>
  <c r="AI89" i="9" s="1"/>
  <c r="EE93" i="4"/>
  <c r="AI88" i="9" s="1"/>
  <c r="EE92" i="4"/>
  <c r="AI87" i="9" s="1"/>
  <c r="EE91" i="4"/>
  <c r="AI86" i="9" s="1"/>
  <c r="EE90" i="4"/>
  <c r="AI85" i="9" s="1"/>
  <c r="EE89" i="4"/>
  <c r="AI84" i="9" s="1"/>
  <c r="EE88" i="4"/>
  <c r="AI83" i="9" s="1"/>
  <c r="EE87" i="4"/>
  <c r="AI82" i="9" s="1"/>
  <c r="EE86" i="4"/>
  <c r="AI81" i="9" s="1"/>
  <c r="EE85" i="4"/>
  <c r="AI80" i="9" s="1"/>
  <c r="EE84" i="4"/>
  <c r="AI79" i="9" s="1"/>
  <c r="EE83" i="4"/>
  <c r="AI78" i="9" s="1"/>
  <c r="EE82" i="4"/>
  <c r="AI77" i="9" s="1"/>
  <c r="EE81" i="4"/>
  <c r="AI76" i="9" s="1"/>
  <c r="EE80" i="4"/>
  <c r="AI75" i="9" s="1"/>
  <c r="EE79" i="4"/>
  <c r="AI74" i="9" s="1"/>
  <c r="EE78" i="4"/>
  <c r="AI73" i="9" s="1"/>
  <c r="EE77" i="4"/>
  <c r="AI72" i="9" s="1"/>
  <c r="EE76" i="4"/>
  <c r="AI71" i="9" s="1"/>
  <c r="EE75" i="4"/>
  <c r="AI70" i="9" s="1"/>
  <c r="EE74" i="4"/>
  <c r="AI69" i="9" s="1"/>
  <c r="EE73" i="4"/>
  <c r="AI68" i="9" s="1"/>
  <c r="EE72" i="4"/>
  <c r="AI67" i="9" s="1"/>
  <c r="EE71" i="4"/>
  <c r="AI66" i="9" s="1"/>
  <c r="EE70" i="4"/>
  <c r="AI65" i="9" s="1"/>
  <c r="EE69" i="4"/>
  <c r="AI64" i="9" s="1"/>
  <c r="EE68" i="4"/>
  <c r="AI63" i="9" s="1"/>
  <c r="EE67" i="4"/>
  <c r="AI62" i="9" s="1"/>
  <c r="EE66" i="4"/>
  <c r="AI61" i="9" s="1"/>
  <c r="EE65" i="4"/>
  <c r="AI60" i="9" s="1"/>
  <c r="EE64" i="4"/>
  <c r="AI59" i="9" s="1"/>
  <c r="EE63" i="4"/>
  <c r="AI58" i="9" s="1"/>
  <c r="EE62" i="4"/>
  <c r="AI57" i="9" s="1"/>
  <c r="EE61" i="4"/>
  <c r="AI56" i="9" s="1"/>
  <c r="EE60" i="4"/>
  <c r="AI55" i="9" s="1"/>
  <c r="EE59" i="4"/>
  <c r="AI54" i="9" s="1"/>
  <c r="EE58" i="4"/>
  <c r="AI53" i="9" s="1"/>
  <c r="EE57" i="4"/>
  <c r="AI52" i="9" s="1"/>
  <c r="EE56" i="4"/>
  <c r="AI51" i="9" s="1"/>
  <c r="EE55" i="4"/>
  <c r="AI50" i="9" s="1"/>
  <c r="EE54" i="4"/>
  <c r="AI49" i="9" s="1"/>
  <c r="EE53" i="4"/>
  <c r="AI48" i="9" s="1"/>
  <c r="EE52" i="4"/>
  <c r="AI47" i="9" s="1"/>
  <c r="EE51" i="4"/>
  <c r="AI46" i="9" s="1"/>
  <c r="EE50" i="4"/>
  <c r="AI45" i="9" s="1"/>
  <c r="EE49" i="4"/>
  <c r="AI44" i="9" s="1"/>
  <c r="EE48" i="4"/>
  <c r="AI43" i="9" s="1"/>
  <c r="EE47" i="4"/>
  <c r="AI42" i="9" s="1"/>
  <c r="EE46" i="4"/>
  <c r="AI41" i="9" s="1"/>
  <c r="EE45" i="4"/>
  <c r="AI40" i="9" s="1"/>
  <c r="EE44" i="4"/>
  <c r="AI39" i="9" s="1"/>
  <c r="EE43" i="4"/>
  <c r="AI38" i="9" s="1"/>
  <c r="EE42" i="4"/>
  <c r="AI37" i="9" s="1"/>
  <c r="EE41" i="4"/>
  <c r="AI36" i="9" s="1"/>
  <c r="EE40" i="4"/>
  <c r="AI35" i="9" s="1"/>
  <c r="EE39" i="4"/>
  <c r="AI34" i="9" s="1"/>
  <c r="EE38" i="4"/>
  <c r="AI33" i="9" s="1"/>
  <c r="EE37" i="4"/>
  <c r="AI32" i="9" s="1"/>
  <c r="EE36" i="4"/>
  <c r="AI31" i="9" s="1"/>
  <c r="EE35" i="4"/>
  <c r="AI30" i="9" s="1"/>
  <c r="EE34" i="4"/>
  <c r="AI29" i="9" s="1"/>
  <c r="EE33" i="4"/>
  <c r="AI28" i="9" s="1"/>
  <c r="EE32" i="4"/>
  <c r="AI27" i="9" s="1"/>
  <c r="EE31" i="4"/>
  <c r="AI26" i="9" s="1"/>
  <c r="EE30" i="4"/>
  <c r="AI25" i="9" s="1"/>
  <c r="EE29" i="4"/>
  <c r="AI24" i="9" s="1"/>
  <c r="EE28" i="4"/>
  <c r="AI23" i="9" s="1"/>
  <c r="EE27" i="4"/>
  <c r="AI22" i="9" s="1"/>
  <c r="EE26" i="4"/>
  <c r="AI21" i="9" s="1"/>
  <c r="EE25" i="4"/>
  <c r="AI20" i="9" s="1"/>
  <c r="EE24" i="4"/>
  <c r="AI19" i="9" s="1"/>
  <c r="EE23" i="4"/>
  <c r="AI18" i="9" s="1"/>
  <c r="EE22" i="4"/>
  <c r="AI17" i="9" s="1"/>
  <c r="EE21" i="4"/>
  <c r="AI16" i="9" s="1"/>
  <c r="EE20" i="4"/>
  <c r="AI15" i="9" s="1"/>
  <c r="EE19" i="4"/>
  <c r="AI14" i="9" s="1"/>
  <c r="EE18" i="4"/>
  <c r="AI13" i="9" s="1"/>
  <c r="EE17" i="4"/>
  <c r="AI12" i="9" s="1"/>
  <c r="EE16" i="4"/>
  <c r="AI11" i="9" s="1"/>
  <c r="EE15" i="4"/>
  <c r="AI10" i="9" s="1"/>
  <c r="EE14" i="4"/>
  <c r="AI9" i="9" s="1"/>
  <c r="EE13" i="4"/>
  <c r="AI8" i="9" s="1"/>
  <c r="EE12" i="4"/>
  <c r="AI7" i="9" s="1"/>
  <c r="EE11" i="4"/>
  <c r="AI6" i="9" s="1"/>
  <c r="EE10" i="4"/>
  <c r="AI5" i="9" s="1"/>
  <c r="EE9" i="4"/>
  <c r="EA188" i="4"/>
  <c r="AH183" i="9" s="1"/>
  <c r="EA187" i="4"/>
  <c r="AH182" i="9" s="1"/>
  <c r="EA186" i="4"/>
  <c r="AH181" i="9" s="1"/>
  <c r="EA185" i="4"/>
  <c r="AH180" i="9" s="1"/>
  <c r="EA184" i="4"/>
  <c r="AH179" i="9" s="1"/>
  <c r="EA183" i="4"/>
  <c r="AH178" i="9" s="1"/>
  <c r="EA182" i="4"/>
  <c r="AH177" i="9" s="1"/>
  <c r="EA181" i="4"/>
  <c r="AH176" i="9" s="1"/>
  <c r="EA180" i="4"/>
  <c r="AH175" i="9" s="1"/>
  <c r="EA179" i="4"/>
  <c r="AH174" i="9" s="1"/>
  <c r="EA178" i="4"/>
  <c r="AH173" i="9" s="1"/>
  <c r="EA177" i="4"/>
  <c r="AH172" i="9" s="1"/>
  <c r="EA176" i="4"/>
  <c r="AH171" i="9" s="1"/>
  <c r="EA175" i="4"/>
  <c r="AH170" i="9" s="1"/>
  <c r="EA174" i="4"/>
  <c r="AH169" i="9" s="1"/>
  <c r="EA173" i="4"/>
  <c r="AH168" i="9" s="1"/>
  <c r="EA172" i="4"/>
  <c r="AH167" i="9" s="1"/>
  <c r="EA171" i="4"/>
  <c r="AH166" i="9" s="1"/>
  <c r="EA170" i="4"/>
  <c r="AH165" i="9" s="1"/>
  <c r="EA169" i="4"/>
  <c r="AH164" i="9" s="1"/>
  <c r="EA168" i="4"/>
  <c r="AH163" i="9" s="1"/>
  <c r="EA167" i="4"/>
  <c r="AH162" i="9" s="1"/>
  <c r="EA166" i="4"/>
  <c r="AH161" i="9" s="1"/>
  <c r="EA165" i="4"/>
  <c r="AH160" i="9" s="1"/>
  <c r="EA164" i="4"/>
  <c r="AH159" i="9" s="1"/>
  <c r="EA163" i="4"/>
  <c r="AH158" i="9" s="1"/>
  <c r="EA162" i="4"/>
  <c r="AH157" i="9" s="1"/>
  <c r="EA161" i="4"/>
  <c r="AH156" i="9" s="1"/>
  <c r="EA160" i="4"/>
  <c r="AH155" i="9" s="1"/>
  <c r="EA159" i="4"/>
  <c r="AH154" i="9" s="1"/>
  <c r="EA158" i="4"/>
  <c r="AH153" i="9" s="1"/>
  <c r="EA157" i="4"/>
  <c r="AH152" i="9" s="1"/>
  <c r="EA156" i="4"/>
  <c r="AH151" i="9" s="1"/>
  <c r="EA155" i="4"/>
  <c r="AH150" i="9" s="1"/>
  <c r="EA154" i="4"/>
  <c r="AH149" i="9" s="1"/>
  <c r="EA153" i="4"/>
  <c r="AH148" i="9" s="1"/>
  <c r="EA152" i="4"/>
  <c r="AH147" i="9" s="1"/>
  <c r="EA151" i="4"/>
  <c r="AH146" i="9" s="1"/>
  <c r="EA150" i="4"/>
  <c r="AH145" i="9" s="1"/>
  <c r="EA149" i="4"/>
  <c r="AH144" i="9" s="1"/>
  <c r="EA148" i="4"/>
  <c r="AH143" i="9" s="1"/>
  <c r="EA147" i="4"/>
  <c r="AH142" i="9" s="1"/>
  <c r="EA146" i="4"/>
  <c r="AH141" i="9" s="1"/>
  <c r="EA145" i="4"/>
  <c r="AH140" i="9" s="1"/>
  <c r="EA144" i="4"/>
  <c r="AH139" i="9" s="1"/>
  <c r="EA143" i="4"/>
  <c r="AH138" i="9" s="1"/>
  <c r="EA142" i="4"/>
  <c r="AH137" i="9" s="1"/>
  <c r="EA141" i="4"/>
  <c r="AH136" i="9" s="1"/>
  <c r="EA140" i="4"/>
  <c r="AH135" i="9" s="1"/>
  <c r="EA139" i="4"/>
  <c r="AH134" i="9" s="1"/>
  <c r="EA138" i="4"/>
  <c r="AH133" i="9" s="1"/>
  <c r="EA137" i="4"/>
  <c r="AH132" i="9" s="1"/>
  <c r="EA136" i="4"/>
  <c r="AH131" i="9" s="1"/>
  <c r="EA135" i="4"/>
  <c r="AH130" i="9" s="1"/>
  <c r="EA134" i="4"/>
  <c r="AH129" i="9" s="1"/>
  <c r="EA133" i="4"/>
  <c r="AH128" i="9" s="1"/>
  <c r="EA132" i="4"/>
  <c r="AH127" i="9" s="1"/>
  <c r="EA131" i="4"/>
  <c r="AH126" i="9" s="1"/>
  <c r="EA130" i="4"/>
  <c r="AH125" i="9" s="1"/>
  <c r="EA129" i="4"/>
  <c r="AH124" i="9" s="1"/>
  <c r="EA128" i="4"/>
  <c r="AH123" i="9" s="1"/>
  <c r="EA127" i="4"/>
  <c r="AH122" i="9" s="1"/>
  <c r="EA126" i="4"/>
  <c r="AH121" i="9" s="1"/>
  <c r="EA125" i="4"/>
  <c r="AH120" i="9" s="1"/>
  <c r="EA124" i="4"/>
  <c r="AH119" i="9" s="1"/>
  <c r="EA123" i="4"/>
  <c r="AH118" i="9" s="1"/>
  <c r="EA122" i="4"/>
  <c r="AH117" i="9" s="1"/>
  <c r="EA121" i="4"/>
  <c r="AH116" i="9" s="1"/>
  <c r="EA120" i="4"/>
  <c r="AH115" i="9" s="1"/>
  <c r="EA119" i="4"/>
  <c r="AH114" i="9" s="1"/>
  <c r="EA118" i="4"/>
  <c r="AH113" i="9" s="1"/>
  <c r="EA117" i="4"/>
  <c r="AH112" i="9" s="1"/>
  <c r="EA116" i="4"/>
  <c r="AH111" i="9" s="1"/>
  <c r="EA115" i="4"/>
  <c r="AH110" i="9" s="1"/>
  <c r="EA114" i="4"/>
  <c r="AH109" i="9" s="1"/>
  <c r="EA113" i="4"/>
  <c r="AH108" i="9" s="1"/>
  <c r="EA112" i="4"/>
  <c r="AH107" i="9" s="1"/>
  <c r="EA111" i="4"/>
  <c r="AH106" i="9" s="1"/>
  <c r="EA110" i="4"/>
  <c r="AH105" i="9" s="1"/>
  <c r="EA109" i="4"/>
  <c r="AH104" i="9" s="1"/>
  <c r="EA108" i="4"/>
  <c r="AH103" i="9" s="1"/>
  <c r="EA107" i="4"/>
  <c r="AH102" i="9" s="1"/>
  <c r="EA106" i="4"/>
  <c r="AH101" i="9" s="1"/>
  <c r="EA105" i="4"/>
  <c r="AH100" i="9" s="1"/>
  <c r="EA104" i="4"/>
  <c r="AH99" i="9" s="1"/>
  <c r="EA103" i="4"/>
  <c r="AH98" i="9" s="1"/>
  <c r="EA102" i="4"/>
  <c r="AH97" i="9" s="1"/>
  <c r="EA101" i="4"/>
  <c r="AH96" i="9" s="1"/>
  <c r="EA100" i="4"/>
  <c r="AH95" i="9" s="1"/>
  <c r="EA99" i="4"/>
  <c r="AH94" i="9" s="1"/>
  <c r="EA98" i="4"/>
  <c r="AH93" i="9" s="1"/>
  <c r="EA97" i="4"/>
  <c r="AH92" i="9" s="1"/>
  <c r="EA96" i="4"/>
  <c r="AH91" i="9" s="1"/>
  <c r="EA95" i="4"/>
  <c r="AH90" i="9" s="1"/>
  <c r="EA94" i="4"/>
  <c r="AH89" i="9" s="1"/>
  <c r="EA93" i="4"/>
  <c r="AH88" i="9" s="1"/>
  <c r="EA92" i="4"/>
  <c r="AH87" i="9" s="1"/>
  <c r="EA91" i="4"/>
  <c r="AH86" i="9" s="1"/>
  <c r="EA90" i="4"/>
  <c r="AH85" i="9" s="1"/>
  <c r="EA89" i="4"/>
  <c r="AH84" i="9" s="1"/>
  <c r="EA88" i="4"/>
  <c r="AH83" i="9" s="1"/>
  <c r="EA87" i="4"/>
  <c r="AH82" i="9" s="1"/>
  <c r="EA86" i="4"/>
  <c r="AH81" i="9" s="1"/>
  <c r="EA85" i="4"/>
  <c r="AH80" i="9" s="1"/>
  <c r="EA84" i="4"/>
  <c r="AH79" i="9" s="1"/>
  <c r="EA83" i="4"/>
  <c r="AH78" i="9" s="1"/>
  <c r="EA82" i="4"/>
  <c r="AH77" i="9" s="1"/>
  <c r="EA81" i="4"/>
  <c r="AH76" i="9" s="1"/>
  <c r="EA80" i="4"/>
  <c r="AH75" i="9" s="1"/>
  <c r="EA79" i="4"/>
  <c r="AH74" i="9" s="1"/>
  <c r="EA78" i="4"/>
  <c r="AH73" i="9" s="1"/>
  <c r="EA77" i="4"/>
  <c r="AH72" i="9" s="1"/>
  <c r="EA76" i="4"/>
  <c r="AH71" i="9" s="1"/>
  <c r="EA75" i="4"/>
  <c r="AH70" i="9" s="1"/>
  <c r="EA74" i="4"/>
  <c r="AH69" i="9" s="1"/>
  <c r="EA73" i="4"/>
  <c r="AH68" i="9" s="1"/>
  <c r="EA72" i="4"/>
  <c r="AH67" i="9" s="1"/>
  <c r="EA71" i="4"/>
  <c r="AH66" i="9" s="1"/>
  <c r="EA70" i="4"/>
  <c r="AH65" i="9" s="1"/>
  <c r="EA69" i="4"/>
  <c r="AH64" i="9" s="1"/>
  <c r="EA68" i="4"/>
  <c r="AH63" i="9" s="1"/>
  <c r="EA67" i="4"/>
  <c r="AH62" i="9" s="1"/>
  <c r="EA66" i="4"/>
  <c r="AH61" i="9" s="1"/>
  <c r="EA65" i="4"/>
  <c r="AH60" i="9" s="1"/>
  <c r="EA64" i="4"/>
  <c r="AH59" i="9" s="1"/>
  <c r="EA63" i="4"/>
  <c r="AH58" i="9" s="1"/>
  <c r="EA62" i="4"/>
  <c r="AH57" i="9" s="1"/>
  <c r="EA61" i="4"/>
  <c r="AH56" i="9" s="1"/>
  <c r="EA60" i="4"/>
  <c r="AH55" i="9" s="1"/>
  <c r="EA59" i="4"/>
  <c r="AH54" i="9" s="1"/>
  <c r="EA58" i="4"/>
  <c r="AH53" i="9" s="1"/>
  <c r="EA57" i="4"/>
  <c r="AH52" i="9" s="1"/>
  <c r="EA56" i="4"/>
  <c r="AH51" i="9" s="1"/>
  <c r="EA55" i="4"/>
  <c r="AH50" i="9" s="1"/>
  <c r="EA54" i="4"/>
  <c r="AH49" i="9" s="1"/>
  <c r="EA53" i="4"/>
  <c r="AH48" i="9" s="1"/>
  <c r="EA52" i="4"/>
  <c r="AH47" i="9" s="1"/>
  <c r="EA51" i="4"/>
  <c r="AH46" i="9" s="1"/>
  <c r="EA50" i="4"/>
  <c r="AH45" i="9" s="1"/>
  <c r="EA49" i="4"/>
  <c r="AH44" i="9" s="1"/>
  <c r="EA48" i="4"/>
  <c r="AH43" i="9" s="1"/>
  <c r="EA47" i="4"/>
  <c r="AH42" i="9" s="1"/>
  <c r="EA46" i="4"/>
  <c r="AH41" i="9" s="1"/>
  <c r="EA45" i="4"/>
  <c r="AH40" i="9" s="1"/>
  <c r="EA44" i="4"/>
  <c r="AH39" i="9" s="1"/>
  <c r="EA43" i="4"/>
  <c r="AH38" i="9" s="1"/>
  <c r="EA42" i="4"/>
  <c r="AH37" i="9" s="1"/>
  <c r="EA41" i="4"/>
  <c r="AH36" i="9" s="1"/>
  <c r="EA40" i="4"/>
  <c r="AH35" i="9" s="1"/>
  <c r="EA39" i="4"/>
  <c r="AH34" i="9" s="1"/>
  <c r="EA38" i="4"/>
  <c r="AH33" i="9" s="1"/>
  <c r="EA37" i="4"/>
  <c r="AH32" i="9" s="1"/>
  <c r="EA36" i="4"/>
  <c r="AH31" i="9" s="1"/>
  <c r="EA35" i="4"/>
  <c r="AH30" i="9" s="1"/>
  <c r="EA34" i="4"/>
  <c r="AH29" i="9" s="1"/>
  <c r="EA33" i="4"/>
  <c r="AH28" i="9" s="1"/>
  <c r="EA32" i="4"/>
  <c r="AH27" i="9" s="1"/>
  <c r="EA31" i="4"/>
  <c r="AH26" i="9" s="1"/>
  <c r="EA30" i="4"/>
  <c r="AH25" i="9" s="1"/>
  <c r="EA29" i="4"/>
  <c r="AH24" i="9" s="1"/>
  <c r="EA28" i="4"/>
  <c r="AH23" i="9" s="1"/>
  <c r="EA27" i="4"/>
  <c r="AH22" i="9" s="1"/>
  <c r="EA26" i="4"/>
  <c r="AH21" i="9" s="1"/>
  <c r="EA25" i="4"/>
  <c r="AH20" i="9" s="1"/>
  <c r="EA24" i="4"/>
  <c r="AH19" i="9" s="1"/>
  <c r="EA23" i="4"/>
  <c r="AH18" i="9" s="1"/>
  <c r="EA22" i="4"/>
  <c r="AH17" i="9" s="1"/>
  <c r="EA21" i="4"/>
  <c r="AH16" i="9" s="1"/>
  <c r="EA20" i="4"/>
  <c r="AH15" i="9" s="1"/>
  <c r="EA19" i="4"/>
  <c r="AH14" i="9" s="1"/>
  <c r="EA18" i="4"/>
  <c r="AH13" i="9" s="1"/>
  <c r="EA17" i="4"/>
  <c r="AH12" i="9" s="1"/>
  <c r="EA16" i="4"/>
  <c r="AH11" i="9" s="1"/>
  <c r="EA15" i="4"/>
  <c r="AH10" i="9" s="1"/>
  <c r="EA14" i="4"/>
  <c r="AH9" i="9" s="1"/>
  <c r="EA13" i="4"/>
  <c r="AH8" i="9" s="1"/>
  <c r="EA12" i="4"/>
  <c r="AH7" i="9" s="1"/>
  <c r="EA11" i="4"/>
  <c r="AH6" i="9" s="1"/>
  <c r="EA10" i="4"/>
  <c r="AH5" i="9" s="1"/>
  <c r="EA9" i="4"/>
  <c r="DW188" i="4"/>
  <c r="AG183" i="9" s="1"/>
  <c r="DW187" i="4"/>
  <c r="AG182" i="9" s="1"/>
  <c r="DW186" i="4"/>
  <c r="AG181" i="9" s="1"/>
  <c r="DW185" i="4"/>
  <c r="AG180" i="9" s="1"/>
  <c r="DW184" i="4"/>
  <c r="AG179" i="9" s="1"/>
  <c r="DW183" i="4"/>
  <c r="AG178" i="9" s="1"/>
  <c r="DW182" i="4"/>
  <c r="AG177" i="9" s="1"/>
  <c r="DW181" i="4"/>
  <c r="AG176" i="9" s="1"/>
  <c r="DW180" i="4"/>
  <c r="AG175" i="9" s="1"/>
  <c r="DW179" i="4"/>
  <c r="AG174" i="9" s="1"/>
  <c r="DW178" i="4"/>
  <c r="AG173" i="9" s="1"/>
  <c r="DW177" i="4"/>
  <c r="AG172" i="9" s="1"/>
  <c r="DW176" i="4"/>
  <c r="AG171" i="9" s="1"/>
  <c r="DW175" i="4"/>
  <c r="AG170" i="9" s="1"/>
  <c r="DW174" i="4"/>
  <c r="AG169" i="9" s="1"/>
  <c r="DW173" i="4"/>
  <c r="AG168" i="9" s="1"/>
  <c r="DW172" i="4"/>
  <c r="AG167" i="9" s="1"/>
  <c r="DW171" i="4"/>
  <c r="AG166" i="9" s="1"/>
  <c r="DW170" i="4"/>
  <c r="AG165" i="9" s="1"/>
  <c r="DW169" i="4"/>
  <c r="AG164" i="9" s="1"/>
  <c r="DW168" i="4"/>
  <c r="AG163" i="9" s="1"/>
  <c r="DW167" i="4"/>
  <c r="AG162" i="9" s="1"/>
  <c r="DW166" i="4"/>
  <c r="AG161" i="9" s="1"/>
  <c r="DW165" i="4"/>
  <c r="AG160" i="9" s="1"/>
  <c r="DW164" i="4"/>
  <c r="AG159" i="9" s="1"/>
  <c r="DW163" i="4"/>
  <c r="AG158" i="9" s="1"/>
  <c r="DW162" i="4"/>
  <c r="AG157" i="9" s="1"/>
  <c r="DW161" i="4"/>
  <c r="AG156" i="9" s="1"/>
  <c r="DW160" i="4"/>
  <c r="AG155" i="9" s="1"/>
  <c r="DW159" i="4"/>
  <c r="AG154" i="9" s="1"/>
  <c r="DW158" i="4"/>
  <c r="AG153" i="9" s="1"/>
  <c r="DW157" i="4"/>
  <c r="AG152" i="9" s="1"/>
  <c r="DW156" i="4"/>
  <c r="AG151" i="9" s="1"/>
  <c r="DW155" i="4"/>
  <c r="AG150" i="9" s="1"/>
  <c r="DW154" i="4"/>
  <c r="AG149" i="9" s="1"/>
  <c r="DW153" i="4"/>
  <c r="AG148" i="9" s="1"/>
  <c r="DW152" i="4"/>
  <c r="AG147" i="9" s="1"/>
  <c r="DW151" i="4"/>
  <c r="AG146" i="9" s="1"/>
  <c r="DW150" i="4"/>
  <c r="AG145" i="9" s="1"/>
  <c r="DW149" i="4"/>
  <c r="AG144" i="9" s="1"/>
  <c r="DW148" i="4"/>
  <c r="AG143" i="9" s="1"/>
  <c r="DW147" i="4"/>
  <c r="AG142" i="9" s="1"/>
  <c r="DW146" i="4"/>
  <c r="AG141" i="9" s="1"/>
  <c r="DW145" i="4"/>
  <c r="AG140" i="9" s="1"/>
  <c r="DW144" i="4"/>
  <c r="AG139" i="9" s="1"/>
  <c r="DW143" i="4"/>
  <c r="AG138" i="9" s="1"/>
  <c r="DW142" i="4"/>
  <c r="AG137" i="9" s="1"/>
  <c r="DW141" i="4"/>
  <c r="AG136" i="9" s="1"/>
  <c r="DW140" i="4"/>
  <c r="AG135" i="9" s="1"/>
  <c r="DW139" i="4"/>
  <c r="AG134" i="9" s="1"/>
  <c r="DW138" i="4"/>
  <c r="AG133" i="9" s="1"/>
  <c r="DW137" i="4"/>
  <c r="AG132" i="9" s="1"/>
  <c r="DW136" i="4"/>
  <c r="AG131" i="9" s="1"/>
  <c r="DW135" i="4"/>
  <c r="AG130" i="9" s="1"/>
  <c r="DW134" i="4"/>
  <c r="AG129" i="9" s="1"/>
  <c r="DW133" i="4"/>
  <c r="AG128" i="9" s="1"/>
  <c r="DW132" i="4"/>
  <c r="AG127" i="9" s="1"/>
  <c r="DW131" i="4"/>
  <c r="AG126" i="9" s="1"/>
  <c r="DW130" i="4"/>
  <c r="AG125" i="9" s="1"/>
  <c r="DW129" i="4"/>
  <c r="AG124" i="9" s="1"/>
  <c r="DW128" i="4"/>
  <c r="AG123" i="9" s="1"/>
  <c r="DW127" i="4"/>
  <c r="AG122" i="9" s="1"/>
  <c r="DW126" i="4"/>
  <c r="AG121" i="9" s="1"/>
  <c r="DW125" i="4"/>
  <c r="AG120" i="9" s="1"/>
  <c r="DW124" i="4"/>
  <c r="AG119" i="9" s="1"/>
  <c r="DW123" i="4"/>
  <c r="AG118" i="9" s="1"/>
  <c r="DW122" i="4"/>
  <c r="AG117" i="9" s="1"/>
  <c r="DW121" i="4"/>
  <c r="AG116" i="9" s="1"/>
  <c r="DW120" i="4"/>
  <c r="AG115" i="9" s="1"/>
  <c r="DW119" i="4"/>
  <c r="AG114" i="9" s="1"/>
  <c r="DW118" i="4"/>
  <c r="AG113" i="9" s="1"/>
  <c r="DW117" i="4"/>
  <c r="AG112" i="9" s="1"/>
  <c r="DW116" i="4"/>
  <c r="AG111" i="9" s="1"/>
  <c r="DW115" i="4"/>
  <c r="AG110" i="9" s="1"/>
  <c r="DW114" i="4"/>
  <c r="AG109" i="9" s="1"/>
  <c r="DW113" i="4"/>
  <c r="AG108" i="9" s="1"/>
  <c r="DW112" i="4"/>
  <c r="AG107" i="9" s="1"/>
  <c r="DW111" i="4"/>
  <c r="AG106" i="9" s="1"/>
  <c r="DW110" i="4"/>
  <c r="AG105" i="9" s="1"/>
  <c r="DW109" i="4"/>
  <c r="AG104" i="9" s="1"/>
  <c r="DW108" i="4"/>
  <c r="AG103" i="9" s="1"/>
  <c r="DW107" i="4"/>
  <c r="AG102" i="9" s="1"/>
  <c r="DW106" i="4"/>
  <c r="AG101" i="9" s="1"/>
  <c r="DW105" i="4"/>
  <c r="AG100" i="9" s="1"/>
  <c r="DW104" i="4"/>
  <c r="AG99" i="9" s="1"/>
  <c r="DW103" i="4"/>
  <c r="AG98" i="9" s="1"/>
  <c r="DW102" i="4"/>
  <c r="AG97" i="9" s="1"/>
  <c r="DW101" i="4"/>
  <c r="AG96" i="9" s="1"/>
  <c r="DW100" i="4"/>
  <c r="AG95" i="9" s="1"/>
  <c r="DW99" i="4"/>
  <c r="AG94" i="9" s="1"/>
  <c r="DW98" i="4"/>
  <c r="AG93" i="9" s="1"/>
  <c r="DW97" i="4"/>
  <c r="AG92" i="9" s="1"/>
  <c r="DW96" i="4"/>
  <c r="AG91" i="9" s="1"/>
  <c r="DW95" i="4"/>
  <c r="AG90" i="9" s="1"/>
  <c r="DW94" i="4"/>
  <c r="AG89" i="9" s="1"/>
  <c r="DW93" i="4"/>
  <c r="AG88" i="9" s="1"/>
  <c r="DW92" i="4"/>
  <c r="AG87" i="9" s="1"/>
  <c r="DW91" i="4"/>
  <c r="AG86" i="9" s="1"/>
  <c r="DW90" i="4"/>
  <c r="AG85" i="9" s="1"/>
  <c r="DW89" i="4"/>
  <c r="AG84" i="9" s="1"/>
  <c r="DW88" i="4"/>
  <c r="AG83" i="9" s="1"/>
  <c r="DW87" i="4"/>
  <c r="AG82" i="9" s="1"/>
  <c r="DW86" i="4"/>
  <c r="AG81" i="9" s="1"/>
  <c r="DW85" i="4"/>
  <c r="AG80" i="9" s="1"/>
  <c r="DW84" i="4"/>
  <c r="AG79" i="9" s="1"/>
  <c r="DW83" i="4"/>
  <c r="AG78" i="9" s="1"/>
  <c r="DW82" i="4"/>
  <c r="AG77" i="9" s="1"/>
  <c r="DW81" i="4"/>
  <c r="AG76" i="9" s="1"/>
  <c r="DW80" i="4"/>
  <c r="AG75" i="9" s="1"/>
  <c r="DW79" i="4"/>
  <c r="AG74" i="9" s="1"/>
  <c r="DW78" i="4"/>
  <c r="AG73" i="9" s="1"/>
  <c r="DW77" i="4"/>
  <c r="AG72" i="9" s="1"/>
  <c r="DW76" i="4"/>
  <c r="AG71" i="9" s="1"/>
  <c r="DW75" i="4"/>
  <c r="AG70" i="9" s="1"/>
  <c r="DW74" i="4"/>
  <c r="AG69" i="9" s="1"/>
  <c r="DW73" i="4"/>
  <c r="AG68" i="9" s="1"/>
  <c r="DW72" i="4"/>
  <c r="AG67" i="9" s="1"/>
  <c r="DW71" i="4"/>
  <c r="AG66" i="9" s="1"/>
  <c r="DW70" i="4"/>
  <c r="AG65" i="9" s="1"/>
  <c r="DW69" i="4"/>
  <c r="AG64" i="9" s="1"/>
  <c r="DW68" i="4"/>
  <c r="AG63" i="9" s="1"/>
  <c r="DW67" i="4"/>
  <c r="AG62" i="9" s="1"/>
  <c r="DW66" i="4"/>
  <c r="AG61" i="9" s="1"/>
  <c r="DW65" i="4"/>
  <c r="AG60" i="9" s="1"/>
  <c r="DW64" i="4"/>
  <c r="AG59" i="9" s="1"/>
  <c r="DW63" i="4"/>
  <c r="AG58" i="9" s="1"/>
  <c r="DW62" i="4"/>
  <c r="AG57" i="9" s="1"/>
  <c r="DW61" i="4"/>
  <c r="AG56" i="9" s="1"/>
  <c r="DW60" i="4"/>
  <c r="AG55" i="9" s="1"/>
  <c r="DW59" i="4"/>
  <c r="AG54" i="9" s="1"/>
  <c r="DW58" i="4"/>
  <c r="AG53" i="9" s="1"/>
  <c r="DW57" i="4"/>
  <c r="AG52" i="9" s="1"/>
  <c r="DW56" i="4"/>
  <c r="AG51" i="9" s="1"/>
  <c r="DW55" i="4"/>
  <c r="AG50" i="9" s="1"/>
  <c r="DW54" i="4"/>
  <c r="AG49" i="9" s="1"/>
  <c r="DW53" i="4"/>
  <c r="AG48" i="9" s="1"/>
  <c r="DW52" i="4"/>
  <c r="AG47" i="9" s="1"/>
  <c r="DW51" i="4"/>
  <c r="AG46" i="9" s="1"/>
  <c r="DW50" i="4"/>
  <c r="AG45" i="9" s="1"/>
  <c r="DW49" i="4"/>
  <c r="AG44" i="9" s="1"/>
  <c r="DW48" i="4"/>
  <c r="AG43" i="9" s="1"/>
  <c r="DW47" i="4"/>
  <c r="AG42" i="9" s="1"/>
  <c r="DW46" i="4"/>
  <c r="AG41" i="9" s="1"/>
  <c r="DW45" i="4"/>
  <c r="AG40" i="9" s="1"/>
  <c r="DW44" i="4"/>
  <c r="AG39" i="9" s="1"/>
  <c r="DW43" i="4"/>
  <c r="AG38" i="9" s="1"/>
  <c r="DW42" i="4"/>
  <c r="AG37" i="9" s="1"/>
  <c r="DW41" i="4"/>
  <c r="AG36" i="9" s="1"/>
  <c r="DW40" i="4"/>
  <c r="AG35" i="9" s="1"/>
  <c r="DW39" i="4"/>
  <c r="AG34" i="9" s="1"/>
  <c r="DW38" i="4"/>
  <c r="AG33" i="9" s="1"/>
  <c r="DW37" i="4"/>
  <c r="AG32" i="9" s="1"/>
  <c r="DW36" i="4"/>
  <c r="AG31" i="9" s="1"/>
  <c r="DW35" i="4"/>
  <c r="AG30" i="9" s="1"/>
  <c r="DW34" i="4"/>
  <c r="AG29" i="9" s="1"/>
  <c r="DW33" i="4"/>
  <c r="AG28" i="9" s="1"/>
  <c r="DW32" i="4"/>
  <c r="AG27" i="9" s="1"/>
  <c r="DW31" i="4"/>
  <c r="AG26" i="9" s="1"/>
  <c r="DW30" i="4"/>
  <c r="AG25" i="9" s="1"/>
  <c r="DW29" i="4"/>
  <c r="AG24" i="9" s="1"/>
  <c r="DW28" i="4"/>
  <c r="AG23" i="9" s="1"/>
  <c r="DW27" i="4"/>
  <c r="AG22" i="9" s="1"/>
  <c r="DW26" i="4"/>
  <c r="AG21" i="9" s="1"/>
  <c r="DW25" i="4"/>
  <c r="AG20" i="9" s="1"/>
  <c r="DW24" i="4"/>
  <c r="AG19" i="9" s="1"/>
  <c r="DW23" i="4"/>
  <c r="AG18" i="9" s="1"/>
  <c r="DW22" i="4"/>
  <c r="AG17" i="9" s="1"/>
  <c r="DW21" i="4"/>
  <c r="AG16" i="9" s="1"/>
  <c r="DW20" i="4"/>
  <c r="AG15" i="9" s="1"/>
  <c r="DW19" i="4"/>
  <c r="AG14" i="9" s="1"/>
  <c r="DW18" i="4"/>
  <c r="AG13" i="9" s="1"/>
  <c r="DW17" i="4"/>
  <c r="AG12" i="9" s="1"/>
  <c r="DW16" i="4"/>
  <c r="AG11" i="9" s="1"/>
  <c r="DW15" i="4"/>
  <c r="AG10" i="9" s="1"/>
  <c r="DW14" i="4"/>
  <c r="AG9" i="9" s="1"/>
  <c r="DW13" i="4"/>
  <c r="AG8" i="9" s="1"/>
  <c r="DW12" i="4"/>
  <c r="AG7" i="9" s="1"/>
  <c r="DW11" i="4"/>
  <c r="AG6" i="9" s="1"/>
  <c r="DW10" i="4"/>
  <c r="AG5" i="9" s="1"/>
  <c r="DW9" i="4"/>
  <c r="DS188" i="4"/>
  <c r="AF183" i="9" s="1"/>
  <c r="DS187" i="4"/>
  <c r="AF182" i="9" s="1"/>
  <c r="DS186" i="4"/>
  <c r="AF181" i="9" s="1"/>
  <c r="DS185" i="4"/>
  <c r="AF180" i="9" s="1"/>
  <c r="DS184" i="4"/>
  <c r="AF179" i="9" s="1"/>
  <c r="DS183" i="4"/>
  <c r="AF178" i="9" s="1"/>
  <c r="DS182" i="4"/>
  <c r="AF177" i="9" s="1"/>
  <c r="DS181" i="4"/>
  <c r="AF176" i="9" s="1"/>
  <c r="DS180" i="4"/>
  <c r="AF175" i="9" s="1"/>
  <c r="DS179" i="4"/>
  <c r="AF174" i="9" s="1"/>
  <c r="DS178" i="4"/>
  <c r="AF173" i="9" s="1"/>
  <c r="DS177" i="4"/>
  <c r="AF172" i="9" s="1"/>
  <c r="DS176" i="4"/>
  <c r="AF171" i="9" s="1"/>
  <c r="DS175" i="4"/>
  <c r="AF170" i="9" s="1"/>
  <c r="DS174" i="4"/>
  <c r="AF169" i="9" s="1"/>
  <c r="DS173" i="4"/>
  <c r="AF168" i="9" s="1"/>
  <c r="DS172" i="4"/>
  <c r="AF167" i="9" s="1"/>
  <c r="DS171" i="4"/>
  <c r="AF166" i="9" s="1"/>
  <c r="DS170" i="4"/>
  <c r="AF165" i="9" s="1"/>
  <c r="DS169" i="4"/>
  <c r="AF164" i="9" s="1"/>
  <c r="DS168" i="4"/>
  <c r="AF163" i="9" s="1"/>
  <c r="DS167" i="4"/>
  <c r="AF162" i="9" s="1"/>
  <c r="DS166" i="4"/>
  <c r="AF161" i="9" s="1"/>
  <c r="DS165" i="4"/>
  <c r="AF160" i="9" s="1"/>
  <c r="DS164" i="4"/>
  <c r="AF159" i="9" s="1"/>
  <c r="DS163" i="4"/>
  <c r="AF158" i="9" s="1"/>
  <c r="DS162" i="4"/>
  <c r="AF157" i="9" s="1"/>
  <c r="DS161" i="4"/>
  <c r="AF156" i="9" s="1"/>
  <c r="DS160" i="4"/>
  <c r="AF155" i="9" s="1"/>
  <c r="DS159" i="4"/>
  <c r="AF154" i="9" s="1"/>
  <c r="DS158" i="4"/>
  <c r="AF153" i="9" s="1"/>
  <c r="DS157" i="4"/>
  <c r="AF152" i="9" s="1"/>
  <c r="DS156" i="4"/>
  <c r="AF151" i="9" s="1"/>
  <c r="DS155" i="4"/>
  <c r="AF150" i="9" s="1"/>
  <c r="DS154" i="4"/>
  <c r="AF149" i="9" s="1"/>
  <c r="DS153" i="4"/>
  <c r="AF148" i="9" s="1"/>
  <c r="DS152" i="4"/>
  <c r="AF147" i="9" s="1"/>
  <c r="DS151" i="4"/>
  <c r="AF146" i="9" s="1"/>
  <c r="DS150" i="4"/>
  <c r="AF145" i="9" s="1"/>
  <c r="DS149" i="4"/>
  <c r="AF144" i="9" s="1"/>
  <c r="DS148" i="4"/>
  <c r="AF143" i="9" s="1"/>
  <c r="DS147" i="4"/>
  <c r="AF142" i="9" s="1"/>
  <c r="DS146" i="4"/>
  <c r="AF141" i="9" s="1"/>
  <c r="DS145" i="4"/>
  <c r="AF140" i="9" s="1"/>
  <c r="DS144" i="4"/>
  <c r="AF139" i="9" s="1"/>
  <c r="DS143" i="4"/>
  <c r="AF138" i="9" s="1"/>
  <c r="DS142" i="4"/>
  <c r="AF137" i="9" s="1"/>
  <c r="DS141" i="4"/>
  <c r="AF136" i="9" s="1"/>
  <c r="DS140" i="4"/>
  <c r="AF135" i="9" s="1"/>
  <c r="DS139" i="4"/>
  <c r="AF134" i="9" s="1"/>
  <c r="DS138" i="4"/>
  <c r="AF133" i="9" s="1"/>
  <c r="DS137" i="4"/>
  <c r="AF132" i="9" s="1"/>
  <c r="DS136" i="4"/>
  <c r="AF131" i="9" s="1"/>
  <c r="DS135" i="4"/>
  <c r="AF130" i="9" s="1"/>
  <c r="DS134" i="4"/>
  <c r="AF129" i="9" s="1"/>
  <c r="DS133" i="4"/>
  <c r="AF128" i="9" s="1"/>
  <c r="DS132" i="4"/>
  <c r="AF127" i="9" s="1"/>
  <c r="DS131" i="4"/>
  <c r="AF126" i="9" s="1"/>
  <c r="DS130" i="4"/>
  <c r="AF125" i="9" s="1"/>
  <c r="DS129" i="4"/>
  <c r="AF124" i="9" s="1"/>
  <c r="DS128" i="4"/>
  <c r="AF123" i="9" s="1"/>
  <c r="DS127" i="4"/>
  <c r="AF122" i="9" s="1"/>
  <c r="DS126" i="4"/>
  <c r="AF121" i="9" s="1"/>
  <c r="DS125" i="4"/>
  <c r="AF120" i="9" s="1"/>
  <c r="DS124" i="4"/>
  <c r="AF119" i="9" s="1"/>
  <c r="DS123" i="4"/>
  <c r="AF118" i="9" s="1"/>
  <c r="DS122" i="4"/>
  <c r="AF117" i="9" s="1"/>
  <c r="DS121" i="4"/>
  <c r="AF116" i="9" s="1"/>
  <c r="DS120" i="4"/>
  <c r="AF115" i="9" s="1"/>
  <c r="DS119" i="4"/>
  <c r="AF114" i="9" s="1"/>
  <c r="DS118" i="4"/>
  <c r="AF113" i="9" s="1"/>
  <c r="DS117" i="4"/>
  <c r="AF112" i="9" s="1"/>
  <c r="DS116" i="4"/>
  <c r="AF111" i="9" s="1"/>
  <c r="DS115" i="4"/>
  <c r="AF110" i="9" s="1"/>
  <c r="DS114" i="4"/>
  <c r="AF109" i="9" s="1"/>
  <c r="DS113" i="4"/>
  <c r="AF108" i="9" s="1"/>
  <c r="DS112" i="4"/>
  <c r="AF107" i="9" s="1"/>
  <c r="DS111" i="4"/>
  <c r="AF106" i="9" s="1"/>
  <c r="DS110" i="4"/>
  <c r="AF105" i="9" s="1"/>
  <c r="DS109" i="4"/>
  <c r="AF104" i="9" s="1"/>
  <c r="DS108" i="4"/>
  <c r="AF103" i="9" s="1"/>
  <c r="DS107" i="4"/>
  <c r="AF102" i="9" s="1"/>
  <c r="DS106" i="4"/>
  <c r="AF101" i="9" s="1"/>
  <c r="DS105" i="4"/>
  <c r="AF100" i="9" s="1"/>
  <c r="DS104" i="4"/>
  <c r="AF99" i="9" s="1"/>
  <c r="DS103" i="4"/>
  <c r="AF98" i="9" s="1"/>
  <c r="DS102" i="4"/>
  <c r="AF97" i="9" s="1"/>
  <c r="DS101" i="4"/>
  <c r="AF96" i="9" s="1"/>
  <c r="DS100" i="4"/>
  <c r="AF95" i="9" s="1"/>
  <c r="DS99" i="4"/>
  <c r="AF94" i="9" s="1"/>
  <c r="DS98" i="4"/>
  <c r="AF93" i="9" s="1"/>
  <c r="DS97" i="4"/>
  <c r="AF92" i="9" s="1"/>
  <c r="DS96" i="4"/>
  <c r="AF91" i="9" s="1"/>
  <c r="DS95" i="4"/>
  <c r="AF90" i="9" s="1"/>
  <c r="DS94" i="4"/>
  <c r="AF89" i="9" s="1"/>
  <c r="DS93" i="4"/>
  <c r="AF88" i="9" s="1"/>
  <c r="DS92" i="4"/>
  <c r="AF87" i="9" s="1"/>
  <c r="DS91" i="4"/>
  <c r="AF86" i="9" s="1"/>
  <c r="DS90" i="4"/>
  <c r="AF85" i="9" s="1"/>
  <c r="DS89" i="4"/>
  <c r="AF84" i="9" s="1"/>
  <c r="DS88" i="4"/>
  <c r="AF83" i="9" s="1"/>
  <c r="DS87" i="4"/>
  <c r="AF82" i="9" s="1"/>
  <c r="DS86" i="4"/>
  <c r="AF81" i="9" s="1"/>
  <c r="DS85" i="4"/>
  <c r="AF80" i="9" s="1"/>
  <c r="DS84" i="4"/>
  <c r="AF79" i="9" s="1"/>
  <c r="DS83" i="4"/>
  <c r="AF78" i="9" s="1"/>
  <c r="DS82" i="4"/>
  <c r="AF77" i="9" s="1"/>
  <c r="DS81" i="4"/>
  <c r="AF76" i="9" s="1"/>
  <c r="DS80" i="4"/>
  <c r="AF75" i="9" s="1"/>
  <c r="DS79" i="4"/>
  <c r="AF74" i="9" s="1"/>
  <c r="DS78" i="4"/>
  <c r="AF73" i="9" s="1"/>
  <c r="DS77" i="4"/>
  <c r="AF72" i="9" s="1"/>
  <c r="DS76" i="4"/>
  <c r="AF71" i="9" s="1"/>
  <c r="DS75" i="4"/>
  <c r="AF70" i="9" s="1"/>
  <c r="DS74" i="4"/>
  <c r="AF69" i="9" s="1"/>
  <c r="DS73" i="4"/>
  <c r="AF68" i="9" s="1"/>
  <c r="DS72" i="4"/>
  <c r="AF67" i="9" s="1"/>
  <c r="DS71" i="4"/>
  <c r="AF66" i="9" s="1"/>
  <c r="DS70" i="4"/>
  <c r="AF65" i="9" s="1"/>
  <c r="DS69" i="4"/>
  <c r="AF64" i="9" s="1"/>
  <c r="DS68" i="4"/>
  <c r="AF63" i="9" s="1"/>
  <c r="DS67" i="4"/>
  <c r="AF62" i="9" s="1"/>
  <c r="DS66" i="4"/>
  <c r="AF61" i="9" s="1"/>
  <c r="DS65" i="4"/>
  <c r="AF60" i="9" s="1"/>
  <c r="DS64" i="4"/>
  <c r="AF59" i="9" s="1"/>
  <c r="DS63" i="4"/>
  <c r="AF58" i="9" s="1"/>
  <c r="DS62" i="4"/>
  <c r="AF57" i="9" s="1"/>
  <c r="DS61" i="4"/>
  <c r="AF56" i="9" s="1"/>
  <c r="DS60" i="4"/>
  <c r="AF55" i="9" s="1"/>
  <c r="DS59" i="4"/>
  <c r="AF54" i="9" s="1"/>
  <c r="DS58" i="4"/>
  <c r="AF53" i="9" s="1"/>
  <c r="DS57" i="4"/>
  <c r="AF52" i="9" s="1"/>
  <c r="DS56" i="4"/>
  <c r="AF51" i="9" s="1"/>
  <c r="DS55" i="4"/>
  <c r="AF50" i="9" s="1"/>
  <c r="DS54" i="4"/>
  <c r="AF49" i="9" s="1"/>
  <c r="DS53" i="4"/>
  <c r="AF48" i="9" s="1"/>
  <c r="DS52" i="4"/>
  <c r="AF47" i="9" s="1"/>
  <c r="DS51" i="4"/>
  <c r="AF46" i="9" s="1"/>
  <c r="DS50" i="4"/>
  <c r="AF45" i="9" s="1"/>
  <c r="DS49" i="4"/>
  <c r="AF44" i="9" s="1"/>
  <c r="DS48" i="4"/>
  <c r="AF43" i="9" s="1"/>
  <c r="DS47" i="4"/>
  <c r="AF42" i="9" s="1"/>
  <c r="DS46" i="4"/>
  <c r="AF41" i="9" s="1"/>
  <c r="DS45" i="4"/>
  <c r="AF40" i="9" s="1"/>
  <c r="DS44" i="4"/>
  <c r="AF39" i="9" s="1"/>
  <c r="DS43" i="4"/>
  <c r="AF38" i="9" s="1"/>
  <c r="DS42" i="4"/>
  <c r="AF37" i="9" s="1"/>
  <c r="DS41" i="4"/>
  <c r="AF36" i="9" s="1"/>
  <c r="DS40" i="4"/>
  <c r="AF35" i="9" s="1"/>
  <c r="DS39" i="4"/>
  <c r="AF34" i="9" s="1"/>
  <c r="DS38" i="4"/>
  <c r="AF33" i="9" s="1"/>
  <c r="DS37" i="4"/>
  <c r="AF32" i="9" s="1"/>
  <c r="DS36" i="4"/>
  <c r="AF31" i="9" s="1"/>
  <c r="DS35" i="4"/>
  <c r="AF30" i="9" s="1"/>
  <c r="DS34" i="4"/>
  <c r="AF29" i="9" s="1"/>
  <c r="DS33" i="4"/>
  <c r="AF28" i="9" s="1"/>
  <c r="DS32" i="4"/>
  <c r="AF27" i="9" s="1"/>
  <c r="DS31" i="4"/>
  <c r="AF26" i="9" s="1"/>
  <c r="DS30" i="4"/>
  <c r="AF25" i="9" s="1"/>
  <c r="DS29" i="4"/>
  <c r="AF24" i="9" s="1"/>
  <c r="DS28" i="4"/>
  <c r="AF23" i="9" s="1"/>
  <c r="DS27" i="4"/>
  <c r="AF22" i="9" s="1"/>
  <c r="DS26" i="4"/>
  <c r="AF21" i="9" s="1"/>
  <c r="DS25" i="4"/>
  <c r="AF20" i="9" s="1"/>
  <c r="DS24" i="4"/>
  <c r="AF19" i="9" s="1"/>
  <c r="DS23" i="4"/>
  <c r="AF18" i="9" s="1"/>
  <c r="DS22" i="4"/>
  <c r="AF17" i="9" s="1"/>
  <c r="DS21" i="4"/>
  <c r="AF16" i="9" s="1"/>
  <c r="DS20" i="4"/>
  <c r="AF15" i="9" s="1"/>
  <c r="DS19" i="4"/>
  <c r="AF14" i="9" s="1"/>
  <c r="DS18" i="4"/>
  <c r="AF13" i="9" s="1"/>
  <c r="DS17" i="4"/>
  <c r="AF12" i="9" s="1"/>
  <c r="DS16" i="4"/>
  <c r="AF11" i="9" s="1"/>
  <c r="DS15" i="4"/>
  <c r="AF10" i="9" s="1"/>
  <c r="DS14" i="4"/>
  <c r="AF9" i="9" s="1"/>
  <c r="DS13" i="4"/>
  <c r="AF8" i="9" s="1"/>
  <c r="DS12" i="4"/>
  <c r="AF7" i="9" s="1"/>
  <c r="DS11" i="4"/>
  <c r="AF6" i="9" s="1"/>
  <c r="DS10" i="4"/>
  <c r="AF5" i="9" s="1"/>
  <c r="DS9" i="4"/>
  <c r="DO188" i="4"/>
  <c r="AE183" i="9" s="1"/>
  <c r="DO187" i="4"/>
  <c r="AE182" i="9" s="1"/>
  <c r="DO186" i="4"/>
  <c r="AE181" i="9" s="1"/>
  <c r="DO185" i="4"/>
  <c r="AE180" i="9" s="1"/>
  <c r="DO184" i="4"/>
  <c r="AE179" i="9" s="1"/>
  <c r="DO183" i="4"/>
  <c r="AE178" i="9" s="1"/>
  <c r="DO182" i="4"/>
  <c r="AE177" i="9" s="1"/>
  <c r="DO181" i="4"/>
  <c r="AE176" i="9" s="1"/>
  <c r="DO180" i="4"/>
  <c r="AE175" i="9" s="1"/>
  <c r="DO179" i="4"/>
  <c r="AE174" i="9" s="1"/>
  <c r="DO178" i="4"/>
  <c r="AE173" i="9" s="1"/>
  <c r="DO177" i="4"/>
  <c r="AE172" i="9" s="1"/>
  <c r="DO176" i="4"/>
  <c r="AE171" i="9" s="1"/>
  <c r="DO175" i="4"/>
  <c r="AE170" i="9" s="1"/>
  <c r="DO174" i="4"/>
  <c r="AE169" i="9" s="1"/>
  <c r="DO173" i="4"/>
  <c r="AE168" i="9" s="1"/>
  <c r="DO172" i="4"/>
  <c r="AE167" i="9" s="1"/>
  <c r="DO171" i="4"/>
  <c r="AE166" i="9" s="1"/>
  <c r="DO170" i="4"/>
  <c r="AE165" i="9" s="1"/>
  <c r="DO169" i="4"/>
  <c r="AE164" i="9" s="1"/>
  <c r="DO168" i="4"/>
  <c r="AE163" i="9" s="1"/>
  <c r="DO167" i="4"/>
  <c r="AE162" i="9" s="1"/>
  <c r="DO166" i="4"/>
  <c r="AE161" i="9" s="1"/>
  <c r="DO165" i="4"/>
  <c r="AE160" i="9" s="1"/>
  <c r="DO164" i="4"/>
  <c r="AE159" i="9" s="1"/>
  <c r="DO163" i="4"/>
  <c r="AE158" i="9" s="1"/>
  <c r="DO162" i="4"/>
  <c r="AE157" i="9" s="1"/>
  <c r="DO161" i="4"/>
  <c r="AE156" i="9" s="1"/>
  <c r="DO160" i="4"/>
  <c r="AE155" i="9" s="1"/>
  <c r="DO159" i="4"/>
  <c r="AE154" i="9" s="1"/>
  <c r="DO158" i="4"/>
  <c r="AE153" i="9" s="1"/>
  <c r="DO157" i="4"/>
  <c r="AE152" i="9" s="1"/>
  <c r="DO156" i="4"/>
  <c r="AE151" i="9" s="1"/>
  <c r="DO155" i="4"/>
  <c r="AE150" i="9" s="1"/>
  <c r="DO154" i="4"/>
  <c r="AE149" i="9" s="1"/>
  <c r="DO153" i="4"/>
  <c r="AE148" i="9" s="1"/>
  <c r="DO152" i="4"/>
  <c r="AE147" i="9" s="1"/>
  <c r="DO151" i="4"/>
  <c r="AE146" i="9" s="1"/>
  <c r="DO150" i="4"/>
  <c r="AE145" i="9" s="1"/>
  <c r="DO149" i="4"/>
  <c r="AE144" i="9" s="1"/>
  <c r="DO148" i="4"/>
  <c r="AE143" i="9" s="1"/>
  <c r="DO147" i="4"/>
  <c r="AE142" i="9" s="1"/>
  <c r="DO146" i="4"/>
  <c r="AE141" i="9" s="1"/>
  <c r="DO145" i="4"/>
  <c r="AE140" i="9" s="1"/>
  <c r="DO144" i="4"/>
  <c r="AE139" i="9" s="1"/>
  <c r="DO143" i="4"/>
  <c r="AE138" i="9" s="1"/>
  <c r="DO142" i="4"/>
  <c r="AE137" i="9" s="1"/>
  <c r="DO141" i="4"/>
  <c r="AE136" i="9" s="1"/>
  <c r="DO140" i="4"/>
  <c r="AE135" i="9" s="1"/>
  <c r="DO139" i="4"/>
  <c r="AE134" i="9" s="1"/>
  <c r="DO138" i="4"/>
  <c r="AE133" i="9" s="1"/>
  <c r="DO137" i="4"/>
  <c r="AE132" i="9" s="1"/>
  <c r="DO136" i="4"/>
  <c r="AE131" i="9" s="1"/>
  <c r="DO135" i="4"/>
  <c r="AE130" i="9" s="1"/>
  <c r="DO134" i="4"/>
  <c r="AE129" i="9" s="1"/>
  <c r="DO133" i="4"/>
  <c r="AE128" i="9" s="1"/>
  <c r="DO132" i="4"/>
  <c r="AE127" i="9" s="1"/>
  <c r="DO131" i="4"/>
  <c r="AE126" i="9" s="1"/>
  <c r="DO130" i="4"/>
  <c r="AE125" i="9" s="1"/>
  <c r="DO129" i="4"/>
  <c r="AE124" i="9" s="1"/>
  <c r="DO128" i="4"/>
  <c r="AE123" i="9" s="1"/>
  <c r="DO127" i="4"/>
  <c r="AE122" i="9" s="1"/>
  <c r="DO126" i="4"/>
  <c r="AE121" i="9" s="1"/>
  <c r="DO125" i="4"/>
  <c r="AE120" i="9" s="1"/>
  <c r="DO124" i="4"/>
  <c r="AE119" i="9" s="1"/>
  <c r="DO123" i="4"/>
  <c r="AE118" i="9" s="1"/>
  <c r="DO122" i="4"/>
  <c r="AE117" i="9" s="1"/>
  <c r="DO121" i="4"/>
  <c r="AE116" i="9" s="1"/>
  <c r="DO120" i="4"/>
  <c r="AE115" i="9" s="1"/>
  <c r="DO119" i="4"/>
  <c r="AE114" i="9" s="1"/>
  <c r="DO118" i="4"/>
  <c r="AE113" i="9" s="1"/>
  <c r="DO117" i="4"/>
  <c r="AE112" i="9" s="1"/>
  <c r="DO116" i="4"/>
  <c r="AE111" i="9" s="1"/>
  <c r="DO115" i="4"/>
  <c r="AE110" i="9" s="1"/>
  <c r="DO114" i="4"/>
  <c r="AE109" i="9" s="1"/>
  <c r="DO113" i="4"/>
  <c r="AE108" i="9" s="1"/>
  <c r="DO112" i="4"/>
  <c r="AE107" i="9" s="1"/>
  <c r="DO111" i="4"/>
  <c r="AE106" i="9" s="1"/>
  <c r="DO110" i="4"/>
  <c r="AE105" i="9" s="1"/>
  <c r="DO109" i="4"/>
  <c r="AE104" i="9" s="1"/>
  <c r="DO108" i="4"/>
  <c r="AE103" i="9" s="1"/>
  <c r="DO107" i="4"/>
  <c r="AE102" i="9" s="1"/>
  <c r="DO106" i="4"/>
  <c r="AE101" i="9" s="1"/>
  <c r="DO105" i="4"/>
  <c r="AE100" i="9" s="1"/>
  <c r="DO104" i="4"/>
  <c r="AE99" i="9" s="1"/>
  <c r="DO103" i="4"/>
  <c r="AE98" i="9" s="1"/>
  <c r="DO102" i="4"/>
  <c r="AE97" i="9" s="1"/>
  <c r="DO101" i="4"/>
  <c r="AE96" i="9" s="1"/>
  <c r="DO100" i="4"/>
  <c r="AE95" i="9" s="1"/>
  <c r="DO99" i="4"/>
  <c r="AE94" i="9" s="1"/>
  <c r="DO98" i="4"/>
  <c r="AE93" i="9" s="1"/>
  <c r="DO97" i="4"/>
  <c r="AE92" i="9" s="1"/>
  <c r="DO96" i="4"/>
  <c r="AE91" i="9" s="1"/>
  <c r="DO95" i="4"/>
  <c r="AE90" i="9" s="1"/>
  <c r="DO94" i="4"/>
  <c r="AE89" i="9" s="1"/>
  <c r="DO93" i="4"/>
  <c r="AE88" i="9" s="1"/>
  <c r="DO92" i="4"/>
  <c r="AE87" i="9" s="1"/>
  <c r="DO91" i="4"/>
  <c r="AE86" i="9" s="1"/>
  <c r="DO90" i="4"/>
  <c r="AE85" i="9" s="1"/>
  <c r="DO89" i="4"/>
  <c r="AE84" i="9" s="1"/>
  <c r="DO88" i="4"/>
  <c r="AE83" i="9" s="1"/>
  <c r="DO87" i="4"/>
  <c r="AE82" i="9" s="1"/>
  <c r="DO86" i="4"/>
  <c r="AE81" i="9" s="1"/>
  <c r="DO85" i="4"/>
  <c r="AE80" i="9" s="1"/>
  <c r="DO84" i="4"/>
  <c r="AE79" i="9" s="1"/>
  <c r="DO83" i="4"/>
  <c r="AE78" i="9" s="1"/>
  <c r="DO82" i="4"/>
  <c r="AE77" i="9" s="1"/>
  <c r="DO81" i="4"/>
  <c r="AE76" i="9" s="1"/>
  <c r="DO80" i="4"/>
  <c r="AE75" i="9" s="1"/>
  <c r="DO79" i="4"/>
  <c r="AE74" i="9" s="1"/>
  <c r="DO78" i="4"/>
  <c r="AE73" i="9" s="1"/>
  <c r="DO77" i="4"/>
  <c r="AE72" i="9" s="1"/>
  <c r="DO76" i="4"/>
  <c r="AE71" i="9" s="1"/>
  <c r="DO75" i="4"/>
  <c r="AE70" i="9" s="1"/>
  <c r="DO74" i="4"/>
  <c r="AE69" i="9" s="1"/>
  <c r="DO73" i="4"/>
  <c r="AE68" i="9" s="1"/>
  <c r="DO72" i="4"/>
  <c r="AE67" i="9" s="1"/>
  <c r="DO71" i="4"/>
  <c r="AE66" i="9" s="1"/>
  <c r="DO70" i="4"/>
  <c r="AE65" i="9" s="1"/>
  <c r="DO69" i="4"/>
  <c r="AE64" i="9" s="1"/>
  <c r="DO68" i="4"/>
  <c r="AE63" i="9" s="1"/>
  <c r="DO67" i="4"/>
  <c r="AE62" i="9" s="1"/>
  <c r="DO66" i="4"/>
  <c r="AE61" i="9" s="1"/>
  <c r="DO65" i="4"/>
  <c r="AE60" i="9" s="1"/>
  <c r="DO64" i="4"/>
  <c r="AE59" i="9" s="1"/>
  <c r="DO63" i="4"/>
  <c r="AE58" i="9" s="1"/>
  <c r="DO62" i="4"/>
  <c r="AE57" i="9" s="1"/>
  <c r="DO61" i="4"/>
  <c r="AE56" i="9" s="1"/>
  <c r="DO60" i="4"/>
  <c r="AE55" i="9" s="1"/>
  <c r="DO59" i="4"/>
  <c r="AE54" i="9" s="1"/>
  <c r="DO58" i="4"/>
  <c r="AE53" i="9" s="1"/>
  <c r="DO57" i="4"/>
  <c r="AE52" i="9" s="1"/>
  <c r="DO56" i="4"/>
  <c r="AE51" i="9" s="1"/>
  <c r="DO55" i="4"/>
  <c r="AE50" i="9" s="1"/>
  <c r="DO54" i="4"/>
  <c r="AE49" i="9" s="1"/>
  <c r="DO53" i="4"/>
  <c r="AE48" i="9" s="1"/>
  <c r="DO52" i="4"/>
  <c r="AE47" i="9" s="1"/>
  <c r="DO51" i="4"/>
  <c r="AE46" i="9" s="1"/>
  <c r="DO50" i="4"/>
  <c r="AE45" i="9" s="1"/>
  <c r="DO49" i="4"/>
  <c r="AE44" i="9" s="1"/>
  <c r="DO48" i="4"/>
  <c r="AE43" i="9" s="1"/>
  <c r="DO47" i="4"/>
  <c r="AE42" i="9" s="1"/>
  <c r="DO46" i="4"/>
  <c r="AE41" i="9" s="1"/>
  <c r="DO45" i="4"/>
  <c r="AE40" i="9" s="1"/>
  <c r="DO44" i="4"/>
  <c r="AE39" i="9" s="1"/>
  <c r="DO43" i="4"/>
  <c r="AE38" i="9" s="1"/>
  <c r="DO42" i="4"/>
  <c r="AE37" i="9" s="1"/>
  <c r="DO41" i="4"/>
  <c r="AE36" i="9" s="1"/>
  <c r="DO40" i="4"/>
  <c r="AE35" i="9" s="1"/>
  <c r="DO39" i="4"/>
  <c r="AE34" i="9" s="1"/>
  <c r="DO38" i="4"/>
  <c r="AE33" i="9" s="1"/>
  <c r="DO37" i="4"/>
  <c r="AE32" i="9" s="1"/>
  <c r="DO36" i="4"/>
  <c r="AE31" i="9" s="1"/>
  <c r="DO35" i="4"/>
  <c r="AE30" i="9" s="1"/>
  <c r="DO34" i="4"/>
  <c r="AE29" i="9" s="1"/>
  <c r="DO33" i="4"/>
  <c r="AE28" i="9" s="1"/>
  <c r="DO32" i="4"/>
  <c r="AE27" i="9" s="1"/>
  <c r="DO31" i="4"/>
  <c r="AE26" i="9" s="1"/>
  <c r="DO30" i="4"/>
  <c r="AE25" i="9" s="1"/>
  <c r="DO29" i="4"/>
  <c r="AE24" i="9" s="1"/>
  <c r="DO28" i="4"/>
  <c r="AE23" i="9" s="1"/>
  <c r="DO27" i="4"/>
  <c r="AE22" i="9" s="1"/>
  <c r="DO26" i="4"/>
  <c r="AE21" i="9" s="1"/>
  <c r="DO25" i="4"/>
  <c r="AE20" i="9" s="1"/>
  <c r="DO24" i="4"/>
  <c r="AE19" i="9" s="1"/>
  <c r="DO23" i="4"/>
  <c r="AE18" i="9" s="1"/>
  <c r="DO22" i="4"/>
  <c r="AE17" i="9" s="1"/>
  <c r="DO21" i="4"/>
  <c r="AE16" i="9" s="1"/>
  <c r="DO20" i="4"/>
  <c r="AE15" i="9" s="1"/>
  <c r="DO19" i="4"/>
  <c r="AE14" i="9" s="1"/>
  <c r="DO18" i="4"/>
  <c r="AE13" i="9" s="1"/>
  <c r="DO17" i="4"/>
  <c r="AE12" i="9" s="1"/>
  <c r="DO16" i="4"/>
  <c r="AE11" i="9" s="1"/>
  <c r="DO15" i="4"/>
  <c r="AE10" i="9" s="1"/>
  <c r="DO14" i="4"/>
  <c r="AE9" i="9" s="1"/>
  <c r="DO13" i="4"/>
  <c r="AE8" i="9" s="1"/>
  <c r="DO12" i="4"/>
  <c r="AE7" i="9" s="1"/>
  <c r="DO11" i="4"/>
  <c r="AE6" i="9" s="1"/>
  <c r="DO10" i="4"/>
  <c r="AE5" i="9" s="1"/>
  <c r="DO9" i="4"/>
  <c r="DK188" i="4"/>
  <c r="AD183" i="9" s="1"/>
  <c r="DK187" i="4"/>
  <c r="AD182" i="9" s="1"/>
  <c r="DK186" i="4"/>
  <c r="AD181" i="9" s="1"/>
  <c r="DK185" i="4"/>
  <c r="AD180" i="9" s="1"/>
  <c r="DK184" i="4"/>
  <c r="AD179" i="9" s="1"/>
  <c r="DK183" i="4"/>
  <c r="AD178" i="9" s="1"/>
  <c r="DK182" i="4"/>
  <c r="AD177" i="9" s="1"/>
  <c r="DK181" i="4"/>
  <c r="AD176" i="9" s="1"/>
  <c r="DK180" i="4"/>
  <c r="AD175" i="9" s="1"/>
  <c r="DK179" i="4"/>
  <c r="AD174" i="9" s="1"/>
  <c r="DK178" i="4"/>
  <c r="AD173" i="9" s="1"/>
  <c r="DK177" i="4"/>
  <c r="AD172" i="9" s="1"/>
  <c r="DK176" i="4"/>
  <c r="AD171" i="9" s="1"/>
  <c r="DK175" i="4"/>
  <c r="AD170" i="9" s="1"/>
  <c r="DK174" i="4"/>
  <c r="AD169" i="9" s="1"/>
  <c r="DK173" i="4"/>
  <c r="AD168" i="9" s="1"/>
  <c r="DK172" i="4"/>
  <c r="AD167" i="9" s="1"/>
  <c r="DK171" i="4"/>
  <c r="AD166" i="9" s="1"/>
  <c r="DK170" i="4"/>
  <c r="AD165" i="9" s="1"/>
  <c r="DK169" i="4"/>
  <c r="AD164" i="9" s="1"/>
  <c r="DK168" i="4"/>
  <c r="AD163" i="9" s="1"/>
  <c r="DK167" i="4"/>
  <c r="AD162" i="9" s="1"/>
  <c r="DK166" i="4"/>
  <c r="AD161" i="9" s="1"/>
  <c r="DK165" i="4"/>
  <c r="AD160" i="9" s="1"/>
  <c r="DK164" i="4"/>
  <c r="AD159" i="9" s="1"/>
  <c r="DK163" i="4"/>
  <c r="AD158" i="9" s="1"/>
  <c r="DK162" i="4"/>
  <c r="AD157" i="9" s="1"/>
  <c r="DK161" i="4"/>
  <c r="AD156" i="9" s="1"/>
  <c r="DK160" i="4"/>
  <c r="AD155" i="9" s="1"/>
  <c r="DK159" i="4"/>
  <c r="AD154" i="9" s="1"/>
  <c r="DK158" i="4"/>
  <c r="AD153" i="9" s="1"/>
  <c r="DK157" i="4"/>
  <c r="AD152" i="9" s="1"/>
  <c r="DK156" i="4"/>
  <c r="AD151" i="9" s="1"/>
  <c r="DK155" i="4"/>
  <c r="AD150" i="9" s="1"/>
  <c r="DK154" i="4"/>
  <c r="AD149" i="9" s="1"/>
  <c r="DK153" i="4"/>
  <c r="AD148" i="9" s="1"/>
  <c r="DK152" i="4"/>
  <c r="AD147" i="9" s="1"/>
  <c r="DK151" i="4"/>
  <c r="AD146" i="9" s="1"/>
  <c r="DK150" i="4"/>
  <c r="AD145" i="9" s="1"/>
  <c r="DK149" i="4"/>
  <c r="AD144" i="9" s="1"/>
  <c r="DK148" i="4"/>
  <c r="AD143" i="9" s="1"/>
  <c r="DK147" i="4"/>
  <c r="AD142" i="9" s="1"/>
  <c r="DK146" i="4"/>
  <c r="AD141" i="9" s="1"/>
  <c r="DK145" i="4"/>
  <c r="AD140" i="9" s="1"/>
  <c r="DK144" i="4"/>
  <c r="AD139" i="9" s="1"/>
  <c r="DK143" i="4"/>
  <c r="AD138" i="9" s="1"/>
  <c r="DK142" i="4"/>
  <c r="AD137" i="9" s="1"/>
  <c r="DK141" i="4"/>
  <c r="AD136" i="9" s="1"/>
  <c r="DK140" i="4"/>
  <c r="AD135" i="9" s="1"/>
  <c r="DK139" i="4"/>
  <c r="AD134" i="9" s="1"/>
  <c r="DK138" i="4"/>
  <c r="AD133" i="9" s="1"/>
  <c r="DK137" i="4"/>
  <c r="AD132" i="9" s="1"/>
  <c r="DK136" i="4"/>
  <c r="AD131" i="9" s="1"/>
  <c r="DK135" i="4"/>
  <c r="AD130" i="9" s="1"/>
  <c r="DK134" i="4"/>
  <c r="AD129" i="9" s="1"/>
  <c r="DK133" i="4"/>
  <c r="AD128" i="9" s="1"/>
  <c r="DK132" i="4"/>
  <c r="AD127" i="9" s="1"/>
  <c r="DK131" i="4"/>
  <c r="AD126" i="9" s="1"/>
  <c r="DK130" i="4"/>
  <c r="AD125" i="9" s="1"/>
  <c r="DK129" i="4"/>
  <c r="AD124" i="9" s="1"/>
  <c r="DK128" i="4"/>
  <c r="AD123" i="9" s="1"/>
  <c r="DK127" i="4"/>
  <c r="AD122" i="9" s="1"/>
  <c r="DK126" i="4"/>
  <c r="AD121" i="9" s="1"/>
  <c r="DK125" i="4"/>
  <c r="AD120" i="9" s="1"/>
  <c r="DK124" i="4"/>
  <c r="AD119" i="9" s="1"/>
  <c r="DK123" i="4"/>
  <c r="AD118" i="9" s="1"/>
  <c r="DK122" i="4"/>
  <c r="AD117" i="9" s="1"/>
  <c r="DK121" i="4"/>
  <c r="AD116" i="9" s="1"/>
  <c r="DK120" i="4"/>
  <c r="AD115" i="9" s="1"/>
  <c r="DK119" i="4"/>
  <c r="AD114" i="9" s="1"/>
  <c r="DK118" i="4"/>
  <c r="AD113" i="9" s="1"/>
  <c r="DK117" i="4"/>
  <c r="AD112" i="9" s="1"/>
  <c r="DK116" i="4"/>
  <c r="AD111" i="9" s="1"/>
  <c r="DK115" i="4"/>
  <c r="AD110" i="9" s="1"/>
  <c r="DK114" i="4"/>
  <c r="AD109" i="9" s="1"/>
  <c r="DK113" i="4"/>
  <c r="AD108" i="9" s="1"/>
  <c r="DK112" i="4"/>
  <c r="AD107" i="9" s="1"/>
  <c r="DK111" i="4"/>
  <c r="AD106" i="9" s="1"/>
  <c r="DK110" i="4"/>
  <c r="AD105" i="9" s="1"/>
  <c r="DK109" i="4"/>
  <c r="AD104" i="9" s="1"/>
  <c r="DK108" i="4"/>
  <c r="AD103" i="9" s="1"/>
  <c r="DK107" i="4"/>
  <c r="AD102" i="9" s="1"/>
  <c r="DK106" i="4"/>
  <c r="AD101" i="9" s="1"/>
  <c r="DK105" i="4"/>
  <c r="AD100" i="9" s="1"/>
  <c r="DK104" i="4"/>
  <c r="AD99" i="9" s="1"/>
  <c r="DK103" i="4"/>
  <c r="AD98" i="9" s="1"/>
  <c r="DK102" i="4"/>
  <c r="AD97" i="9" s="1"/>
  <c r="DK101" i="4"/>
  <c r="AD96" i="9" s="1"/>
  <c r="DK100" i="4"/>
  <c r="AD95" i="9" s="1"/>
  <c r="DK99" i="4"/>
  <c r="AD94" i="9" s="1"/>
  <c r="DK98" i="4"/>
  <c r="AD93" i="9" s="1"/>
  <c r="DK97" i="4"/>
  <c r="AD92" i="9" s="1"/>
  <c r="DK96" i="4"/>
  <c r="AD91" i="9" s="1"/>
  <c r="DK95" i="4"/>
  <c r="AD90" i="9" s="1"/>
  <c r="DK94" i="4"/>
  <c r="AD89" i="9" s="1"/>
  <c r="DK93" i="4"/>
  <c r="AD88" i="9" s="1"/>
  <c r="DK92" i="4"/>
  <c r="AD87" i="9" s="1"/>
  <c r="DK91" i="4"/>
  <c r="AD86" i="9" s="1"/>
  <c r="DK90" i="4"/>
  <c r="AD85" i="9" s="1"/>
  <c r="DK89" i="4"/>
  <c r="AD84" i="9" s="1"/>
  <c r="DK88" i="4"/>
  <c r="AD83" i="9" s="1"/>
  <c r="DK87" i="4"/>
  <c r="AD82" i="9" s="1"/>
  <c r="DK86" i="4"/>
  <c r="AD81" i="9" s="1"/>
  <c r="DK85" i="4"/>
  <c r="AD80" i="9" s="1"/>
  <c r="DK84" i="4"/>
  <c r="AD79" i="9" s="1"/>
  <c r="DK83" i="4"/>
  <c r="AD78" i="9" s="1"/>
  <c r="DK82" i="4"/>
  <c r="AD77" i="9" s="1"/>
  <c r="DK81" i="4"/>
  <c r="AD76" i="9" s="1"/>
  <c r="DK80" i="4"/>
  <c r="AD75" i="9" s="1"/>
  <c r="DK79" i="4"/>
  <c r="AD74" i="9" s="1"/>
  <c r="DK78" i="4"/>
  <c r="AD73" i="9" s="1"/>
  <c r="DK77" i="4"/>
  <c r="AD72" i="9" s="1"/>
  <c r="DK76" i="4"/>
  <c r="AD71" i="9" s="1"/>
  <c r="DK75" i="4"/>
  <c r="AD70" i="9" s="1"/>
  <c r="DK74" i="4"/>
  <c r="AD69" i="9" s="1"/>
  <c r="DK73" i="4"/>
  <c r="AD68" i="9" s="1"/>
  <c r="DK72" i="4"/>
  <c r="AD67" i="9" s="1"/>
  <c r="DK71" i="4"/>
  <c r="AD66" i="9" s="1"/>
  <c r="DK70" i="4"/>
  <c r="AD65" i="9" s="1"/>
  <c r="DK69" i="4"/>
  <c r="AD64" i="9" s="1"/>
  <c r="DK68" i="4"/>
  <c r="AD63" i="9" s="1"/>
  <c r="DK67" i="4"/>
  <c r="AD62" i="9" s="1"/>
  <c r="DK66" i="4"/>
  <c r="AD61" i="9" s="1"/>
  <c r="DK65" i="4"/>
  <c r="AD60" i="9" s="1"/>
  <c r="DK64" i="4"/>
  <c r="AD59" i="9" s="1"/>
  <c r="DK63" i="4"/>
  <c r="AD58" i="9" s="1"/>
  <c r="DK62" i="4"/>
  <c r="AD57" i="9" s="1"/>
  <c r="DK61" i="4"/>
  <c r="AD56" i="9" s="1"/>
  <c r="DK60" i="4"/>
  <c r="AD55" i="9" s="1"/>
  <c r="DK59" i="4"/>
  <c r="AD54" i="9" s="1"/>
  <c r="DK58" i="4"/>
  <c r="AD53" i="9" s="1"/>
  <c r="DK57" i="4"/>
  <c r="AD52" i="9" s="1"/>
  <c r="DK56" i="4"/>
  <c r="AD51" i="9" s="1"/>
  <c r="DK55" i="4"/>
  <c r="AD50" i="9" s="1"/>
  <c r="DK54" i="4"/>
  <c r="AD49" i="9" s="1"/>
  <c r="DK53" i="4"/>
  <c r="AD48" i="9" s="1"/>
  <c r="DK52" i="4"/>
  <c r="AD47" i="9" s="1"/>
  <c r="DK51" i="4"/>
  <c r="AD46" i="9" s="1"/>
  <c r="DK50" i="4"/>
  <c r="AD45" i="9" s="1"/>
  <c r="DK49" i="4"/>
  <c r="AD44" i="9" s="1"/>
  <c r="DK48" i="4"/>
  <c r="AD43" i="9" s="1"/>
  <c r="DK47" i="4"/>
  <c r="AD42" i="9" s="1"/>
  <c r="DK46" i="4"/>
  <c r="AD41" i="9" s="1"/>
  <c r="DK45" i="4"/>
  <c r="AD40" i="9" s="1"/>
  <c r="DK44" i="4"/>
  <c r="AD39" i="9" s="1"/>
  <c r="DK43" i="4"/>
  <c r="AD38" i="9" s="1"/>
  <c r="DK42" i="4"/>
  <c r="AD37" i="9" s="1"/>
  <c r="DK41" i="4"/>
  <c r="AD36" i="9" s="1"/>
  <c r="DK40" i="4"/>
  <c r="AD35" i="9" s="1"/>
  <c r="DK39" i="4"/>
  <c r="AD34" i="9" s="1"/>
  <c r="DK38" i="4"/>
  <c r="AD33" i="9" s="1"/>
  <c r="DK37" i="4"/>
  <c r="AD32" i="9" s="1"/>
  <c r="DK36" i="4"/>
  <c r="AD31" i="9" s="1"/>
  <c r="DK35" i="4"/>
  <c r="AD30" i="9" s="1"/>
  <c r="DK34" i="4"/>
  <c r="AD29" i="9" s="1"/>
  <c r="DK33" i="4"/>
  <c r="AD28" i="9" s="1"/>
  <c r="DK32" i="4"/>
  <c r="AD27" i="9" s="1"/>
  <c r="DK31" i="4"/>
  <c r="AD26" i="9" s="1"/>
  <c r="DK30" i="4"/>
  <c r="AD25" i="9" s="1"/>
  <c r="DK29" i="4"/>
  <c r="AD24" i="9" s="1"/>
  <c r="DK28" i="4"/>
  <c r="AD23" i="9" s="1"/>
  <c r="DK27" i="4"/>
  <c r="AD22" i="9" s="1"/>
  <c r="DK26" i="4"/>
  <c r="AD21" i="9" s="1"/>
  <c r="DK25" i="4"/>
  <c r="AD20" i="9" s="1"/>
  <c r="DK24" i="4"/>
  <c r="AD19" i="9" s="1"/>
  <c r="DK23" i="4"/>
  <c r="AD18" i="9" s="1"/>
  <c r="DK22" i="4"/>
  <c r="AD17" i="9" s="1"/>
  <c r="DK21" i="4"/>
  <c r="AD16" i="9" s="1"/>
  <c r="DK20" i="4"/>
  <c r="AD15" i="9" s="1"/>
  <c r="DK19" i="4"/>
  <c r="AD14" i="9" s="1"/>
  <c r="DK18" i="4"/>
  <c r="AD13" i="9" s="1"/>
  <c r="DK17" i="4"/>
  <c r="AD12" i="9" s="1"/>
  <c r="DK16" i="4"/>
  <c r="AD11" i="9" s="1"/>
  <c r="DK15" i="4"/>
  <c r="AD10" i="9" s="1"/>
  <c r="DK14" i="4"/>
  <c r="AD9" i="9" s="1"/>
  <c r="DK13" i="4"/>
  <c r="AD8" i="9" s="1"/>
  <c r="DK12" i="4"/>
  <c r="AD7" i="9" s="1"/>
  <c r="DK11" i="4"/>
  <c r="AD6" i="9" s="1"/>
  <c r="DK10" i="4"/>
  <c r="AD5" i="9" s="1"/>
  <c r="DK9" i="4"/>
  <c r="AD4" i="9" s="1"/>
  <c r="DG188" i="4"/>
  <c r="AC183" i="9" s="1"/>
  <c r="DG187" i="4"/>
  <c r="AC182" i="9" s="1"/>
  <c r="DG186" i="4"/>
  <c r="AC181" i="9" s="1"/>
  <c r="DG185" i="4"/>
  <c r="AC180" i="9" s="1"/>
  <c r="DG184" i="4"/>
  <c r="AC179" i="9" s="1"/>
  <c r="DG183" i="4"/>
  <c r="AC178" i="9" s="1"/>
  <c r="DG182" i="4"/>
  <c r="AC177" i="9" s="1"/>
  <c r="DG181" i="4"/>
  <c r="AC176" i="9" s="1"/>
  <c r="DG180" i="4"/>
  <c r="AC175" i="9" s="1"/>
  <c r="DG179" i="4"/>
  <c r="AC174" i="9" s="1"/>
  <c r="DG178" i="4"/>
  <c r="AC173" i="9" s="1"/>
  <c r="DG177" i="4"/>
  <c r="AC172" i="9" s="1"/>
  <c r="DG176" i="4"/>
  <c r="AC171" i="9" s="1"/>
  <c r="DG175" i="4"/>
  <c r="AC170" i="9" s="1"/>
  <c r="DG174" i="4"/>
  <c r="AC169" i="9" s="1"/>
  <c r="DG173" i="4"/>
  <c r="AC168" i="9" s="1"/>
  <c r="DG172" i="4"/>
  <c r="AC167" i="9" s="1"/>
  <c r="DG171" i="4"/>
  <c r="AC166" i="9" s="1"/>
  <c r="DG170" i="4"/>
  <c r="AC165" i="9" s="1"/>
  <c r="DG169" i="4"/>
  <c r="AC164" i="9" s="1"/>
  <c r="DG168" i="4"/>
  <c r="AC163" i="9" s="1"/>
  <c r="DG167" i="4"/>
  <c r="AC162" i="9" s="1"/>
  <c r="DG166" i="4"/>
  <c r="AC161" i="9" s="1"/>
  <c r="DG165" i="4"/>
  <c r="AC160" i="9" s="1"/>
  <c r="DG164" i="4"/>
  <c r="AC159" i="9" s="1"/>
  <c r="DG163" i="4"/>
  <c r="AC158" i="9" s="1"/>
  <c r="DG162" i="4"/>
  <c r="AC157" i="9" s="1"/>
  <c r="DG161" i="4"/>
  <c r="AC156" i="9" s="1"/>
  <c r="DG160" i="4"/>
  <c r="AC155" i="9" s="1"/>
  <c r="DG159" i="4"/>
  <c r="AC154" i="9" s="1"/>
  <c r="DG158" i="4"/>
  <c r="AC153" i="9" s="1"/>
  <c r="DG157" i="4"/>
  <c r="AC152" i="9" s="1"/>
  <c r="DG156" i="4"/>
  <c r="AC151" i="9" s="1"/>
  <c r="DG155" i="4"/>
  <c r="AC150" i="9" s="1"/>
  <c r="DG154" i="4"/>
  <c r="AC149" i="9" s="1"/>
  <c r="DG153" i="4"/>
  <c r="AC148" i="9" s="1"/>
  <c r="DG152" i="4"/>
  <c r="AC147" i="9" s="1"/>
  <c r="DG151" i="4"/>
  <c r="AC146" i="9" s="1"/>
  <c r="DG150" i="4"/>
  <c r="AC145" i="9" s="1"/>
  <c r="DG149" i="4"/>
  <c r="AC144" i="9" s="1"/>
  <c r="DG148" i="4"/>
  <c r="AC143" i="9" s="1"/>
  <c r="DG147" i="4"/>
  <c r="AC142" i="9" s="1"/>
  <c r="DG146" i="4"/>
  <c r="AC141" i="9" s="1"/>
  <c r="DG145" i="4"/>
  <c r="AC140" i="9" s="1"/>
  <c r="DG144" i="4"/>
  <c r="AC139" i="9" s="1"/>
  <c r="DG143" i="4"/>
  <c r="AC138" i="9" s="1"/>
  <c r="DG142" i="4"/>
  <c r="AC137" i="9" s="1"/>
  <c r="DG141" i="4"/>
  <c r="AC136" i="9" s="1"/>
  <c r="DG140" i="4"/>
  <c r="AC135" i="9" s="1"/>
  <c r="DG139" i="4"/>
  <c r="AC134" i="9" s="1"/>
  <c r="DG138" i="4"/>
  <c r="AC133" i="9" s="1"/>
  <c r="DG137" i="4"/>
  <c r="AC132" i="9" s="1"/>
  <c r="DG136" i="4"/>
  <c r="AC131" i="9" s="1"/>
  <c r="DG135" i="4"/>
  <c r="AC130" i="9" s="1"/>
  <c r="DG134" i="4"/>
  <c r="AC129" i="9" s="1"/>
  <c r="DG133" i="4"/>
  <c r="AC128" i="9" s="1"/>
  <c r="DG132" i="4"/>
  <c r="AC127" i="9" s="1"/>
  <c r="DG131" i="4"/>
  <c r="AC126" i="9" s="1"/>
  <c r="DG130" i="4"/>
  <c r="AC125" i="9" s="1"/>
  <c r="DG129" i="4"/>
  <c r="AC124" i="9" s="1"/>
  <c r="DG128" i="4"/>
  <c r="AC123" i="9" s="1"/>
  <c r="DG127" i="4"/>
  <c r="AC122" i="9" s="1"/>
  <c r="DG126" i="4"/>
  <c r="AC121" i="9" s="1"/>
  <c r="DG125" i="4"/>
  <c r="AC120" i="9" s="1"/>
  <c r="DG124" i="4"/>
  <c r="AC119" i="9" s="1"/>
  <c r="DG123" i="4"/>
  <c r="AC118" i="9" s="1"/>
  <c r="DG122" i="4"/>
  <c r="AC117" i="9" s="1"/>
  <c r="DG121" i="4"/>
  <c r="AC116" i="9" s="1"/>
  <c r="DG120" i="4"/>
  <c r="AC115" i="9" s="1"/>
  <c r="DG119" i="4"/>
  <c r="AC114" i="9" s="1"/>
  <c r="DG118" i="4"/>
  <c r="AC113" i="9" s="1"/>
  <c r="DG117" i="4"/>
  <c r="AC112" i="9" s="1"/>
  <c r="DG116" i="4"/>
  <c r="AC111" i="9" s="1"/>
  <c r="DG115" i="4"/>
  <c r="AC110" i="9" s="1"/>
  <c r="DG114" i="4"/>
  <c r="AC109" i="9" s="1"/>
  <c r="DG113" i="4"/>
  <c r="AC108" i="9" s="1"/>
  <c r="DG112" i="4"/>
  <c r="AC107" i="9" s="1"/>
  <c r="DG111" i="4"/>
  <c r="AC106" i="9" s="1"/>
  <c r="DG110" i="4"/>
  <c r="AC105" i="9" s="1"/>
  <c r="DG109" i="4"/>
  <c r="AC104" i="9" s="1"/>
  <c r="DG108" i="4"/>
  <c r="AC103" i="9" s="1"/>
  <c r="DG107" i="4"/>
  <c r="AC102" i="9" s="1"/>
  <c r="DG106" i="4"/>
  <c r="AC101" i="9" s="1"/>
  <c r="DG105" i="4"/>
  <c r="AC100" i="9" s="1"/>
  <c r="DG104" i="4"/>
  <c r="AC99" i="9" s="1"/>
  <c r="DG103" i="4"/>
  <c r="AC98" i="9" s="1"/>
  <c r="DG102" i="4"/>
  <c r="AC97" i="9" s="1"/>
  <c r="DG101" i="4"/>
  <c r="AC96" i="9" s="1"/>
  <c r="DG100" i="4"/>
  <c r="AC95" i="9" s="1"/>
  <c r="DG99" i="4"/>
  <c r="AC94" i="9" s="1"/>
  <c r="DG98" i="4"/>
  <c r="AC93" i="9" s="1"/>
  <c r="DG97" i="4"/>
  <c r="AC92" i="9" s="1"/>
  <c r="DG96" i="4"/>
  <c r="AC91" i="9" s="1"/>
  <c r="DG95" i="4"/>
  <c r="AC90" i="9" s="1"/>
  <c r="DG94" i="4"/>
  <c r="AC89" i="9" s="1"/>
  <c r="DG93" i="4"/>
  <c r="AC88" i="9" s="1"/>
  <c r="DG92" i="4"/>
  <c r="AC87" i="9" s="1"/>
  <c r="DG91" i="4"/>
  <c r="AC86" i="9" s="1"/>
  <c r="DG90" i="4"/>
  <c r="AC85" i="9" s="1"/>
  <c r="DG89" i="4"/>
  <c r="AC84" i="9" s="1"/>
  <c r="DG88" i="4"/>
  <c r="AC83" i="9" s="1"/>
  <c r="DG87" i="4"/>
  <c r="AC82" i="9" s="1"/>
  <c r="DG86" i="4"/>
  <c r="AC81" i="9" s="1"/>
  <c r="DG85" i="4"/>
  <c r="AC80" i="9" s="1"/>
  <c r="DG84" i="4"/>
  <c r="AC79" i="9" s="1"/>
  <c r="DG83" i="4"/>
  <c r="AC78" i="9" s="1"/>
  <c r="DG82" i="4"/>
  <c r="AC77" i="9" s="1"/>
  <c r="DG81" i="4"/>
  <c r="AC76" i="9" s="1"/>
  <c r="DG80" i="4"/>
  <c r="AC75" i="9" s="1"/>
  <c r="DG79" i="4"/>
  <c r="AC74" i="9" s="1"/>
  <c r="DG78" i="4"/>
  <c r="AC73" i="9" s="1"/>
  <c r="DG77" i="4"/>
  <c r="AC72" i="9" s="1"/>
  <c r="DG76" i="4"/>
  <c r="AC71" i="9" s="1"/>
  <c r="DG75" i="4"/>
  <c r="AC70" i="9" s="1"/>
  <c r="DG74" i="4"/>
  <c r="AC69" i="9" s="1"/>
  <c r="DG73" i="4"/>
  <c r="AC68" i="9" s="1"/>
  <c r="DG72" i="4"/>
  <c r="AC67" i="9" s="1"/>
  <c r="DG71" i="4"/>
  <c r="AC66" i="9" s="1"/>
  <c r="DG70" i="4"/>
  <c r="AC65" i="9" s="1"/>
  <c r="DG69" i="4"/>
  <c r="AC64" i="9" s="1"/>
  <c r="DG68" i="4"/>
  <c r="AC63" i="9" s="1"/>
  <c r="DG67" i="4"/>
  <c r="AC62" i="9" s="1"/>
  <c r="DG66" i="4"/>
  <c r="AC61" i="9" s="1"/>
  <c r="DG65" i="4"/>
  <c r="AC60" i="9" s="1"/>
  <c r="DG64" i="4"/>
  <c r="AC59" i="9" s="1"/>
  <c r="DG63" i="4"/>
  <c r="AC58" i="9" s="1"/>
  <c r="DG62" i="4"/>
  <c r="AC57" i="9" s="1"/>
  <c r="DG61" i="4"/>
  <c r="AC56" i="9" s="1"/>
  <c r="DG60" i="4"/>
  <c r="AC55" i="9" s="1"/>
  <c r="DG59" i="4"/>
  <c r="AC54" i="9" s="1"/>
  <c r="DG58" i="4"/>
  <c r="AC53" i="9" s="1"/>
  <c r="DG57" i="4"/>
  <c r="AC52" i="9" s="1"/>
  <c r="DG56" i="4"/>
  <c r="AC51" i="9" s="1"/>
  <c r="DG55" i="4"/>
  <c r="AC50" i="9" s="1"/>
  <c r="DG54" i="4"/>
  <c r="AC49" i="9" s="1"/>
  <c r="DG53" i="4"/>
  <c r="AC48" i="9" s="1"/>
  <c r="DG52" i="4"/>
  <c r="AC47" i="9" s="1"/>
  <c r="DG51" i="4"/>
  <c r="AC46" i="9" s="1"/>
  <c r="DG50" i="4"/>
  <c r="AC45" i="9" s="1"/>
  <c r="DG49" i="4"/>
  <c r="AC44" i="9" s="1"/>
  <c r="DG48" i="4"/>
  <c r="AC43" i="9" s="1"/>
  <c r="DG47" i="4"/>
  <c r="AC42" i="9" s="1"/>
  <c r="DG46" i="4"/>
  <c r="AC41" i="9" s="1"/>
  <c r="DG45" i="4"/>
  <c r="AC40" i="9" s="1"/>
  <c r="DG44" i="4"/>
  <c r="AC39" i="9" s="1"/>
  <c r="DG43" i="4"/>
  <c r="AC38" i="9" s="1"/>
  <c r="DG42" i="4"/>
  <c r="AC37" i="9" s="1"/>
  <c r="DG41" i="4"/>
  <c r="AC36" i="9" s="1"/>
  <c r="DG40" i="4"/>
  <c r="AC35" i="9" s="1"/>
  <c r="DG39" i="4"/>
  <c r="AC34" i="9" s="1"/>
  <c r="DG38" i="4"/>
  <c r="AC33" i="9" s="1"/>
  <c r="DG37" i="4"/>
  <c r="AC32" i="9" s="1"/>
  <c r="DG36" i="4"/>
  <c r="AC31" i="9" s="1"/>
  <c r="DG35" i="4"/>
  <c r="AC30" i="9" s="1"/>
  <c r="DG34" i="4"/>
  <c r="AC29" i="9" s="1"/>
  <c r="DG33" i="4"/>
  <c r="AC28" i="9" s="1"/>
  <c r="DG32" i="4"/>
  <c r="AC27" i="9" s="1"/>
  <c r="DG31" i="4"/>
  <c r="AC26" i="9" s="1"/>
  <c r="DG30" i="4"/>
  <c r="AC25" i="9" s="1"/>
  <c r="DG29" i="4"/>
  <c r="AC24" i="9" s="1"/>
  <c r="DG28" i="4"/>
  <c r="AC23" i="9" s="1"/>
  <c r="DG27" i="4"/>
  <c r="AC22" i="9" s="1"/>
  <c r="DG26" i="4"/>
  <c r="AC21" i="9" s="1"/>
  <c r="DG25" i="4"/>
  <c r="AC20" i="9" s="1"/>
  <c r="DG24" i="4"/>
  <c r="AC19" i="9" s="1"/>
  <c r="DG23" i="4"/>
  <c r="AC18" i="9" s="1"/>
  <c r="DG22" i="4"/>
  <c r="AC17" i="9" s="1"/>
  <c r="DG21" i="4"/>
  <c r="AC16" i="9" s="1"/>
  <c r="DG20" i="4"/>
  <c r="AC15" i="9" s="1"/>
  <c r="DG19" i="4"/>
  <c r="AC14" i="9" s="1"/>
  <c r="DG18" i="4"/>
  <c r="AC13" i="9" s="1"/>
  <c r="DG17" i="4"/>
  <c r="AC12" i="9" s="1"/>
  <c r="DG16" i="4"/>
  <c r="AC11" i="9" s="1"/>
  <c r="DG15" i="4"/>
  <c r="AC10" i="9" s="1"/>
  <c r="DG14" i="4"/>
  <c r="AC9" i="9" s="1"/>
  <c r="DG13" i="4"/>
  <c r="AC8" i="9" s="1"/>
  <c r="DG12" i="4"/>
  <c r="AC7" i="9" s="1"/>
  <c r="DG11" i="4"/>
  <c r="AC6" i="9" s="1"/>
  <c r="DG10" i="4"/>
  <c r="AC5" i="9" s="1"/>
  <c r="DG9" i="4"/>
  <c r="DC188" i="4"/>
  <c r="AB183" i="9" s="1"/>
  <c r="DC187" i="4"/>
  <c r="AB182" i="9" s="1"/>
  <c r="DC186" i="4"/>
  <c r="AB181" i="9" s="1"/>
  <c r="DC185" i="4"/>
  <c r="AB180" i="9" s="1"/>
  <c r="DC184" i="4"/>
  <c r="AB179" i="9" s="1"/>
  <c r="DC183" i="4"/>
  <c r="AB178" i="9" s="1"/>
  <c r="DC182" i="4"/>
  <c r="AB177" i="9" s="1"/>
  <c r="DC181" i="4"/>
  <c r="AB176" i="9" s="1"/>
  <c r="DC180" i="4"/>
  <c r="AB175" i="9" s="1"/>
  <c r="DC179" i="4"/>
  <c r="AB174" i="9" s="1"/>
  <c r="DC178" i="4"/>
  <c r="AB173" i="9" s="1"/>
  <c r="DC177" i="4"/>
  <c r="AB172" i="9" s="1"/>
  <c r="DC176" i="4"/>
  <c r="AB171" i="9" s="1"/>
  <c r="DC175" i="4"/>
  <c r="AB170" i="9" s="1"/>
  <c r="DC174" i="4"/>
  <c r="AB169" i="9" s="1"/>
  <c r="DC173" i="4"/>
  <c r="AB168" i="9" s="1"/>
  <c r="DC172" i="4"/>
  <c r="AB167" i="9" s="1"/>
  <c r="DC171" i="4"/>
  <c r="AB166" i="9" s="1"/>
  <c r="DC170" i="4"/>
  <c r="AB165" i="9" s="1"/>
  <c r="DC169" i="4"/>
  <c r="AB164" i="9" s="1"/>
  <c r="DC168" i="4"/>
  <c r="AB163" i="9" s="1"/>
  <c r="DC167" i="4"/>
  <c r="AB162" i="9" s="1"/>
  <c r="DC166" i="4"/>
  <c r="AB161" i="9" s="1"/>
  <c r="DC165" i="4"/>
  <c r="AB160" i="9" s="1"/>
  <c r="DC164" i="4"/>
  <c r="AB159" i="9" s="1"/>
  <c r="DC163" i="4"/>
  <c r="AB158" i="9" s="1"/>
  <c r="DC162" i="4"/>
  <c r="AB157" i="9" s="1"/>
  <c r="DC161" i="4"/>
  <c r="AB156" i="9" s="1"/>
  <c r="DC160" i="4"/>
  <c r="AB155" i="9" s="1"/>
  <c r="DC159" i="4"/>
  <c r="AB154" i="9" s="1"/>
  <c r="DC158" i="4"/>
  <c r="AB153" i="9" s="1"/>
  <c r="DC157" i="4"/>
  <c r="AB152" i="9" s="1"/>
  <c r="DC156" i="4"/>
  <c r="AB151" i="9" s="1"/>
  <c r="DC155" i="4"/>
  <c r="AB150" i="9" s="1"/>
  <c r="DC154" i="4"/>
  <c r="AB149" i="9" s="1"/>
  <c r="DC153" i="4"/>
  <c r="AB148" i="9" s="1"/>
  <c r="DC152" i="4"/>
  <c r="AB147" i="9" s="1"/>
  <c r="DC151" i="4"/>
  <c r="AB146" i="9" s="1"/>
  <c r="DC150" i="4"/>
  <c r="AB145" i="9" s="1"/>
  <c r="DC149" i="4"/>
  <c r="AB144" i="9" s="1"/>
  <c r="DC148" i="4"/>
  <c r="AB143" i="9" s="1"/>
  <c r="DC147" i="4"/>
  <c r="AB142" i="9" s="1"/>
  <c r="DC146" i="4"/>
  <c r="AB141" i="9" s="1"/>
  <c r="DC145" i="4"/>
  <c r="AB140" i="9" s="1"/>
  <c r="DC144" i="4"/>
  <c r="AB139" i="9" s="1"/>
  <c r="DC143" i="4"/>
  <c r="AB138" i="9" s="1"/>
  <c r="DC142" i="4"/>
  <c r="AB137" i="9" s="1"/>
  <c r="DC141" i="4"/>
  <c r="AB136" i="9" s="1"/>
  <c r="DC140" i="4"/>
  <c r="AB135" i="9" s="1"/>
  <c r="DC139" i="4"/>
  <c r="AB134" i="9" s="1"/>
  <c r="DC138" i="4"/>
  <c r="AB133" i="9" s="1"/>
  <c r="DC137" i="4"/>
  <c r="AB132" i="9" s="1"/>
  <c r="DC136" i="4"/>
  <c r="AB131" i="9" s="1"/>
  <c r="DC135" i="4"/>
  <c r="AB130" i="9" s="1"/>
  <c r="DC134" i="4"/>
  <c r="AB129" i="9" s="1"/>
  <c r="DC133" i="4"/>
  <c r="AB128" i="9" s="1"/>
  <c r="DC132" i="4"/>
  <c r="AB127" i="9" s="1"/>
  <c r="DC131" i="4"/>
  <c r="AB126" i="9" s="1"/>
  <c r="DC130" i="4"/>
  <c r="AB125" i="9" s="1"/>
  <c r="DC129" i="4"/>
  <c r="AB124" i="9" s="1"/>
  <c r="DC128" i="4"/>
  <c r="AB123" i="9" s="1"/>
  <c r="DC127" i="4"/>
  <c r="AB122" i="9" s="1"/>
  <c r="DC126" i="4"/>
  <c r="AB121" i="9" s="1"/>
  <c r="DC125" i="4"/>
  <c r="AB120" i="9" s="1"/>
  <c r="DC124" i="4"/>
  <c r="AB119" i="9" s="1"/>
  <c r="DC123" i="4"/>
  <c r="AB118" i="9" s="1"/>
  <c r="DC122" i="4"/>
  <c r="AB117" i="9" s="1"/>
  <c r="DC121" i="4"/>
  <c r="AB116" i="9" s="1"/>
  <c r="DC120" i="4"/>
  <c r="AB115" i="9" s="1"/>
  <c r="DC119" i="4"/>
  <c r="AB114" i="9" s="1"/>
  <c r="DC118" i="4"/>
  <c r="AB113" i="9" s="1"/>
  <c r="DC117" i="4"/>
  <c r="AB112" i="9" s="1"/>
  <c r="DC116" i="4"/>
  <c r="AB111" i="9" s="1"/>
  <c r="DC115" i="4"/>
  <c r="AB110" i="9" s="1"/>
  <c r="DC114" i="4"/>
  <c r="AB109" i="9" s="1"/>
  <c r="DC113" i="4"/>
  <c r="AB108" i="9" s="1"/>
  <c r="DC112" i="4"/>
  <c r="AB107" i="9" s="1"/>
  <c r="DC111" i="4"/>
  <c r="AB106" i="9" s="1"/>
  <c r="DC110" i="4"/>
  <c r="AB105" i="9" s="1"/>
  <c r="DC109" i="4"/>
  <c r="AB104" i="9" s="1"/>
  <c r="DC108" i="4"/>
  <c r="AB103" i="9" s="1"/>
  <c r="DC107" i="4"/>
  <c r="AB102" i="9" s="1"/>
  <c r="DC106" i="4"/>
  <c r="AB101" i="9" s="1"/>
  <c r="DC105" i="4"/>
  <c r="AB100" i="9" s="1"/>
  <c r="DC104" i="4"/>
  <c r="AB99" i="9" s="1"/>
  <c r="DC103" i="4"/>
  <c r="AB98" i="9" s="1"/>
  <c r="DC102" i="4"/>
  <c r="AB97" i="9" s="1"/>
  <c r="DC101" i="4"/>
  <c r="AB96" i="9" s="1"/>
  <c r="DC100" i="4"/>
  <c r="AB95" i="9" s="1"/>
  <c r="DC99" i="4"/>
  <c r="AB94" i="9" s="1"/>
  <c r="DC98" i="4"/>
  <c r="AB93" i="9" s="1"/>
  <c r="DC97" i="4"/>
  <c r="AB92" i="9" s="1"/>
  <c r="DC96" i="4"/>
  <c r="AB91" i="9" s="1"/>
  <c r="DC95" i="4"/>
  <c r="AB90" i="9" s="1"/>
  <c r="DC94" i="4"/>
  <c r="AB89" i="9" s="1"/>
  <c r="DC93" i="4"/>
  <c r="AB88" i="9" s="1"/>
  <c r="DC92" i="4"/>
  <c r="AB87" i="9" s="1"/>
  <c r="DC91" i="4"/>
  <c r="AB86" i="9" s="1"/>
  <c r="DC90" i="4"/>
  <c r="AB85" i="9" s="1"/>
  <c r="DC89" i="4"/>
  <c r="AB84" i="9" s="1"/>
  <c r="DC88" i="4"/>
  <c r="AB83" i="9" s="1"/>
  <c r="DC87" i="4"/>
  <c r="AB82" i="9" s="1"/>
  <c r="DC86" i="4"/>
  <c r="AB81" i="9" s="1"/>
  <c r="DC85" i="4"/>
  <c r="AB80" i="9" s="1"/>
  <c r="DC84" i="4"/>
  <c r="AB79" i="9" s="1"/>
  <c r="DC83" i="4"/>
  <c r="AB78" i="9" s="1"/>
  <c r="DC82" i="4"/>
  <c r="AB77" i="9" s="1"/>
  <c r="DC81" i="4"/>
  <c r="AB76" i="9" s="1"/>
  <c r="DC80" i="4"/>
  <c r="AB75" i="9" s="1"/>
  <c r="DC79" i="4"/>
  <c r="AB74" i="9" s="1"/>
  <c r="DC78" i="4"/>
  <c r="AB73" i="9" s="1"/>
  <c r="DC77" i="4"/>
  <c r="AB72" i="9" s="1"/>
  <c r="DC76" i="4"/>
  <c r="AB71" i="9" s="1"/>
  <c r="DC75" i="4"/>
  <c r="AB70" i="9" s="1"/>
  <c r="DC74" i="4"/>
  <c r="AB69" i="9" s="1"/>
  <c r="DC73" i="4"/>
  <c r="AB68" i="9" s="1"/>
  <c r="DC72" i="4"/>
  <c r="AB67" i="9" s="1"/>
  <c r="DC71" i="4"/>
  <c r="AB66" i="9" s="1"/>
  <c r="DC70" i="4"/>
  <c r="AB65" i="9" s="1"/>
  <c r="DC69" i="4"/>
  <c r="AB64" i="9" s="1"/>
  <c r="DC68" i="4"/>
  <c r="AB63" i="9" s="1"/>
  <c r="DC67" i="4"/>
  <c r="AB62" i="9" s="1"/>
  <c r="DC66" i="4"/>
  <c r="AB61" i="9" s="1"/>
  <c r="DC65" i="4"/>
  <c r="AB60" i="9" s="1"/>
  <c r="DC64" i="4"/>
  <c r="AB59" i="9" s="1"/>
  <c r="DC63" i="4"/>
  <c r="AB58" i="9" s="1"/>
  <c r="DC62" i="4"/>
  <c r="AB57" i="9" s="1"/>
  <c r="DC61" i="4"/>
  <c r="AB56" i="9" s="1"/>
  <c r="DC60" i="4"/>
  <c r="AB55" i="9" s="1"/>
  <c r="DC59" i="4"/>
  <c r="AB54" i="9" s="1"/>
  <c r="DC58" i="4"/>
  <c r="AB53" i="9" s="1"/>
  <c r="DC57" i="4"/>
  <c r="AB52" i="9" s="1"/>
  <c r="DC56" i="4"/>
  <c r="AB51" i="9" s="1"/>
  <c r="DC55" i="4"/>
  <c r="AB50" i="9" s="1"/>
  <c r="DC54" i="4"/>
  <c r="AB49" i="9" s="1"/>
  <c r="DC53" i="4"/>
  <c r="AB48" i="9" s="1"/>
  <c r="DC52" i="4"/>
  <c r="AB47" i="9" s="1"/>
  <c r="DC51" i="4"/>
  <c r="AB46" i="9" s="1"/>
  <c r="DC50" i="4"/>
  <c r="AB45" i="9" s="1"/>
  <c r="DC49" i="4"/>
  <c r="AB44" i="9" s="1"/>
  <c r="DC48" i="4"/>
  <c r="AB43" i="9" s="1"/>
  <c r="DC47" i="4"/>
  <c r="AB42" i="9" s="1"/>
  <c r="DC46" i="4"/>
  <c r="AB41" i="9" s="1"/>
  <c r="DC45" i="4"/>
  <c r="AB40" i="9" s="1"/>
  <c r="DC44" i="4"/>
  <c r="AB39" i="9" s="1"/>
  <c r="DC43" i="4"/>
  <c r="AB38" i="9" s="1"/>
  <c r="DC42" i="4"/>
  <c r="AB37" i="9" s="1"/>
  <c r="DC41" i="4"/>
  <c r="AB36" i="9" s="1"/>
  <c r="DC40" i="4"/>
  <c r="AB35" i="9" s="1"/>
  <c r="DC39" i="4"/>
  <c r="AB34" i="9" s="1"/>
  <c r="DC38" i="4"/>
  <c r="AB33" i="9" s="1"/>
  <c r="DC37" i="4"/>
  <c r="AB32" i="9" s="1"/>
  <c r="DC36" i="4"/>
  <c r="AB31" i="9" s="1"/>
  <c r="DC35" i="4"/>
  <c r="AB30" i="9" s="1"/>
  <c r="DC34" i="4"/>
  <c r="AB29" i="9" s="1"/>
  <c r="DC33" i="4"/>
  <c r="AB28" i="9" s="1"/>
  <c r="DC32" i="4"/>
  <c r="AB27" i="9" s="1"/>
  <c r="DC31" i="4"/>
  <c r="AB26" i="9" s="1"/>
  <c r="DC30" i="4"/>
  <c r="AB25" i="9" s="1"/>
  <c r="DC29" i="4"/>
  <c r="AB24" i="9" s="1"/>
  <c r="DC28" i="4"/>
  <c r="AB23" i="9" s="1"/>
  <c r="DC27" i="4"/>
  <c r="AB22" i="9" s="1"/>
  <c r="DC26" i="4"/>
  <c r="AB21" i="9" s="1"/>
  <c r="DC25" i="4"/>
  <c r="AB20" i="9" s="1"/>
  <c r="DC24" i="4"/>
  <c r="AB19" i="9" s="1"/>
  <c r="DC23" i="4"/>
  <c r="AB18" i="9" s="1"/>
  <c r="DC22" i="4"/>
  <c r="AB17" i="9" s="1"/>
  <c r="DC21" i="4"/>
  <c r="AB16" i="9" s="1"/>
  <c r="DC20" i="4"/>
  <c r="AB15" i="9" s="1"/>
  <c r="DC19" i="4"/>
  <c r="AB14" i="9" s="1"/>
  <c r="DC18" i="4"/>
  <c r="AB13" i="9" s="1"/>
  <c r="DC17" i="4"/>
  <c r="AB12" i="9" s="1"/>
  <c r="DC16" i="4"/>
  <c r="AB11" i="9" s="1"/>
  <c r="DC15" i="4"/>
  <c r="AB10" i="9" s="1"/>
  <c r="DC14" i="4"/>
  <c r="AB9" i="9" s="1"/>
  <c r="DC13" i="4"/>
  <c r="AB8" i="9" s="1"/>
  <c r="DC12" i="4"/>
  <c r="AB7" i="9" s="1"/>
  <c r="DC11" i="4"/>
  <c r="AB6" i="9" s="1"/>
  <c r="DC10" i="4"/>
  <c r="AB5" i="9" s="1"/>
  <c r="DC9" i="4"/>
  <c r="CY188" i="4"/>
  <c r="AA183" i="9" s="1"/>
  <c r="CY187" i="4"/>
  <c r="AA182" i="9" s="1"/>
  <c r="CY186" i="4"/>
  <c r="AA181" i="9" s="1"/>
  <c r="CY185" i="4"/>
  <c r="AA180" i="9" s="1"/>
  <c r="CY184" i="4"/>
  <c r="AA179" i="9" s="1"/>
  <c r="CY183" i="4"/>
  <c r="AA178" i="9" s="1"/>
  <c r="CY182" i="4"/>
  <c r="AA177" i="9" s="1"/>
  <c r="CY181" i="4"/>
  <c r="AA176" i="9" s="1"/>
  <c r="CY180" i="4"/>
  <c r="AA175" i="9" s="1"/>
  <c r="CY179" i="4"/>
  <c r="AA174" i="9" s="1"/>
  <c r="CY178" i="4"/>
  <c r="AA173" i="9" s="1"/>
  <c r="CY177" i="4"/>
  <c r="AA172" i="9" s="1"/>
  <c r="CY176" i="4"/>
  <c r="AA171" i="9" s="1"/>
  <c r="CY175" i="4"/>
  <c r="AA170" i="9" s="1"/>
  <c r="CY174" i="4"/>
  <c r="AA169" i="9" s="1"/>
  <c r="CY173" i="4"/>
  <c r="AA168" i="9" s="1"/>
  <c r="CY172" i="4"/>
  <c r="AA167" i="9" s="1"/>
  <c r="CY171" i="4"/>
  <c r="AA166" i="9" s="1"/>
  <c r="CY170" i="4"/>
  <c r="AA165" i="9" s="1"/>
  <c r="CY169" i="4"/>
  <c r="AA164" i="9" s="1"/>
  <c r="CY168" i="4"/>
  <c r="AA163" i="9" s="1"/>
  <c r="CY167" i="4"/>
  <c r="AA162" i="9" s="1"/>
  <c r="CY166" i="4"/>
  <c r="AA161" i="9" s="1"/>
  <c r="CY165" i="4"/>
  <c r="AA160" i="9" s="1"/>
  <c r="CY164" i="4"/>
  <c r="AA159" i="9" s="1"/>
  <c r="CY163" i="4"/>
  <c r="AA158" i="9" s="1"/>
  <c r="CY162" i="4"/>
  <c r="AA157" i="9" s="1"/>
  <c r="CY161" i="4"/>
  <c r="AA156" i="9" s="1"/>
  <c r="CY160" i="4"/>
  <c r="AA155" i="9" s="1"/>
  <c r="CY159" i="4"/>
  <c r="AA154" i="9" s="1"/>
  <c r="CY158" i="4"/>
  <c r="AA153" i="9" s="1"/>
  <c r="CY157" i="4"/>
  <c r="AA152" i="9" s="1"/>
  <c r="CY156" i="4"/>
  <c r="AA151" i="9" s="1"/>
  <c r="CY155" i="4"/>
  <c r="AA150" i="9" s="1"/>
  <c r="CY154" i="4"/>
  <c r="AA149" i="9" s="1"/>
  <c r="CY153" i="4"/>
  <c r="AA148" i="9" s="1"/>
  <c r="CY152" i="4"/>
  <c r="AA147" i="9" s="1"/>
  <c r="CY151" i="4"/>
  <c r="AA146" i="9" s="1"/>
  <c r="CY150" i="4"/>
  <c r="AA145" i="9" s="1"/>
  <c r="CY149" i="4"/>
  <c r="AA144" i="9" s="1"/>
  <c r="CY148" i="4"/>
  <c r="AA143" i="9" s="1"/>
  <c r="CY147" i="4"/>
  <c r="AA142" i="9" s="1"/>
  <c r="CY146" i="4"/>
  <c r="AA141" i="9" s="1"/>
  <c r="CY145" i="4"/>
  <c r="AA140" i="9" s="1"/>
  <c r="CY144" i="4"/>
  <c r="AA139" i="9" s="1"/>
  <c r="CY143" i="4"/>
  <c r="AA138" i="9" s="1"/>
  <c r="CY142" i="4"/>
  <c r="AA137" i="9" s="1"/>
  <c r="CY141" i="4"/>
  <c r="AA136" i="9" s="1"/>
  <c r="CY140" i="4"/>
  <c r="AA135" i="9" s="1"/>
  <c r="CY139" i="4"/>
  <c r="AA134" i="9" s="1"/>
  <c r="CY138" i="4"/>
  <c r="AA133" i="9" s="1"/>
  <c r="CY137" i="4"/>
  <c r="AA132" i="9" s="1"/>
  <c r="CY136" i="4"/>
  <c r="AA131" i="9" s="1"/>
  <c r="CY135" i="4"/>
  <c r="AA130" i="9" s="1"/>
  <c r="CY134" i="4"/>
  <c r="AA129" i="9" s="1"/>
  <c r="CY133" i="4"/>
  <c r="AA128" i="9" s="1"/>
  <c r="CY132" i="4"/>
  <c r="AA127" i="9" s="1"/>
  <c r="CY131" i="4"/>
  <c r="AA126" i="9" s="1"/>
  <c r="CY130" i="4"/>
  <c r="AA125" i="9" s="1"/>
  <c r="CY129" i="4"/>
  <c r="AA124" i="9" s="1"/>
  <c r="CY128" i="4"/>
  <c r="AA123" i="9" s="1"/>
  <c r="CY127" i="4"/>
  <c r="AA122" i="9" s="1"/>
  <c r="CY126" i="4"/>
  <c r="AA121" i="9" s="1"/>
  <c r="CY125" i="4"/>
  <c r="AA120" i="9" s="1"/>
  <c r="CY124" i="4"/>
  <c r="AA119" i="9" s="1"/>
  <c r="CY123" i="4"/>
  <c r="AA118" i="9" s="1"/>
  <c r="CY122" i="4"/>
  <c r="AA117" i="9" s="1"/>
  <c r="CY121" i="4"/>
  <c r="AA116" i="9" s="1"/>
  <c r="CY120" i="4"/>
  <c r="AA115" i="9" s="1"/>
  <c r="CY119" i="4"/>
  <c r="AA114" i="9" s="1"/>
  <c r="CY118" i="4"/>
  <c r="AA113" i="9" s="1"/>
  <c r="CY117" i="4"/>
  <c r="AA112" i="9" s="1"/>
  <c r="CY116" i="4"/>
  <c r="AA111" i="9" s="1"/>
  <c r="CY115" i="4"/>
  <c r="AA110" i="9" s="1"/>
  <c r="CY114" i="4"/>
  <c r="AA109" i="9" s="1"/>
  <c r="CY113" i="4"/>
  <c r="AA108" i="9" s="1"/>
  <c r="CY112" i="4"/>
  <c r="AA107" i="9" s="1"/>
  <c r="CY111" i="4"/>
  <c r="AA106" i="9" s="1"/>
  <c r="CY110" i="4"/>
  <c r="AA105" i="9" s="1"/>
  <c r="CY109" i="4"/>
  <c r="AA104" i="9" s="1"/>
  <c r="CY108" i="4"/>
  <c r="AA103" i="9" s="1"/>
  <c r="CY107" i="4"/>
  <c r="AA102" i="9" s="1"/>
  <c r="CY106" i="4"/>
  <c r="AA101" i="9" s="1"/>
  <c r="CY105" i="4"/>
  <c r="AA100" i="9" s="1"/>
  <c r="CY104" i="4"/>
  <c r="AA99" i="9" s="1"/>
  <c r="CY103" i="4"/>
  <c r="AA98" i="9" s="1"/>
  <c r="CY102" i="4"/>
  <c r="AA97" i="9" s="1"/>
  <c r="CY101" i="4"/>
  <c r="AA96" i="9" s="1"/>
  <c r="CY100" i="4"/>
  <c r="AA95" i="9" s="1"/>
  <c r="CY99" i="4"/>
  <c r="AA94" i="9" s="1"/>
  <c r="CY98" i="4"/>
  <c r="AA93" i="9" s="1"/>
  <c r="CY97" i="4"/>
  <c r="AA92" i="9" s="1"/>
  <c r="CY96" i="4"/>
  <c r="AA91" i="9" s="1"/>
  <c r="CY95" i="4"/>
  <c r="AA90" i="9" s="1"/>
  <c r="CY94" i="4"/>
  <c r="AA89" i="9" s="1"/>
  <c r="CY93" i="4"/>
  <c r="AA88" i="9" s="1"/>
  <c r="CY92" i="4"/>
  <c r="AA87" i="9" s="1"/>
  <c r="CY91" i="4"/>
  <c r="AA86" i="9" s="1"/>
  <c r="CY90" i="4"/>
  <c r="AA85" i="9" s="1"/>
  <c r="CY89" i="4"/>
  <c r="AA84" i="9" s="1"/>
  <c r="CY88" i="4"/>
  <c r="AA83" i="9" s="1"/>
  <c r="CY87" i="4"/>
  <c r="AA82" i="9" s="1"/>
  <c r="CY86" i="4"/>
  <c r="AA81" i="9" s="1"/>
  <c r="CY85" i="4"/>
  <c r="AA80" i="9" s="1"/>
  <c r="CY84" i="4"/>
  <c r="AA79" i="9" s="1"/>
  <c r="CY83" i="4"/>
  <c r="AA78" i="9" s="1"/>
  <c r="CY82" i="4"/>
  <c r="AA77" i="9" s="1"/>
  <c r="CY81" i="4"/>
  <c r="AA76" i="9" s="1"/>
  <c r="CY80" i="4"/>
  <c r="AA75" i="9" s="1"/>
  <c r="CY79" i="4"/>
  <c r="AA74" i="9" s="1"/>
  <c r="CY78" i="4"/>
  <c r="AA73" i="9" s="1"/>
  <c r="CY77" i="4"/>
  <c r="AA72" i="9" s="1"/>
  <c r="CY76" i="4"/>
  <c r="AA71" i="9" s="1"/>
  <c r="CY75" i="4"/>
  <c r="AA70" i="9" s="1"/>
  <c r="CY74" i="4"/>
  <c r="AA69" i="9" s="1"/>
  <c r="CY73" i="4"/>
  <c r="AA68" i="9" s="1"/>
  <c r="CY72" i="4"/>
  <c r="AA67" i="9" s="1"/>
  <c r="CY71" i="4"/>
  <c r="AA66" i="9" s="1"/>
  <c r="CY70" i="4"/>
  <c r="AA65" i="9" s="1"/>
  <c r="CY69" i="4"/>
  <c r="AA64" i="9" s="1"/>
  <c r="CY68" i="4"/>
  <c r="AA63" i="9" s="1"/>
  <c r="CY67" i="4"/>
  <c r="AA62" i="9" s="1"/>
  <c r="CY66" i="4"/>
  <c r="AA61" i="9" s="1"/>
  <c r="CY65" i="4"/>
  <c r="AA60" i="9" s="1"/>
  <c r="CY64" i="4"/>
  <c r="AA59" i="9" s="1"/>
  <c r="CY63" i="4"/>
  <c r="AA58" i="9" s="1"/>
  <c r="CY62" i="4"/>
  <c r="AA57" i="9" s="1"/>
  <c r="CY61" i="4"/>
  <c r="AA56" i="9" s="1"/>
  <c r="CY60" i="4"/>
  <c r="AA55" i="9" s="1"/>
  <c r="CY59" i="4"/>
  <c r="AA54" i="9" s="1"/>
  <c r="CY58" i="4"/>
  <c r="AA53" i="9" s="1"/>
  <c r="CY57" i="4"/>
  <c r="AA52" i="9" s="1"/>
  <c r="CY56" i="4"/>
  <c r="AA51" i="9" s="1"/>
  <c r="CY55" i="4"/>
  <c r="AA50" i="9" s="1"/>
  <c r="CY54" i="4"/>
  <c r="AA49" i="9" s="1"/>
  <c r="CY53" i="4"/>
  <c r="AA48" i="9" s="1"/>
  <c r="CY52" i="4"/>
  <c r="AA47" i="9" s="1"/>
  <c r="CY51" i="4"/>
  <c r="AA46" i="9" s="1"/>
  <c r="CY50" i="4"/>
  <c r="AA45" i="9" s="1"/>
  <c r="CY49" i="4"/>
  <c r="AA44" i="9" s="1"/>
  <c r="CY48" i="4"/>
  <c r="AA43" i="9" s="1"/>
  <c r="CY47" i="4"/>
  <c r="AA42" i="9" s="1"/>
  <c r="CY46" i="4"/>
  <c r="AA41" i="9" s="1"/>
  <c r="CY45" i="4"/>
  <c r="AA40" i="9" s="1"/>
  <c r="CY44" i="4"/>
  <c r="AA39" i="9" s="1"/>
  <c r="CY43" i="4"/>
  <c r="AA38" i="9" s="1"/>
  <c r="CY42" i="4"/>
  <c r="AA37" i="9" s="1"/>
  <c r="CY41" i="4"/>
  <c r="AA36" i="9" s="1"/>
  <c r="CY40" i="4"/>
  <c r="AA35" i="9" s="1"/>
  <c r="CY39" i="4"/>
  <c r="AA34" i="9" s="1"/>
  <c r="CY38" i="4"/>
  <c r="AA33" i="9" s="1"/>
  <c r="CY37" i="4"/>
  <c r="AA32" i="9" s="1"/>
  <c r="CY36" i="4"/>
  <c r="AA31" i="9" s="1"/>
  <c r="CY35" i="4"/>
  <c r="AA30" i="9" s="1"/>
  <c r="CY34" i="4"/>
  <c r="AA29" i="9" s="1"/>
  <c r="CY33" i="4"/>
  <c r="AA28" i="9" s="1"/>
  <c r="CY32" i="4"/>
  <c r="AA27" i="9" s="1"/>
  <c r="CY31" i="4"/>
  <c r="AA26" i="9" s="1"/>
  <c r="CY30" i="4"/>
  <c r="AA25" i="9" s="1"/>
  <c r="CY29" i="4"/>
  <c r="AA24" i="9" s="1"/>
  <c r="CY28" i="4"/>
  <c r="AA23" i="9" s="1"/>
  <c r="CY27" i="4"/>
  <c r="AA22" i="9" s="1"/>
  <c r="CY26" i="4"/>
  <c r="AA21" i="9" s="1"/>
  <c r="CY25" i="4"/>
  <c r="AA20" i="9" s="1"/>
  <c r="CY24" i="4"/>
  <c r="AA19" i="9" s="1"/>
  <c r="CY23" i="4"/>
  <c r="AA18" i="9" s="1"/>
  <c r="CY22" i="4"/>
  <c r="AA17" i="9" s="1"/>
  <c r="CY21" i="4"/>
  <c r="AA16" i="9" s="1"/>
  <c r="CY20" i="4"/>
  <c r="AA15" i="9" s="1"/>
  <c r="CY19" i="4"/>
  <c r="AA14" i="9" s="1"/>
  <c r="CY18" i="4"/>
  <c r="AA13" i="9" s="1"/>
  <c r="CY17" i="4"/>
  <c r="AA12" i="9" s="1"/>
  <c r="CY16" i="4"/>
  <c r="AA11" i="9" s="1"/>
  <c r="CY15" i="4"/>
  <c r="AA10" i="9" s="1"/>
  <c r="CY14" i="4"/>
  <c r="AA9" i="9" s="1"/>
  <c r="CY13" i="4"/>
  <c r="AA8" i="9" s="1"/>
  <c r="CY12" i="4"/>
  <c r="AA7" i="9" s="1"/>
  <c r="CY11" i="4"/>
  <c r="AA6" i="9" s="1"/>
  <c r="CY10" i="4"/>
  <c r="AA5" i="9" s="1"/>
  <c r="CY9" i="4"/>
  <c r="AA4" i="9" s="1"/>
  <c r="CU9" i="4"/>
  <c r="Z4" i="9" s="1"/>
  <c r="CQ188" i="4"/>
  <c r="Y183" i="9" s="1"/>
  <c r="CQ187" i="4"/>
  <c r="Y182" i="9" s="1"/>
  <c r="CQ186" i="4"/>
  <c r="Y181" i="9" s="1"/>
  <c r="CQ185" i="4"/>
  <c r="Y180" i="9" s="1"/>
  <c r="CQ184" i="4"/>
  <c r="Y179" i="9" s="1"/>
  <c r="CQ183" i="4"/>
  <c r="Y178" i="9" s="1"/>
  <c r="CQ182" i="4"/>
  <c r="Y177" i="9" s="1"/>
  <c r="CQ181" i="4"/>
  <c r="Y176" i="9" s="1"/>
  <c r="CQ180" i="4"/>
  <c r="Y175" i="9" s="1"/>
  <c r="CQ179" i="4"/>
  <c r="Y174" i="9" s="1"/>
  <c r="CQ178" i="4"/>
  <c r="Y173" i="9" s="1"/>
  <c r="CQ177" i="4"/>
  <c r="Y172" i="9" s="1"/>
  <c r="CQ176" i="4"/>
  <c r="Y171" i="9" s="1"/>
  <c r="CQ175" i="4"/>
  <c r="Y170" i="9" s="1"/>
  <c r="CQ174" i="4"/>
  <c r="Y169" i="9" s="1"/>
  <c r="CQ173" i="4"/>
  <c r="Y168" i="9" s="1"/>
  <c r="CQ172" i="4"/>
  <c r="Y167" i="9" s="1"/>
  <c r="CQ171" i="4"/>
  <c r="Y166" i="9" s="1"/>
  <c r="CQ170" i="4"/>
  <c r="Y165" i="9" s="1"/>
  <c r="CQ169" i="4"/>
  <c r="Y164" i="9" s="1"/>
  <c r="CQ168" i="4"/>
  <c r="Y163" i="9" s="1"/>
  <c r="CQ167" i="4"/>
  <c r="Y162" i="9" s="1"/>
  <c r="CQ166" i="4"/>
  <c r="Y161" i="9" s="1"/>
  <c r="CQ165" i="4"/>
  <c r="Y160" i="9" s="1"/>
  <c r="CQ164" i="4"/>
  <c r="Y159" i="9" s="1"/>
  <c r="CQ163" i="4"/>
  <c r="Y158" i="9" s="1"/>
  <c r="CQ162" i="4"/>
  <c r="Y157" i="9" s="1"/>
  <c r="CQ161" i="4"/>
  <c r="Y156" i="9" s="1"/>
  <c r="CQ160" i="4"/>
  <c r="Y155" i="9" s="1"/>
  <c r="CQ159" i="4"/>
  <c r="Y154" i="9" s="1"/>
  <c r="CQ158" i="4"/>
  <c r="Y153" i="9" s="1"/>
  <c r="CQ157" i="4"/>
  <c r="Y152" i="9" s="1"/>
  <c r="CQ156" i="4"/>
  <c r="Y151" i="9" s="1"/>
  <c r="CQ155" i="4"/>
  <c r="Y150" i="9" s="1"/>
  <c r="CQ154" i="4"/>
  <c r="Y149" i="9" s="1"/>
  <c r="CQ153" i="4"/>
  <c r="Y148" i="9" s="1"/>
  <c r="CQ152" i="4"/>
  <c r="Y147" i="9" s="1"/>
  <c r="CQ151" i="4"/>
  <c r="Y146" i="9" s="1"/>
  <c r="CQ150" i="4"/>
  <c r="Y145" i="9" s="1"/>
  <c r="CQ149" i="4"/>
  <c r="Y144" i="9" s="1"/>
  <c r="CQ148" i="4"/>
  <c r="Y143" i="9" s="1"/>
  <c r="CQ147" i="4"/>
  <c r="Y142" i="9" s="1"/>
  <c r="CQ146" i="4"/>
  <c r="Y141" i="9" s="1"/>
  <c r="CQ145" i="4"/>
  <c r="Y140" i="9" s="1"/>
  <c r="CQ144" i="4"/>
  <c r="Y139" i="9" s="1"/>
  <c r="CQ143" i="4"/>
  <c r="Y138" i="9" s="1"/>
  <c r="CQ142" i="4"/>
  <c r="Y137" i="9" s="1"/>
  <c r="CQ141" i="4"/>
  <c r="Y136" i="9" s="1"/>
  <c r="CQ140" i="4"/>
  <c r="Y135" i="9" s="1"/>
  <c r="CQ139" i="4"/>
  <c r="Y134" i="9" s="1"/>
  <c r="CQ138" i="4"/>
  <c r="Y133" i="9" s="1"/>
  <c r="CQ137" i="4"/>
  <c r="Y132" i="9" s="1"/>
  <c r="CQ136" i="4"/>
  <c r="Y131" i="9" s="1"/>
  <c r="CQ135" i="4"/>
  <c r="Y130" i="9" s="1"/>
  <c r="CQ134" i="4"/>
  <c r="Y129" i="9" s="1"/>
  <c r="CQ133" i="4"/>
  <c r="Y128" i="9" s="1"/>
  <c r="CQ132" i="4"/>
  <c r="Y127" i="9" s="1"/>
  <c r="CQ131" i="4"/>
  <c r="Y126" i="9" s="1"/>
  <c r="CQ130" i="4"/>
  <c r="Y125" i="9" s="1"/>
  <c r="CQ129" i="4"/>
  <c r="Y124" i="9" s="1"/>
  <c r="CQ128" i="4"/>
  <c r="Y123" i="9" s="1"/>
  <c r="CQ127" i="4"/>
  <c r="Y122" i="9" s="1"/>
  <c r="CQ126" i="4"/>
  <c r="Y121" i="9" s="1"/>
  <c r="CQ125" i="4"/>
  <c r="Y120" i="9" s="1"/>
  <c r="CQ124" i="4"/>
  <c r="Y119" i="9" s="1"/>
  <c r="CQ123" i="4"/>
  <c r="Y118" i="9" s="1"/>
  <c r="CQ122" i="4"/>
  <c r="Y117" i="9" s="1"/>
  <c r="CQ121" i="4"/>
  <c r="Y116" i="9" s="1"/>
  <c r="CQ120" i="4"/>
  <c r="Y115" i="9" s="1"/>
  <c r="CQ119" i="4"/>
  <c r="Y114" i="9" s="1"/>
  <c r="CQ118" i="4"/>
  <c r="Y113" i="9" s="1"/>
  <c r="CQ117" i="4"/>
  <c r="Y112" i="9" s="1"/>
  <c r="CQ116" i="4"/>
  <c r="Y111" i="9" s="1"/>
  <c r="CQ115" i="4"/>
  <c r="Y110" i="9" s="1"/>
  <c r="CQ114" i="4"/>
  <c r="Y109" i="9" s="1"/>
  <c r="CQ113" i="4"/>
  <c r="Y108" i="9" s="1"/>
  <c r="CQ112" i="4"/>
  <c r="Y107" i="9" s="1"/>
  <c r="CQ111" i="4"/>
  <c r="Y106" i="9" s="1"/>
  <c r="CQ110" i="4"/>
  <c r="Y105" i="9" s="1"/>
  <c r="CQ109" i="4"/>
  <c r="Y104" i="9" s="1"/>
  <c r="CQ108" i="4"/>
  <c r="Y103" i="9" s="1"/>
  <c r="CQ107" i="4"/>
  <c r="Y102" i="9" s="1"/>
  <c r="CQ106" i="4"/>
  <c r="Y101" i="9" s="1"/>
  <c r="CQ105" i="4"/>
  <c r="Y100" i="9" s="1"/>
  <c r="CQ104" i="4"/>
  <c r="Y99" i="9" s="1"/>
  <c r="CQ103" i="4"/>
  <c r="Y98" i="9" s="1"/>
  <c r="CQ102" i="4"/>
  <c r="Y97" i="9" s="1"/>
  <c r="CQ101" i="4"/>
  <c r="Y96" i="9" s="1"/>
  <c r="CQ100" i="4"/>
  <c r="Y95" i="9" s="1"/>
  <c r="CQ99" i="4"/>
  <c r="Y94" i="9" s="1"/>
  <c r="CQ98" i="4"/>
  <c r="Y93" i="9" s="1"/>
  <c r="CQ97" i="4"/>
  <c r="Y92" i="9" s="1"/>
  <c r="CQ96" i="4"/>
  <c r="Y91" i="9" s="1"/>
  <c r="CQ95" i="4"/>
  <c r="Y90" i="9" s="1"/>
  <c r="CQ94" i="4"/>
  <c r="Y89" i="9" s="1"/>
  <c r="CQ93" i="4"/>
  <c r="Y88" i="9" s="1"/>
  <c r="CQ92" i="4"/>
  <c r="Y87" i="9" s="1"/>
  <c r="CQ91" i="4"/>
  <c r="Y86" i="9" s="1"/>
  <c r="CQ90" i="4"/>
  <c r="Y85" i="9" s="1"/>
  <c r="CQ89" i="4"/>
  <c r="Y84" i="9" s="1"/>
  <c r="CQ88" i="4"/>
  <c r="Y83" i="9" s="1"/>
  <c r="CQ87" i="4"/>
  <c r="Y82" i="9" s="1"/>
  <c r="CQ86" i="4"/>
  <c r="Y81" i="9" s="1"/>
  <c r="CQ85" i="4"/>
  <c r="Y80" i="9" s="1"/>
  <c r="CQ84" i="4"/>
  <c r="Y79" i="9" s="1"/>
  <c r="CQ83" i="4"/>
  <c r="Y78" i="9" s="1"/>
  <c r="CQ82" i="4"/>
  <c r="Y77" i="9" s="1"/>
  <c r="CQ81" i="4"/>
  <c r="Y76" i="9" s="1"/>
  <c r="CQ80" i="4"/>
  <c r="Y75" i="9" s="1"/>
  <c r="CQ79" i="4"/>
  <c r="Y74" i="9" s="1"/>
  <c r="CQ78" i="4"/>
  <c r="Y73" i="9" s="1"/>
  <c r="CQ77" i="4"/>
  <c r="Y72" i="9" s="1"/>
  <c r="CQ76" i="4"/>
  <c r="Y71" i="9" s="1"/>
  <c r="CQ75" i="4"/>
  <c r="Y70" i="9" s="1"/>
  <c r="CQ74" i="4"/>
  <c r="Y69" i="9" s="1"/>
  <c r="CQ73" i="4"/>
  <c r="Y68" i="9" s="1"/>
  <c r="CQ72" i="4"/>
  <c r="Y67" i="9" s="1"/>
  <c r="CQ71" i="4"/>
  <c r="Y66" i="9" s="1"/>
  <c r="CQ70" i="4"/>
  <c r="Y65" i="9" s="1"/>
  <c r="CQ69" i="4"/>
  <c r="Y64" i="9" s="1"/>
  <c r="CQ68" i="4"/>
  <c r="Y63" i="9" s="1"/>
  <c r="CQ67" i="4"/>
  <c r="Y62" i="9" s="1"/>
  <c r="CQ66" i="4"/>
  <c r="Y61" i="9" s="1"/>
  <c r="CQ65" i="4"/>
  <c r="Y60" i="9" s="1"/>
  <c r="CQ64" i="4"/>
  <c r="Y59" i="9" s="1"/>
  <c r="CQ63" i="4"/>
  <c r="Y58" i="9" s="1"/>
  <c r="CQ62" i="4"/>
  <c r="Y57" i="9" s="1"/>
  <c r="CQ61" i="4"/>
  <c r="Y56" i="9" s="1"/>
  <c r="CQ60" i="4"/>
  <c r="Y55" i="9" s="1"/>
  <c r="CQ59" i="4"/>
  <c r="Y54" i="9" s="1"/>
  <c r="CQ58" i="4"/>
  <c r="Y53" i="9" s="1"/>
  <c r="CQ57" i="4"/>
  <c r="Y52" i="9" s="1"/>
  <c r="CQ56" i="4"/>
  <c r="Y51" i="9" s="1"/>
  <c r="CQ55" i="4"/>
  <c r="Y50" i="9" s="1"/>
  <c r="CQ54" i="4"/>
  <c r="Y49" i="9" s="1"/>
  <c r="CQ53" i="4"/>
  <c r="Y48" i="9" s="1"/>
  <c r="CQ52" i="4"/>
  <c r="Y47" i="9" s="1"/>
  <c r="CQ51" i="4"/>
  <c r="Y46" i="9" s="1"/>
  <c r="CQ50" i="4"/>
  <c r="Y45" i="9" s="1"/>
  <c r="CQ49" i="4"/>
  <c r="Y44" i="9" s="1"/>
  <c r="CQ48" i="4"/>
  <c r="Y43" i="9" s="1"/>
  <c r="CQ47" i="4"/>
  <c r="Y42" i="9" s="1"/>
  <c r="CQ46" i="4"/>
  <c r="Y41" i="9" s="1"/>
  <c r="CQ45" i="4"/>
  <c r="Y40" i="9" s="1"/>
  <c r="CQ44" i="4"/>
  <c r="Y39" i="9" s="1"/>
  <c r="CQ43" i="4"/>
  <c r="Y38" i="9" s="1"/>
  <c r="CQ42" i="4"/>
  <c r="Y37" i="9" s="1"/>
  <c r="CQ41" i="4"/>
  <c r="Y36" i="9" s="1"/>
  <c r="CQ40" i="4"/>
  <c r="Y35" i="9" s="1"/>
  <c r="CQ39" i="4"/>
  <c r="Y34" i="9" s="1"/>
  <c r="CQ38" i="4"/>
  <c r="Y33" i="9" s="1"/>
  <c r="CQ37" i="4"/>
  <c r="Y32" i="9" s="1"/>
  <c r="CQ36" i="4"/>
  <c r="Y31" i="9" s="1"/>
  <c r="CQ35" i="4"/>
  <c r="Y30" i="9" s="1"/>
  <c r="CQ34" i="4"/>
  <c r="Y29" i="9" s="1"/>
  <c r="CQ33" i="4"/>
  <c r="Y28" i="9" s="1"/>
  <c r="CQ32" i="4"/>
  <c r="Y27" i="9" s="1"/>
  <c r="CQ31" i="4"/>
  <c r="Y26" i="9" s="1"/>
  <c r="CQ30" i="4"/>
  <c r="Y25" i="9" s="1"/>
  <c r="CQ29" i="4"/>
  <c r="Y24" i="9" s="1"/>
  <c r="CQ28" i="4"/>
  <c r="Y23" i="9" s="1"/>
  <c r="CQ27" i="4"/>
  <c r="Y22" i="9" s="1"/>
  <c r="CQ26" i="4"/>
  <c r="Y21" i="9" s="1"/>
  <c r="CQ25" i="4"/>
  <c r="Y20" i="9" s="1"/>
  <c r="CQ24" i="4"/>
  <c r="Y19" i="9" s="1"/>
  <c r="CQ23" i="4"/>
  <c r="Y18" i="9" s="1"/>
  <c r="CQ22" i="4"/>
  <c r="Y17" i="9" s="1"/>
  <c r="CQ21" i="4"/>
  <c r="Y16" i="9" s="1"/>
  <c r="CQ20" i="4"/>
  <c r="Y15" i="9" s="1"/>
  <c r="CQ19" i="4"/>
  <c r="Y14" i="9" s="1"/>
  <c r="CQ18" i="4"/>
  <c r="Y13" i="9" s="1"/>
  <c r="CQ17" i="4"/>
  <c r="Y12" i="9" s="1"/>
  <c r="CQ16" i="4"/>
  <c r="Y11" i="9" s="1"/>
  <c r="CQ15" i="4"/>
  <c r="Y10" i="9" s="1"/>
  <c r="CQ14" i="4"/>
  <c r="Y9" i="9" s="1"/>
  <c r="CQ13" i="4"/>
  <c r="Y8" i="9" s="1"/>
  <c r="CQ12" i="4"/>
  <c r="Y7" i="9" s="1"/>
  <c r="CQ11" i="4"/>
  <c r="Y6" i="9" s="1"/>
  <c r="CQ10" i="4"/>
  <c r="Y5" i="9" s="1"/>
  <c r="CQ9" i="4"/>
  <c r="CM188" i="4"/>
  <c r="X183" i="9" s="1"/>
  <c r="CM187" i="4"/>
  <c r="X182" i="9" s="1"/>
  <c r="CM186" i="4"/>
  <c r="X181" i="9" s="1"/>
  <c r="CM185" i="4"/>
  <c r="X180" i="9" s="1"/>
  <c r="CM184" i="4"/>
  <c r="X179" i="9" s="1"/>
  <c r="CM183" i="4"/>
  <c r="X178" i="9" s="1"/>
  <c r="CM182" i="4"/>
  <c r="X177" i="9" s="1"/>
  <c r="CM181" i="4"/>
  <c r="X176" i="9" s="1"/>
  <c r="CM180" i="4"/>
  <c r="X175" i="9" s="1"/>
  <c r="CM179" i="4"/>
  <c r="X174" i="9" s="1"/>
  <c r="CM178" i="4"/>
  <c r="X173" i="9" s="1"/>
  <c r="CM177" i="4"/>
  <c r="X172" i="9" s="1"/>
  <c r="CM176" i="4"/>
  <c r="X171" i="9" s="1"/>
  <c r="CM175" i="4"/>
  <c r="X170" i="9" s="1"/>
  <c r="CM174" i="4"/>
  <c r="X169" i="9" s="1"/>
  <c r="CM173" i="4"/>
  <c r="X168" i="9" s="1"/>
  <c r="CM172" i="4"/>
  <c r="X167" i="9" s="1"/>
  <c r="CM171" i="4"/>
  <c r="X166" i="9" s="1"/>
  <c r="CM170" i="4"/>
  <c r="X165" i="9" s="1"/>
  <c r="CM169" i="4"/>
  <c r="X164" i="9" s="1"/>
  <c r="CM168" i="4"/>
  <c r="X163" i="9" s="1"/>
  <c r="CM167" i="4"/>
  <c r="X162" i="9" s="1"/>
  <c r="CM166" i="4"/>
  <c r="X161" i="9" s="1"/>
  <c r="CM165" i="4"/>
  <c r="X160" i="9" s="1"/>
  <c r="CM164" i="4"/>
  <c r="X159" i="9" s="1"/>
  <c r="CM163" i="4"/>
  <c r="X158" i="9" s="1"/>
  <c r="CM162" i="4"/>
  <c r="X157" i="9" s="1"/>
  <c r="CM161" i="4"/>
  <c r="X156" i="9" s="1"/>
  <c r="CM160" i="4"/>
  <c r="X155" i="9" s="1"/>
  <c r="CM159" i="4"/>
  <c r="X154" i="9" s="1"/>
  <c r="CM158" i="4"/>
  <c r="X153" i="9" s="1"/>
  <c r="CM157" i="4"/>
  <c r="X152" i="9" s="1"/>
  <c r="CM156" i="4"/>
  <c r="X151" i="9" s="1"/>
  <c r="CM155" i="4"/>
  <c r="X150" i="9" s="1"/>
  <c r="CM154" i="4"/>
  <c r="X149" i="9" s="1"/>
  <c r="CM153" i="4"/>
  <c r="X148" i="9" s="1"/>
  <c r="CM152" i="4"/>
  <c r="X147" i="9" s="1"/>
  <c r="CM151" i="4"/>
  <c r="X146" i="9" s="1"/>
  <c r="CM150" i="4"/>
  <c r="X145" i="9" s="1"/>
  <c r="CM149" i="4"/>
  <c r="X144" i="9" s="1"/>
  <c r="CM148" i="4"/>
  <c r="X143" i="9" s="1"/>
  <c r="CM147" i="4"/>
  <c r="X142" i="9" s="1"/>
  <c r="CM146" i="4"/>
  <c r="X141" i="9" s="1"/>
  <c r="CM145" i="4"/>
  <c r="X140" i="9" s="1"/>
  <c r="CM144" i="4"/>
  <c r="X139" i="9" s="1"/>
  <c r="CM143" i="4"/>
  <c r="X138" i="9" s="1"/>
  <c r="CM142" i="4"/>
  <c r="X137" i="9" s="1"/>
  <c r="CM141" i="4"/>
  <c r="X136" i="9" s="1"/>
  <c r="CM140" i="4"/>
  <c r="X135" i="9" s="1"/>
  <c r="CM139" i="4"/>
  <c r="X134" i="9" s="1"/>
  <c r="CM138" i="4"/>
  <c r="X133" i="9" s="1"/>
  <c r="CM137" i="4"/>
  <c r="X132" i="9" s="1"/>
  <c r="CM136" i="4"/>
  <c r="X131" i="9" s="1"/>
  <c r="CM135" i="4"/>
  <c r="X130" i="9" s="1"/>
  <c r="CM134" i="4"/>
  <c r="X129" i="9" s="1"/>
  <c r="CM133" i="4"/>
  <c r="X128" i="9" s="1"/>
  <c r="CM132" i="4"/>
  <c r="X127" i="9" s="1"/>
  <c r="CM131" i="4"/>
  <c r="X126" i="9" s="1"/>
  <c r="CM130" i="4"/>
  <c r="X125" i="9" s="1"/>
  <c r="CM129" i="4"/>
  <c r="X124" i="9" s="1"/>
  <c r="CM128" i="4"/>
  <c r="X123" i="9" s="1"/>
  <c r="CM127" i="4"/>
  <c r="X122" i="9" s="1"/>
  <c r="CM126" i="4"/>
  <c r="X121" i="9" s="1"/>
  <c r="CM125" i="4"/>
  <c r="X120" i="9" s="1"/>
  <c r="CM124" i="4"/>
  <c r="X119" i="9" s="1"/>
  <c r="CM123" i="4"/>
  <c r="X118" i="9" s="1"/>
  <c r="CM122" i="4"/>
  <c r="X117" i="9" s="1"/>
  <c r="CM121" i="4"/>
  <c r="X116" i="9" s="1"/>
  <c r="CM120" i="4"/>
  <c r="X115" i="9" s="1"/>
  <c r="CM119" i="4"/>
  <c r="X114" i="9" s="1"/>
  <c r="CM118" i="4"/>
  <c r="X113" i="9" s="1"/>
  <c r="CM117" i="4"/>
  <c r="X112" i="9" s="1"/>
  <c r="CM116" i="4"/>
  <c r="X111" i="9" s="1"/>
  <c r="CM115" i="4"/>
  <c r="X110" i="9" s="1"/>
  <c r="CM114" i="4"/>
  <c r="X109" i="9" s="1"/>
  <c r="CM113" i="4"/>
  <c r="X108" i="9" s="1"/>
  <c r="CM112" i="4"/>
  <c r="X107" i="9" s="1"/>
  <c r="CM111" i="4"/>
  <c r="X106" i="9" s="1"/>
  <c r="CM110" i="4"/>
  <c r="X105" i="9" s="1"/>
  <c r="CM109" i="4"/>
  <c r="X104" i="9" s="1"/>
  <c r="CM108" i="4"/>
  <c r="X103" i="9" s="1"/>
  <c r="CM107" i="4"/>
  <c r="X102" i="9" s="1"/>
  <c r="CM106" i="4"/>
  <c r="X101" i="9" s="1"/>
  <c r="CM105" i="4"/>
  <c r="X100" i="9" s="1"/>
  <c r="CM104" i="4"/>
  <c r="X99" i="9" s="1"/>
  <c r="CM103" i="4"/>
  <c r="X98" i="9" s="1"/>
  <c r="CM102" i="4"/>
  <c r="X97" i="9" s="1"/>
  <c r="CM101" i="4"/>
  <c r="X96" i="9" s="1"/>
  <c r="CM100" i="4"/>
  <c r="X95" i="9" s="1"/>
  <c r="CM99" i="4"/>
  <c r="X94" i="9" s="1"/>
  <c r="CM98" i="4"/>
  <c r="X93" i="9" s="1"/>
  <c r="CM97" i="4"/>
  <c r="X92" i="9" s="1"/>
  <c r="CM96" i="4"/>
  <c r="X91" i="9" s="1"/>
  <c r="CM95" i="4"/>
  <c r="X90" i="9" s="1"/>
  <c r="CM94" i="4"/>
  <c r="X89" i="9" s="1"/>
  <c r="CM93" i="4"/>
  <c r="X88" i="9" s="1"/>
  <c r="CM92" i="4"/>
  <c r="X87" i="9" s="1"/>
  <c r="CM91" i="4"/>
  <c r="X86" i="9" s="1"/>
  <c r="CM90" i="4"/>
  <c r="X85" i="9" s="1"/>
  <c r="CM89" i="4"/>
  <c r="X84" i="9" s="1"/>
  <c r="CM88" i="4"/>
  <c r="X83" i="9" s="1"/>
  <c r="CM87" i="4"/>
  <c r="X82" i="9" s="1"/>
  <c r="CM86" i="4"/>
  <c r="X81" i="9" s="1"/>
  <c r="CM85" i="4"/>
  <c r="X80" i="9" s="1"/>
  <c r="CM84" i="4"/>
  <c r="X79" i="9" s="1"/>
  <c r="CM83" i="4"/>
  <c r="X78" i="9" s="1"/>
  <c r="CM82" i="4"/>
  <c r="X77" i="9" s="1"/>
  <c r="CM81" i="4"/>
  <c r="X76" i="9" s="1"/>
  <c r="CM80" i="4"/>
  <c r="X75" i="9" s="1"/>
  <c r="CM79" i="4"/>
  <c r="X74" i="9" s="1"/>
  <c r="CM78" i="4"/>
  <c r="X73" i="9" s="1"/>
  <c r="CM77" i="4"/>
  <c r="X72" i="9" s="1"/>
  <c r="CM76" i="4"/>
  <c r="X71" i="9" s="1"/>
  <c r="CM75" i="4"/>
  <c r="X70" i="9" s="1"/>
  <c r="CM74" i="4"/>
  <c r="X69" i="9" s="1"/>
  <c r="CM73" i="4"/>
  <c r="X68" i="9" s="1"/>
  <c r="CM72" i="4"/>
  <c r="X67" i="9" s="1"/>
  <c r="CM71" i="4"/>
  <c r="X66" i="9" s="1"/>
  <c r="CM70" i="4"/>
  <c r="X65" i="9" s="1"/>
  <c r="CM69" i="4"/>
  <c r="X64" i="9" s="1"/>
  <c r="CM68" i="4"/>
  <c r="X63" i="9" s="1"/>
  <c r="CM67" i="4"/>
  <c r="X62" i="9" s="1"/>
  <c r="CM66" i="4"/>
  <c r="X61" i="9" s="1"/>
  <c r="CM65" i="4"/>
  <c r="X60" i="9" s="1"/>
  <c r="CM64" i="4"/>
  <c r="X59" i="9" s="1"/>
  <c r="CM63" i="4"/>
  <c r="X58" i="9" s="1"/>
  <c r="CM62" i="4"/>
  <c r="X57" i="9" s="1"/>
  <c r="CM61" i="4"/>
  <c r="X56" i="9" s="1"/>
  <c r="CM60" i="4"/>
  <c r="X55" i="9" s="1"/>
  <c r="CM59" i="4"/>
  <c r="X54" i="9" s="1"/>
  <c r="CM58" i="4"/>
  <c r="X53" i="9" s="1"/>
  <c r="CM57" i="4"/>
  <c r="X52" i="9" s="1"/>
  <c r="CM56" i="4"/>
  <c r="X51" i="9" s="1"/>
  <c r="CM55" i="4"/>
  <c r="X50" i="9" s="1"/>
  <c r="CM54" i="4"/>
  <c r="X49" i="9" s="1"/>
  <c r="CM53" i="4"/>
  <c r="X48" i="9" s="1"/>
  <c r="CM52" i="4"/>
  <c r="X47" i="9" s="1"/>
  <c r="CM51" i="4"/>
  <c r="X46" i="9" s="1"/>
  <c r="CM50" i="4"/>
  <c r="X45" i="9" s="1"/>
  <c r="CM49" i="4"/>
  <c r="X44" i="9" s="1"/>
  <c r="CM48" i="4"/>
  <c r="X43" i="9" s="1"/>
  <c r="CM47" i="4"/>
  <c r="X42" i="9" s="1"/>
  <c r="CM46" i="4"/>
  <c r="X41" i="9" s="1"/>
  <c r="CM45" i="4"/>
  <c r="X40" i="9" s="1"/>
  <c r="CM44" i="4"/>
  <c r="X39" i="9" s="1"/>
  <c r="CM43" i="4"/>
  <c r="X38" i="9" s="1"/>
  <c r="CM42" i="4"/>
  <c r="X37" i="9" s="1"/>
  <c r="CM41" i="4"/>
  <c r="X36" i="9" s="1"/>
  <c r="CM40" i="4"/>
  <c r="X35" i="9" s="1"/>
  <c r="CM39" i="4"/>
  <c r="X34" i="9" s="1"/>
  <c r="CM38" i="4"/>
  <c r="X33" i="9" s="1"/>
  <c r="CM37" i="4"/>
  <c r="X32" i="9" s="1"/>
  <c r="CM36" i="4"/>
  <c r="X31" i="9" s="1"/>
  <c r="CM35" i="4"/>
  <c r="X30" i="9" s="1"/>
  <c r="CM34" i="4"/>
  <c r="X29" i="9" s="1"/>
  <c r="CM33" i="4"/>
  <c r="X28" i="9" s="1"/>
  <c r="CM32" i="4"/>
  <c r="X27" i="9" s="1"/>
  <c r="CM31" i="4"/>
  <c r="X26" i="9" s="1"/>
  <c r="CM30" i="4"/>
  <c r="X25" i="9" s="1"/>
  <c r="CM29" i="4"/>
  <c r="X24" i="9" s="1"/>
  <c r="CM28" i="4"/>
  <c r="X23" i="9" s="1"/>
  <c r="CM27" i="4"/>
  <c r="X22" i="9" s="1"/>
  <c r="CM26" i="4"/>
  <c r="X21" i="9" s="1"/>
  <c r="CM25" i="4"/>
  <c r="X20" i="9" s="1"/>
  <c r="CM24" i="4"/>
  <c r="X19" i="9" s="1"/>
  <c r="CM23" i="4"/>
  <c r="X18" i="9" s="1"/>
  <c r="CM22" i="4"/>
  <c r="X17" i="9" s="1"/>
  <c r="CM21" i="4"/>
  <c r="X16" i="9" s="1"/>
  <c r="CM20" i="4"/>
  <c r="X15" i="9" s="1"/>
  <c r="CM19" i="4"/>
  <c r="X14" i="9" s="1"/>
  <c r="CM18" i="4"/>
  <c r="X13" i="9" s="1"/>
  <c r="CM17" i="4"/>
  <c r="X12" i="9" s="1"/>
  <c r="CM16" i="4"/>
  <c r="X11" i="9" s="1"/>
  <c r="CM15" i="4"/>
  <c r="X10" i="9" s="1"/>
  <c r="CM14" i="4"/>
  <c r="X9" i="9" s="1"/>
  <c r="CM13" i="4"/>
  <c r="X8" i="9" s="1"/>
  <c r="CM12" i="4"/>
  <c r="X7" i="9" s="1"/>
  <c r="CM11" i="4"/>
  <c r="X6" i="9" s="1"/>
  <c r="CM10" i="4"/>
  <c r="X5" i="9" s="1"/>
  <c r="CM9" i="4"/>
  <c r="CI188" i="4"/>
  <c r="W183" i="9" s="1"/>
  <c r="CI187" i="4"/>
  <c r="W182" i="9" s="1"/>
  <c r="CI186" i="4"/>
  <c r="W181" i="9" s="1"/>
  <c r="CI185" i="4"/>
  <c r="W180" i="9" s="1"/>
  <c r="CI184" i="4"/>
  <c r="W179" i="9" s="1"/>
  <c r="CI183" i="4"/>
  <c r="W178" i="9" s="1"/>
  <c r="CI182" i="4"/>
  <c r="W177" i="9" s="1"/>
  <c r="CI181" i="4"/>
  <c r="W176" i="9" s="1"/>
  <c r="CI180" i="4"/>
  <c r="W175" i="9" s="1"/>
  <c r="CI179" i="4"/>
  <c r="W174" i="9" s="1"/>
  <c r="CI178" i="4"/>
  <c r="W173" i="9" s="1"/>
  <c r="CI177" i="4"/>
  <c r="W172" i="9" s="1"/>
  <c r="CI176" i="4"/>
  <c r="W171" i="9" s="1"/>
  <c r="CI175" i="4"/>
  <c r="W170" i="9" s="1"/>
  <c r="CI174" i="4"/>
  <c r="W169" i="9" s="1"/>
  <c r="CI173" i="4"/>
  <c r="W168" i="9" s="1"/>
  <c r="CI172" i="4"/>
  <c r="W167" i="9" s="1"/>
  <c r="CI171" i="4"/>
  <c r="W166" i="9" s="1"/>
  <c r="CI170" i="4"/>
  <c r="W165" i="9" s="1"/>
  <c r="CI169" i="4"/>
  <c r="W164" i="9" s="1"/>
  <c r="CI168" i="4"/>
  <c r="W163" i="9" s="1"/>
  <c r="CI167" i="4"/>
  <c r="W162" i="9" s="1"/>
  <c r="CI166" i="4"/>
  <c r="W161" i="9" s="1"/>
  <c r="CI165" i="4"/>
  <c r="W160" i="9" s="1"/>
  <c r="CI164" i="4"/>
  <c r="W159" i="9" s="1"/>
  <c r="CI163" i="4"/>
  <c r="W158" i="9" s="1"/>
  <c r="CI162" i="4"/>
  <c r="W157" i="9" s="1"/>
  <c r="CI161" i="4"/>
  <c r="W156" i="9" s="1"/>
  <c r="CI160" i="4"/>
  <c r="W155" i="9" s="1"/>
  <c r="CI159" i="4"/>
  <c r="W154" i="9" s="1"/>
  <c r="CI158" i="4"/>
  <c r="W153" i="9" s="1"/>
  <c r="CI157" i="4"/>
  <c r="W152" i="9" s="1"/>
  <c r="CI156" i="4"/>
  <c r="W151" i="9" s="1"/>
  <c r="CI155" i="4"/>
  <c r="W150" i="9" s="1"/>
  <c r="CI154" i="4"/>
  <c r="W149" i="9" s="1"/>
  <c r="CI153" i="4"/>
  <c r="W148" i="9" s="1"/>
  <c r="CI152" i="4"/>
  <c r="W147" i="9" s="1"/>
  <c r="CI151" i="4"/>
  <c r="W146" i="9" s="1"/>
  <c r="CI150" i="4"/>
  <c r="W145" i="9" s="1"/>
  <c r="CI149" i="4"/>
  <c r="W144" i="9" s="1"/>
  <c r="CI148" i="4"/>
  <c r="W143" i="9" s="1"/>
  <c r="CI147" i="4"/>
  <c r="W142" i="9" s="1"/>
  <c r="CI146" i="4"/>
  <c r="W141" i="9" s="1"/>
  <c r="CI145" i="4"/>
  <c r="W140" i="9" s="1"/>
  <c r="CI144" i="4"/>
  <c r="W139" i="9" s="1"/>
  <c r="CI143" i="4"/>
  <c r="W138" i="9" s="1"/>
  <c r="CI142" i="4"/>
  <c r="W137" i="9" s="1"/>
  <c r="CI141" i="4"/>
  <c r="W136" i="9" s="1"/>
  <c r="CI140" i="4"/>
  <c r="W135" i="9" s="1"/>
  <c r="CI139" i="4"/>
  <c r="W134" i="9" s="1"/>
  <c r="CI138" i="4"/>
  <c r="W133" i="9" s="1"/>
  <c r="CI137" i="4"/>
  <c r="W132" i="9" s="1"/>
  <c r="CI136" i="4"/>
  <c r="W131" i="9" s="1"/>
  <c r="CI135" i="4"/>
  <c r="W130" i="9" s="1"/>
  <c r="CI134" i="4"/>
  <c r="W129" i="9" s="1"/>
  <c r="CI133" i="4"/>
  <c r="W128" i="9" s="1"/>
  <c r="CI132" i="4"/>
  <c r="W127" i="9" s="1"/>
  <c r="CI131" i="4"/>
  <c r="W126" i="9" s="1"/>
  <c r="CI130" i="4"/>
  <c r="W125" i="9" s="1"/>
  <c r="CI129" i="4"/>
  <c r="W124" i="9" s="1"/>
  <c r="CI128" i="4"/>
  <c r="W123" i="9" s="1"/>
  <c r="CI127" i="4"/>
  <c r="W122" i="9" s="1"/>
  <c r="CI126" i="4"/>
  <c r="W121" i="9" s="1"/>
  <c r="CI125" i="4"/>
  <c r="W120" i="9" s="1"/>
  <c r="CI124" i="4"/>
  <c r="W119" i="9" s="1"/>
  <c r="CI123" i="4"/>
  <c r="W118" i="9" s="1"/>
  <c r="CI122" i="4"/>
  <c r="W117" i="9" s="1"/>
  <c r="CI121" i="4"/>
  <c r="W116" i="9" s="1"/>
  <c r="CI120" i="4"/>
  <c r="W115" i="9" s="1"/>
  <c r="CI119" i="4"/>
  <c r="W114" i="9" s="1"/>
  <c r="CI118" i="4"/>
  <c r="W113" i="9" s="1"/>
  <c r="CI117" i="4"/>
  <c r="W112" i="9" s="1"/>
  <c r="CI116" i="4"/>
  <c r="W111" i="9" s="1"/>
  <c r="CI115" i="4"/>
  <c r="W110" i="9" s="1"/>
  <c r="CI114" i="4"/>
  <c r="W109" i="9" s="1"/>
  <c r="CI113" i="4"/>
  <c r="W108" i="9" s="1"/>
  <c r="CI112" i="4"/>
  <c r="W107" i="9" s="1"/>
  <c r="CI111" i="4"/>
  <c r="W106" i="9" s="1"/>
  <c r="CI110" i="4"/>
  <c r="W105" i="9" s="1"/>
  <c r="CI109" i="4"/>
  <c r="W104" i="9" s="1"/>
  <c r="CI108" i="4"/>
  <c r="W103" i="9" s="1"/>
  <c r="CI107" i="4"/>
  <c r="W102" i="9" s="1"/>
  <c r="CI106" i="4"/>
  <c r="W101" i="9" s="1"/>
  <c r="CI105" i="4"/>
  <c r="W100" i="9" s="1"/>
  <c r="CI104" i="4"/>
  <c r="W99" i="9" s="1"/>
  <c r="CI103" i="4"/>
  <c r="W98" i="9" s="1"/>
  <c r="CI102" i="4"/>
  <c r="W97" i="9" s="1"/>
  <c r="CI101" i="4"/>
  <c r="W96" i="9" s="1"/>
  <c r="CI100" i="4"/>
  <c r="W95" i="9" s="1"/>
  <c r="CI99" i="4"/>
  <c r="W94" i="9" s="1"/>
  <c r="CI98" i="4"/>
  <c r="W93" i="9" s="1"/>
  <c r="CI97" i="4"/>
  <c r="W92" i="9" s="1"/>
  <c r="CI96" i="4"/>
  <c r="W91" i="9" s="1"/>
  <c r="CI95" i="4"/>
  <c r="W90" i="9" s="1"/>
  <c r="CI94" i="4"/>
  <c r="W89" i="9" s="1"/>
  <c r="CI93" i="4"/>
  <c r="W88" i="9" s="1"/>
  <c r="CI92" i="4"/>
  <c r="W87" i="9" s="1"/>
  <c r="CI91" i="4"/>
  <c r="W86" i="9" s="1"/>
  <c r="CI90" i="4"/>
  <c r="W85" i="9" s="1"/>
  <c r="CI89" i="4"/>
  <c r="W84" i="9" s="1"/>
  <c r="CI88" i="4"/>
  <c r="W83" i="9" s="1"/>
  <c r="CI87" i="4"/>
  <c r="W82" i="9" s="1"/>
  <c r="CI86" i="4"/>
  <c r="W81" i="9" s="1"/>
  <c r="CI85" i="4"/>
  <c r="W80" i="9" s="1"/>
  <c r="CI84" i="4"/>
  <c r="W79" i="9" s="1"/>
  <c r="CI83" i="4"/>
  <c r="W78" i="9" s="1"/>
  <c r="CI82" i="4"/>
  <c r="W77" i="9" s="1"/>
  <c r="CI81" i="4"/>
  <c r="W76" i="9" s="1"/>
  <c r="CI80" i="4"/>
  <c r="W75" i="9" s="1"/>
  <c r="CI79" i="4"/>
  <c r="W74" i="9" s="1"/>
  <c r="CI78" i="4"/>
  <c r="W73" i="9" s="1"/>
  <c r="CI77" i="4"/>
  <c r="W72" i="9" s="1"/>
  <c r="CI76" i="4"/>
  <c r="W71" i="9" s="1"/>
  <c r="CI75" i="4"/>
  <c r="W70" i="9" s="1"/>
  <c r="CI74" i="4"/>
  <c r="W69" i="9" s="1"/>
  <c r="CI73" i="4"/>
  <c r="W68" i="9" s="1"/>
  <c r="CI72" i="4"/>
  <c r="W67" i="9" s="1"/>
  <c r="CI71" i="4"/>
  <c r="W66" i="9" s="1"/>
  <c r="CI70" i="4"/>
  <c r="W65" i="9" s="1"/>
  <c r="CI69" i="4"/>
  <c r="W64" i="9" s="1"/>
  <c r="CI68" i="4"/>
  <c r="W63" i="9" s="1"/>
  <c r="CI67" i="4"/>
  <c r="W62" i="9" s="1"/>
  <c r="CI66" i="4"/>
  <c r="W61" i="9" s="1"/>
  <c r="CI65" i="4"/>
  <c r="W60" i="9" s="1"/>
  <c r="CI64" i="4"/>
  <c r="W59" i="9" s="1"/>
  <c r="CI63" i="4"/>
  <c r="W58" i="9" s="1"/>
  <c r="CI62" i="4"/>
  <c r="W57" i="9" s="1"/>
  <c r="CI61" i="4"/>
  <c r="W56" i="9" s="1"/>
  <c r="CI60" i="4"/>
  <c r="W55" i="9" s="1"/>
  <c r="CI59" i="4"/>
  <c r="W54" i="9" s="1"/>
  <c r="CI58" i="4"/>
  <c r="W53" i="9" s="1"/>
  <c r="CI57" i="4"/>
  <c r="W52" i="9" s="1"/>
  <c r="CI56" i="4"/>
  <c r="W51" i="9" s="1"/>
  <c r="CI55" i="4"/>
  <c r="W50" i="9" s="1"/>
  <c r="CI54" i="4"/>
  <c r="W49" i="9" s="1"/>
  <c r="CI53" i="4"/>
  <c r="W48" i="9" s="1"/>
  <c r="CI52" i="4"/>
  <c r="W47" i="9" s="1"/>
  <c r="CI51" i="4"/>
  <c r="W46" i="9" s="1"/>
  <c r="CI50" i="4"/>
  <c r="W45" i="9" s="1"/>
  <c r="CI49" i="4"/>
  <c r="W44" i="9" s="1"/>
  <c r="CI48" i="4"/>
  <c r="W43" i="9" s="1"/>
  <c r="CI47" i="4"/>
  <c r="W42" i="9" s="1"/>
  <c r="CI46" i="4"/>
  <c r="W41" i="9" s="1"/>
  <c r="CI45" i="4"/>
  <c r="W40" i="9" s="1"/>
  <c r="CI44" i="4"/>
  <c r="W39" i="9" s="1"/>
  <c r="CI43" i="4"/>
  <c r="W38" i="9" s="1"/>
  <c r="CI42" i="4"/>
  <c r="W37" i="9" s="1"/>
  <c r="CI41" i="4"/>
  <c r="W36" i="9" s="1"/>
  <c r="CI40" i="4"/>
  <c r="W35" i="9" s="1"/>
  <c r="CI39" i="4"/>
  <c r="W34" i="9" s="1"/>
  <c r="CI38" i="4"/>
  <c r="W33" i="9" s="1"/>
  <c r="CI37" i="4"/>
  <c r="W32" i="9" s="1"/>
  <c r="CI36" i="4"/>
  <c r="W31" i="9" s="1"/>
  <c r="CI35" i="4"/>
  <c r="W30" i="9" s="1"/>
  <c r="CI34" i="4"/>
  <c r="W29" i="9" s="1"/>
  <c r="CI33" i="4"/>
  <c r="W28" i="9" s="1"/>
  <c r="CI32" i="4"/>
  <c r="W27" i="9" s="1"/>
  <c r="CI31" i="4"/>
  <c r="W26" i="9" s="1"/>
  <c r="CI30" i="4"/>
  <c r="W25" i="9" s="1"/>
  <c r="CI29" i="4"/>
  <c r="W24" i="9" s="1"/>
  <c r="CI28" i="4"/>
  <c r="W23" i="9" s="1"/>
  <c r="CI27" i="4"/>
  <c r="W22" i="9" s="1"/>
  <c r="CI26" i="4"/>
  <c r="W21" i="9" s="1"/>
  <c r="CI25" i="4"/>
  <c r="W20" i="9" s="1"/>
  <c r="CI24" i="4"/>
  <c r="W19" i="9" s="1"/>
  <c r="CI23" i="4"/>
  <c r="W18" i="9" s="1"/>
  <c r="CI22" i="4"/>
  <c r="W17" i="9" s="1"/>
  <c r="CI21" i="4"/>
  <c r="W16" i="9" s="1"/>
  <c r="CI20" i="4"/>
  <c r="W15" i="9" s="1"/>
  <c r="CI19" i="4"/>
  <c r="W14" i="9" s="1"/>
  <c r="CI18" i="4"/>
  <c r="W13" i="9" s="1"/>
  <c r="CI17" i="4"/>
  <c r="W12" i="9" s="1"/>
  <c r="CI16" i="4"/>
  <c r="W11" i="9" s="1"/>
  <c r="CI15" i="4"/>
  <c r="W10" i="9" s="1"/>
  <c r="CI14" i="4"/>
  <c r="W9" i="9" s="1"/>
  <c r="CI13" i="4"/>
  <c r="W8" i="9" s="1"/>
  <c r="CI12" i="4"/>
  <c r="W7" i="9" s="1"/>
  <c r="CI11" i="4"/>
  <c r="W6" i="9" s="1"/>
  <c r="CI10" i="4"/>
  <c r="W5" i="9" s="1"/>
  <c r="CI9" i="4"/>
  <c r="CE188" i="4"/>
  <c r="V183" i="9" s="1"/>
  <c r="CE187" i="4"/>
  <c r="V182" i="9" s="1"/>
  <c r="CE186" i="4"/>
  <c r="V181" i="9" s="1"/>
  <c r="CE185" i="4"/>
  <c r="V180" i="9" s="1"/>
  <c r="CE184" i="4"/>
  <c r="V179" i="9" s="1"/>
  <c r="CE183" i="4"/>
  <c r="V178" i="9" s="1"/>
  <c r="CE182" i="4"/>
  <c r="V177" i="9" s="1"/>
  <c r="CE181" i="4"/>
  <c r="V176" i="9" s="1"/>
  <c r="CE180" i="4"/>
  <c r="V175" i="9" s="1"/>
  <c r="CE179" i="4"/>
  <c r="V174" i="9" s="1"/>
  <c r="CE178" i="4"/>
  <c r="V173" i="9" s="1"/>
  <c r="CE177" i="4"/>
  <c r="V172" i="9" s="1"/>
  <c r="CE176" i="4"/>
  <c r="V171" i="9" s="1"/>
  <c r="CE175" i="4"/>
  <c r="V170" i="9" s="1"/>
  <c r="CE174" i="4"/>
  <c r="V169" i="9" s="1"/>
  <c r="CE173" i="4"/>
  <c r="V168" i="9" s="1"/>
  <c r="CE172" i="4"/>
  <c r="V167" i="9" s="1"/>
  <c r="CE171" i="4"/>
  <c r="V166" i="9" s="1"/>
  <c r="CE170" i="4"/>
  <c r="V165" i="9" s="1"/>
  <c r="CE169" i="4"/>
  <c r="V164" i="9" s="1"/>
  <c r="CE168" i="4"/>
  <c r="V163" i="9" s="1"/>
  <c r="CE167" i="4"/>
  <c r="V162" i="9" s="1"/>
  <c r="CE166" i="4"/>
  <c r="V161" i="9" s="1"/>
  <c r="CE165" i="4"/>
  <c r="V160" i="9" s="1"/>
  <c r="CE164" i="4"/>
  <c r="V159" i="9" s="1"/>
  <c r="CE163" i="4"/>
  <c r="V158" i="9" s="1"/>
  <c r="CE162" i="4"/>
  <c r="V157" i="9" s="1"/>
  <c r="CE161" i="4"/>
  <c r="V156" i="9" s="1"/>
  <c r="CE160" i="4"/>
  <c r="V155" i="9" s="1"/>
  <c r="CE159" i="4"/>
  <c r="V154" i="9" s="1"/>
  <c r="CE158" i="4"/>
  <c r="V153" i="9" s="1"/>
  <c r="CE157" i="4"/>
  <c r="V152" i="9" s="1"/>
  <c r="CE156" i="4"/>
  <c r="V151" i="9" s="1"/>
  <c r="CE155" i="4"/>
  <c r="V150" i="9" s="1"/>
  <c r="CE154" i="4"/>
  <c r="V149" i="9" s="1"/>
  <c r="CE153" i="4"/>
  <c r="V148" i="9" s="1"/>
  <c r="CE152" i="4"/>
  <c r="V147" i="9" s="1"/>
  <c r="CE151" i="4"/>
  <c r="V146" i="9" s="1"/>
  <c r="CE150" i="4"/>
  <c r="V145" i="9" s="1"/>
  <c r="CE149" i="4"/>
  <c r="V144" i="9" s="1"/>
  <c r="CE148" i="4"/>
  <c r="V143" i="9" s="1"/>
  <c r="CE147" i="4"/>
  <c r="V142" i="9" s="1"/>
  <c r="CE146" i="4"/>
  <c r="V141" i="9" s="1"/>
  <c r="CE145" i="4"/>
  <c r="V140" i="9" s="1"/>
  <c r="CE144" i="4"/>
  <c r="V139" i="9" s="1"/>
  <c r="CE143" i="4"/>
  <c r="V138" i="9" s="1"/>
  <c r="CE142" i="4"/>
  <c r="V137" i="9" s="1"/>
  <c r="CE141" i="4"/>
  <c r="V136" i="9" s="1"/>
  <c r="CE140" i="4"/>
  <c r="V135" i="9" s="1"/>
  <c r="CE139" i="4"/>
  <c r="V134" i="9" s="1"/>
  <c r="CE138" i="4"/>
  <c r="V133" i="9" s="1"/>
  <c r="CE137" i="4"/>
  <c r="V132" i="9" s="1"/>
  <c r="CE136" i="4"/>
  <c r="V131" i="9" s="1"/>
  <c r="CE135" i="4"/>
  <c r="V130" i="9" s="1"/>
  <c r="CE134" i="4"/>
  <c r="V129" i="9" s="1"/>
  <c r="CE133" i="4"/>
  <c r="V128" i="9" s="1"/>
  <c r="CE132" i="4"/>
  <c r="V127" i="9" s="1"/>
  <c r="CE131" i="4"/>
  <c r="V126" i="9" s="1"/>
  <c r="CE130" i="4"/>
  <c r="V125" i="9" s="1"/>
  <c r="CE129" i="4"/>
  <c r="V124" i="9" s="1"/>
  <c r="CE128" i="4"/>
  <c r="V123" i="9" s="1"/>
  <c r="CE127" i="4"/>
  <c r="V122" i="9" s="1"/>
  <c r="CE126" i="4"/>
  <c r="V121" i="9" s="1"/>
  <c r="CE125" i="4"/>
  <c r="V120" i="9" s="1"/>
  <c r="CE124" i="4"/>
  <c r="V119" i="9" s="1"/>
  <c r="CE123" i="4"/>
  <c r="V118" i="9" s="1"/>
  <c r="CE122" i="4"/>
  <c r="V117" i="9" s="1"/>
  <c r="CE121" i="4"/>
  <c r="V116" i="9" s="1"/>
  <c r="CE120" i="4"/>
  <c r="V115" i="9" s="1"/>
  <c r="CE119" i="4"/>
  <c r="V114" i="9" s="1"/>
  <c r="CE118" i="4"/>
  <c r="V113" i="9" s="1"/>
  <c r="CE117" i="4"/>
  <c r="V112" i="9" s="1"/>
  <c r="CE116" i="4"/>
  <c r="V111" i="9" s="1"/>
  <c r="CE115" i="4"/>
  <c r="V110" i="9" s="1"/>
  <c r="CE114" i="4"/>
  <c r="V109" i="9" s="1"/>
  <c r="CE113" i="4"/>
  <c r="V108" i="9" s="1"/>
  <c r="CE112" i="4"/>
  <c r="V107" i="9" s="1"/>
  <c r="CE111" i="4"/>
  <c r="V106" i="9" s="1"/>
  <c r="CE110" i="4"/>
  <c r="V105" i="9" s="1"/>
  <c r="CE109" i="4"/>
  <c r="V104" i="9" s="1"/>
  <c r="CE108" i="4"/>
  <c r="V103" i="9" s="1"/>
  <c r="CE107" i="4"/>
  <c r="V102" i="9" s="1"/>
  <c r="CE106" i="4"/>
  <c r="V101" i="9" s="1"/>
  <c r="CE105" i="4"/>
  <c r="V100" i="9" s="1"/>
  <c r="CE104" i="4"/>
  <c r="V99" i="9" s="1"/>
  <c r="CE103" i="4"/>
  <c r="V98" i="9" s="1"/>
  <c r="CE102" i="4"/>
  <c r="V97" i="9" s="1"/>
  <c r="CE101" i="4"/>
  <c r="V96" i="9" s="1"/>
  <c r="CE100" i="4"/>
  <c r="V95" i="9" s="1"/>
  <c r="CE99" i="4"/>
  <c r="V94" i="9" s="1"/>
  <c r="CE98" i="4"/>
  <c r="V93" i="9" s="1"/>
  <c r="CE97" i="4"/>
  <c r="V92" i="9" s="1"/>
  <c r="CE96" i="4"/>
  <c r="V91" i="9" s="1"/>
  <c r="CE95" i="4"/>
  <c r="V90" i="9" s="1"/>
  <c r="CE94" i="4"/>
  <c r="V89" i="9" s="1"/>
  <c r="CE93" i="4"/>
  <c r="V88" i="9" s="1"/>
  <c r="CE92" i="4"/>
  <c r="V87" i="9" s="1"/>
  <c r="CE91" i="4"/>
  <c r="V86" i="9" s="1"/>
  <c r="CE90" i="4"/>
  <c r="V85" i="9" s="1"/>
  <c r="CE89" i="4"/>
  <c r="V84" i="9" s="1"/>
  <c r="CE88" i="4"/>
  <c r="V83" i="9" s="1"/>
  <c r="CE87" i="4"/>
  <c r="V82" i="9" s="1"/>
  <c r="CE86" i="4"/>
  <c r="V81" i="9" s="1"/>
  <c r="CE85" i="4"/>
  <c r="V80" i="9" s="1"/>
  <c r="CE84" i="4"/>
  <c r="V79" i="9" s="1"/>
  <c r="CE83" i="4"/>
  <c r="V78" i="9" s="1"/>
  <c r="CE82" i="4"/>
  <c r="V77" i="9" s="1"/>
  <c r="CE81" i="4"/>
  <c r="V76" i="9" s="1"/>
  <c r="CE80" i="4"/>
  <c r="V75" i="9" s="1"/>
  <c r="CE79" i="4"/>
  <c r="V74" i="9" s="1"/>
  <c r="CE78" i="4"/>
  <c r="V73" i="9" s="1"/>
  <c r="CE77" i="4"/>
  <c r="V72" i="9" s="1"/>
  <c r="CE76" i="4"/>
  <c r="V71" i="9" s="1"/>
  <c r="CE75" i="4"/>
  <c r="V70" i="9" s="1"/>
  <c r="CE74" i="4"/>
  <c r="V69" i="9" s="1"/>
  <c r="CE73" i="4"/>
  <c r="V68" i="9" s="1"/>
  <c r="CE72" i="4"/>
  <c r="V67" i="9" s="1"/>
  <c r="CE71" i="4"/>
  <c r="V66" i="9" s="1"/>
  <c r="CE70" i="4"/>
  <c r="V65" i="9" s="1"/>
  <c r="CE69" i="4"/>
  <c r="V64" i="9" s="1"/>
  <c r="CE68" i="4"/>
  <c r="V63" i="9" s="1"/>
  <c r="CE67" i="4"/>
  <c r="V62" i="9" s="1"/>
  <c r="CE66" i="4"/>
  <c r="V61" i="9" s="1"/>
  <c r="CE65" i="4"/>
  <c r="V60" i="9" s="1"/>
  <c r="CE64" i="4"/>
  <c r="V59" i="9" s="1"/>
  <c r="CE63" i="4"/>
  <c r="V58" i="9" s="1"/>
  <c r="CE62" i="4"/>
  <c r="V57" i="9" s="1"/>
  <c r="CE61" i="4"/>
  <c r="V56" i="9" s="1"/>
  <c r="CE60" i="4"/>
  <c r="V55" i="9" s="1"/>
  <c r="CE59" i="4"/>
  <c r="V54" i="9" s="1"/>
  <c r="CE58" i="4"/>
  <c r="V53" i="9" s="1"/>
  <c r="CE57" i="4"/>
  <c r="V52" i="9" s="1"/>
  <c r="CE56" i="4"/>
  <c r="V51" i="9" s="1"/>
  <c r="CE55" i="4"/>
  <c r="V50" i="9" s="1"/>
  <c r="CE54" i="4"/>
  <c r="V49" i="9" s="1"/>
  <c r="CE53" i="4"/>
  <c r="V48" i="9" s="1"/>
  <c r="CE52" i="4"/>
  <c r="V47" i="9" s="1"/>
  <c r="CE51" i="4"/>
  <c r="V46" i="9" s="1"/>
  <c r="CE50" i="4"/>
  <c r="V45" i="9" s="1"/>
  <c r="CE49" i="4"/>
  <c r="V44" i="9" s="1"/>
  <c r="CE48" i="4"/>
  <c r="V43" i="9" s="1"/>
  <c r="CE47" i="4"/>
  <c r="V42" i="9" s="1"/>
  <c r="CE46" i="4"/>
  <c r="V41" i="9" s="1"/>
  <c r="CE45" i="4"/>
  <c r="V40" i="9" s="1"/>
  <c r="CE44" i="4"/>
  <c r="V39" i="9" s="1"/>
  <c r="CE43" i="4"/>
  <c r="V38" i="9" s="1"/>
  <c r="CE42" i="4"/>
  <c r="V37" i="9" s="1"/>
  <c r="CE41" i="4"/>
  <c r="V36" i="9" s="1"/>
  <c r="CE40" i="4"/>
  <c r="V35" i="9" s="1"/>
  <c r="CE39" i="4"/>
  <c r="V34" i="9" s="1"/>
  <c r="CE38" i="4"/>
  <c r="V33" i="9" s="1"/>
  <c r="CE37" i="4"/>
  <c r="V32" i="9" s="1"/>
  <c r="CE36" i="4"/>
  <c r="V31" i="9" s="1"/>
  <c r="CE35" i="4"/>
  <c r="V30" i="9" s="1"/>
  <c r="CE34" i="4"/>
  <c r="V29" i="9" s="1"/>
  <c r="CE33" i="4"/>
  <c r="V28" i="9" s="1"/>
  <c r="CE32" i="4"/>
  <c r="V27" i="9" s="1"/>
  <c r="CE31" i="4"/>
  <c r="V26" i="9" s="1"/>
  <c r="CE30" i="4"/>
  <c r="V25" i="9" s="1"/>
  <c r="CE29" i="4"/>
  <c r="V24" i="9" s="1"/>
  <c r="CE28" i="4"/>
  <c r="V23" i="9" s="1"/>
  <c r="CE27" i="4"/>
  <c r="V22" i="9" s="1"/>
  <c r="CE26" i="4"/>
  <c r="V21" i="9" s="1"/>
  <c r="CE25" i="4"/>
  <c r="V20" i="9" s="1"/>
  <c r="CE24" i="4"/>
  <c r="V19" i="9" s="1"/>
  <c r="CE23" i="4"/>
  <c r="V18" i="9" s="1"/>
  <c r="CE22" i="4"/>
  <c r="V17" i="9" s="1"/>
  <c r="CE21" i="4"/>
  <c r="V16" i="9" s="1"/>
  <c r="CE20" i="4"/>
  <c r="V15" i="9" s="1"/>
  <c r="CE19" i="4"/>
  <c r="V14" i="9" s="1"/>
  <c r="CE18" i="4"/>
  <c r="V13" i="9" s="1"/>
  <c r="CE17" i="4"/>
  <c r="V12" i="9" s="1"/>
  <c r="CE16" i="4"/>
  <c r="V11" i="9" s="1"/>
  <c r="CE15" i="4"/>
  <c r="V10" i="9" s="1"/>
  <c r="CE14" i="4"/>
  <c r="V9" i="9" s="1"/>
  <c r="CE13" i="4"/>
  <c r="V8" i="9" s="1"/>
  <c r="CE12" i="4"/>
  <c r="V7" i="9" s="1"/>
  <c r="CE11" i="4"/>
  <c r="V6" i="9" s="1"/>
  <c r="CE10" i="4"/>
  <c r="V5" i="9" s="1"/>
  <c r="CE9" i="4"/>
  <c r="CA188" i="4"/>
  <c r="U183" i="9" s="1"/>
  <c r="CA187" i="4"/>
  <c r="U182" i="9" s="1"/>
  <c r="CA186" i="4"/>
  <c r="U181" i="9" s="1"/>
  <c r="CA185" i="4"/>
  <c r="U180" i="9" s="1"/>
  <c r="CA184" i="4"/>
  <c r="U179" i="9" s="1"/>
  <c r="CA183" i="4"/>
  <c r="U178" i="9" s="1"/>
  <c r="CA182" i="4"/>
  <c r="U177" i="9" s="1"/>
  <c r="CA181" i="4"/>
  <c r="U176" i="9" s="1"/>
  <c r="CA180" i="4"/>
  <c r="U175" i="9" s="1"/>
  <c r="CA179" i="4"/>
  <c r="U174" i="9" s="1"/>
  <c r="CA178" i="4"/>
  <c r="U173" i="9" s="1"/>
  <c r="CA177" i="4"/>
  <c r="U172" i="9" s="1"/>
  <c r="CA176" i="4"/>
  <c r="U171" i="9" s="1"/>
  <c r="CA175" i="4"/>
  <c r="U170" i="9" s="1"/>
  <c r="CA174" i="4"/>
  <c r="U169" i="9" s="1"/>
  <c r="CA173" i="4"/>
  <c r="U168" i="9" s="1"/>
  <c r="CA172" i="4"/>
  <c r="U167" i="9" s="1"/>
  <c r="CA171" i="4"/>
  <c r="U166" i="9" s="1"/>
  <c r="CA170" i="4"/>
  <c r="U165" i="9" s="1"/>
  <c r="CA169" i="4"/>
  <c r="U164" i="9" s="1"/>
  <c r="CA168" i="4"/>
  <c r="U163" i="9" s="1"/>
  <c r="CA167" i="4"/>
  <c r="U162" i="9" s="1"/>
  <c r="CA166" i="4"/>
  <c r="U161" i="9" s="1"/>
  <c r="CA165" i="4"/>
  <c r="U160" i="9" s="1"/>
  <c r="CA164" i="4"/>
  <c r="U159" i="9" s="1"/>
  <c r="CA163" i="4"/>
  <c r="U158" i="9" s="1"/>
  <c r="CA162" i="4"/>
  <c r="U157" i="9" s="1"/>
  <c r="CA161" i="4"/>
  <c r="U156" i="9" s="1"/>
  <c r="CA160" i="4"/>
  <c r="U155" i="9" s="1"/>
  <c r="CA159" i="4"/>
  <c r="U154" i="9" s="1"/>
  <c r="CA158" i="4"/>
  <c r="U153" i="9" s="1"/>
  <c r="CA157" i="4"/>
  <c r="U152" i="9" s="1"/>
  <c r="CA156" i="4"/>
  <c r="U151" i="9" s="1"/>
  <c r="CA155" i="4"/>
  <c r="U150" i="9" s="1"/>
  <c r="CA154" i="4"/>
  <c r="U149" i="9" s="1"/>
  <c r="CA153" i="4"/>
  <c r="U148" i="9" s="1"/>
  <c r="CA152" i="4"/>
  <c r="U147" i="9" s="1"/>
  <c r="CA151" i="4"/>
  <c r="U146" i="9" s="1"/>
  <c r="CA150" i="4"/>
  <c r="U145" i="9" s="1"/>
  <c r="CA149" i="4"/>
  <c r="U144" i="9" s="1"/>
  <c r="CA148" i="4"/>
  <c r="U143" i="9" s="1"/>
  <c r="CA147" i="4"/>
  <c r="U142" i="9" s="1"/>
  <c r="CA146" i="4"/>
  <c r="U141" i="9" s="1"/>
  <c r="CA145" i="4"/>
  <c r="U140" i="9" s="1"/>
  <c r="CA144" i="4"/>
  <c r="U139" i="9" s="1"/>
  <c r="CA143" i="4"/>
  <c r="U138" i="9" s="1"/>
  <c r="CA142" i="4"/>
  <c r="U137" i="9" s="1"/>
  <c r="CA141" i="4"/>
  <c r="U136" i="9" s="1"/>
  <c r="CA140" i="4"/>
  <c r="U135" i="9" s="1"/>
  <c r="CA139" i="4"/>
  <c r="U134" i="9" s="1"/>
  <c r="CA138" i="4"/>
  <c r="U133" i="9" s="1"/>
  <c r="CA137" i="4"/>
  <c r="U132" i="9" s="1"/>
  <c r="CA136" i="4"/>
  <c r="U131" i="9" s="1"/>
  <c r="CA135" i="4"/>
  <c r="U130" i="9" s="1"/>
  <c r="CA134" i="4"/>
  <c r="U129" i="9" s="1"/>
  <c r="CA133" i="4"/>
  <c r="U128" i="9" s="1"/>
  <c r="CA132" i="4"/>
  <c r="U127" i="9" s="1"/>
  <c r="CA131" i="4"/>
  <c r="U126" i="9" s="1"/>
  <c r="CA130" i="4"/>
  <c r="U125" i="9" s="1"/>
  <c r="CA129" i="4"/>
  <c r="U124" i="9" s="1"/>
  <c r="CA128" i="4"/>
  <c r="U123" i="9" s="1"/>
  <c r="CA127" i="4"/>
  <c r="U122" i="9" s="1"/>
  <c r="CA126" i="4"/>
  <c r="U121" i="9" s="1"/>
  <c r="CA125" i="4"/>
  <c r="U120" i="9" s="1"/>
  <c r="CA124" i="4"/>
  <c r="U119" i="9" s="1"/>
  <c r="CA123" i="4"/>
  <c r="U118" i="9" s="1"/>
  <c r="CA122" i="4"/>
  <c r="U117" i="9" s="1"/>
  <c r="CA121" i="4"/>
  <c r="U116" i="9" s="1"/>
  <c r="CA120" i="4"/>
  <c r="U115" i="9" s="1"/>
  <c r="CA119" i="4"/>
  <c r="U114" i="9" s="1"/>
  <c r="CA118" i="4"/>
  <c r="U113" i="9" s="1"/>
  <c r="CA117" i="4"/>
  <c r="U112" i="9" s="1"/>
  <c r="CA116" i="4"/>
  <c r="U111" i="9" s="1"/>
  <c r="CA115" i="4"/>
  <c r="U110" i="9" s="1"/>
  <c r="CA114" i="4"/>
  <c r="U109" i="9" s="1"/>
  <c r="CA113" i="4"/>
  <c r="U108" i="9" s="1"/>
  <c r="CA112" i="4"/>
  <c r="U107" i="9" s="1"/>
  <c r="CA111" i="4"/>
  <c r="U106" i="9" s="1"/>
  <c r="CA110" i="4"/>
  <c r="U105" i="9" s="1"/>
  <c r="CA109" i="4"/>
  <c r="U104" i="9" s="1"/>
  <c r="CA108" i="4"/>
  <c r="U103" i="9" s="1"/>
  <c r="CA107" i="4"/>
  <c r="U102" i="9" s="1"/>
  <c r="CA106" i="4"/>
  <c r="U101" i="9" s="1"/>
  <c r="CA105" i="4"/>
  <c r="U100" i="9" s="1"/>
  <c r="CA104" i="4"/>
  <c r="U99" i="9" s="1"/>
  <c r="CA103" i="4"/>
  <c r="U98" i="9" s="1"/>
  <c r="CA102" i="4"/>
  <c r="U97" i="9" s="1"/>
  <c r="CA101" i="4"/>
  <c r="U96" i="9" s="1"/>
  <c r="CA100" i="4"/>
  <c r="U95" i="9" s="1"/>
  <c r="CA99" i="4"/>
  <c r="U94" i="9" s="1"/>
  <c r="CA98" i="4"/>
  <c r="U93" i="9" s="1"/>
  <c r="CA97" i="4"/>
  <c r="U92" i="9" s="1"/>
  <c r="CA96" i="4"/>
  <c r="U91" i="9" s="1"/>
  <c r="CA95" i="4"/>
  <c r="U90" i="9" s="1"/>
  <c r="CA94" i="4"/>
  <c r="U89" i="9" s="1"/>
  <c r="CA93" i="4"/>
  <c r="U88" i="9" s="1"/>
  <c r="CA92" i="4"/>
  <c r="U87" i="9" s="1"/>
  <c r="CA91" i="4"/>
  <c r="U86" i="9" s="1"/>
  <c r="CA90" i="4"/>
  <c r="U85" i="9" s="1"/>
  <c r="CA89" i="4"/>
  <c r="U84" i="9" s="1"/>
  <c r="CA88" i="4"/>
  <c r="U83" i="9" s="1"/>
  <c r="CA87" i="4"/>
  <c r="U82" i="9" s="1"/>
  <c r="CA86" i="4"/>
  <c r="U81" i="9" s="1"/>
  <c r="CA85" i="4"/>
  <c r="U80" i="9" s="1"/>
  <c r="CA84" i="4"/>
  <c r="U79" i="9" s="1"/>
  <c r="CA83" i="4"/>
  <c r="U78" i="9" s="1"/>
  <c r="CA82" i="4"/>
  <c r="U77" i="9" s="1"/>
  <c r="CA81" i="4"/>
  <c r="U76" i="9" s="1"/>
  <c r="CA80" i="4"/>
  <c r="U75" i="9" s="1"/>
  <c r="CA79" i="4"/>
  <c r="U74" i="9" s="1"/>
  <c r="CA78" i="4"/>
  <c r="U73" i="9" s="1"/>
  <c r="CA77" i="4"/>
  <c r="U72" i="9" s="1"/>
  <c r="CA76" i="4"/>
  <c r="U71" i="9" s="1"/>
  <c r="CA75" i="4"/>
  <c r="U70" i="9" s="1"/>
  <c r="CA74" i="4"/>
  <c r="U69" i="9" s="1"/>
  <c r="CA73" i="4"/>
  <c r="U68" i="9" s="1"/>
  <c r="CA72" i="4"/>
  <c r="U67" i="9" s="1"/>
  <c r="CA71" i="4"/>
  <c r="U66" i="9" s="1"/>
  <c r="CA70" i="4"/>
  <c r="U65" i="9" s="1"/>
  <c r="CA69" i="4"/>
  <c r="U64" i="9" s="1"/>
  <c r="CA68" i="4"/>
  <c r="U63" i="9" s="1"/>
  <c r="CA67" i="4"/>
  <c r="U62" i="9" s="1"/>
  <c r="CA66" i="4"/>
  <c r="U61" i="9" s="1"/>
  <c r="CA65" i="4"/>
  <c r="U60" i="9" s="1"/>
  <c r="CA64" i="4"/>
  <c r="U59" i="9" s="1"/>
  <c r="CA63" i="4"/>
  <c r="U58" i="9" s="1"/>
  <c r="CA62" i="4"/>
  <c r="U57" i="9" s="1"/>
  <c r="CA61" i="4"/>
  <c r="U56" i="9" s="1"/>
  <c r="CA60" i="4"/>
  <c r="U55" i="9" s="1"/>
  <c r="CA59" i="4"/>
  <c r="U54" i="9" s="1"/>
  <c r="CA58" i="4"/>
  <c r="U53" i="9" s="1"/>
  <c r="CA57" i="4"/>
  <c r="U52" i="9" s="1"/>
  <c r="CA56" i="4"/>
  <c r="U51" i="9" s="1"/>
  <c r="CA55" i="4"/>
  <c r="U50" i="9" s="1"/>
  <c r="CA54" i="4"/>
  <c r="U49" i="9" s="1"/>
  <c r="CA53" i="4"/>
  <c r="U48" i="9" s="1"/>
  <c r="CA52" i="4"/>
  <c r="U47" i="9" s="1"/>
  <c r="CA51" i="4"/>
  <c r="U46" i="9" s="1"/>
  <c r="CA50" i="4"/>
  <c r="U45" i="9" s="1"/>
  <c r="CA49" i="4"/>
  <c r="U44" i="9" s="1"/>
  <c r="CA48" i="4"/>
  <c r="U43" i="9" s="1"/>
  <c r="CA47" i="4"/>
  <c r="U42" i="9" s="1"/>
  <c r="CA46" i="4"/>
  <c r="U41" i="9" s="1"/>
  <c r="CA45" i="4"/>
  <c r="U40" i="9" s="1"/>
  <c r="CA44" i="4"/>
  <c r="U39" i="9" s="1"/>
  <c r="CA43" i="4"/>
  <c r="U38" i="9" s="1"/>
  <c r="CA42" i="4"/>
  <c r="U37" i="9" s="1"/>
  <c r="CA41" i="4"/>
  <c r="U36" i="9" s="1"/>
  <c r="CA40" i="4"/>
  <c r="U35" i="9" s="1"/>
  <c r="CA39" i="4"/>
  <c r="U34" i="9" s="1"/>
  <c r="CA38" i="4"/>
  <c r="U33" i="9" s="1"/>
  <c r="CA37" i="4"/>
  <c r="U32" i="9" s="1"/>
  <c r="CA36" i="4"/>
  <c r="U31" i="9" s="1"/>
  <c r="CA35" i="4"/>
  <c r="U30" i="9" s="1"/>
  <c r="CA34" i="4"/>
  <c r="U29" i="9" s="1"/>
  <c r="CA33" i="4"/>
  <c r="U28" i="9" s="1"/>
  <c r="CA32" i="4"/>
  <c r="U27" i="9" s="1"/>
  <c r="CA31" i="4"/>
  <c r="U26" i="9" s="1"/>
  <c r="CA30" i="4"/>
  <c r="U25" i="9" s="1"/>
  <c r="CA29" i="4"/>
  <c r="U24" i="9" s="1"/>
  <c r="CA28" i="4"/>
  <c r="U23" i="9" s="1"/>
  <c r="CA27" i="4"/>
  <c r="U22" i="9" s="1"/>
  <c r="CA26" i="4"/>
  <c r="U21" i="9" s="1"/>
  <c r="CA25" i="4"/>
  <c r="U20" i="9" s="1"/>
  <c r="CA24" i="4"/>
  <c r="U19" i="9" s="1"/>
  <c r="CA23" i="4"/>
  <c r="U18" i="9" s="1"/>
  <c r="CA22" i="4"/>
  <c r="U17" i="9" s="1"/>
  <c r="CA21" i="4"/>
  <c r="U16" i="9" s="1"/>
  <c r="CA20" i="4"/>
  <c r="U15" i="9" s="1"/>
  <c r="CA19" i="4"/>
  <c r="U14" i="9" s="1"/>
  <c r="CA18" i="4"/>
  <c r="U13" i="9" s="1"/>
  <c r="CA17" i="4"/>
  <c r="U12" i="9" s="1"/>
  <c r="CA16" i="4"/>
  <c r="U11" i="9" s="1"/>
  <c r="CA15" i="4"/>
  <c r="U10" i="9" s="1"/>
  <c r="CA14" i="4"/>
  <c r="U9" i="9" s="1"/>
  <c r="CA13" i="4"/>
  <c r="U8" i="9" s="1"/>
  <c r="CA12" i="4"/>
  <c r="U7" i="9" s="1"/>
  <c r="CA11" i="4"/>
  <c r="U6" i="9" s="1"/>
  <c r="CA10" i="4"/>
  <c r="U5" i="9" s="1"/>
  <c r="CA9" i="4"/>
  <c r="BW188" i="4"/>
  <c r="T183" i="9" s="1"/>
  <c r="BW187" i="4"/>
  <c r="T182" i="9" s="1"/>
  <c r="BW186" i="4"/>
  <c r="T181" i="9" s="1"/>
  <c r="BW185" i="4"/>
  <c r="T180" i="9" s="1"/>
  <c r="BW184" i="4"/>
  <c r="T179" i="9" s="1"/>
  <c r="BW183" i="4"/>
  <c r="T178" i="9" s="1"/>
  <c r="BW182" i="4"/>
  <c r="T177" i="9" s="1"/>
  <c r="BW181" i="4"/>
  <c r="T176" i="9" s="1"/>
  <c r="BW180" i="4"/>
  <c r="T175" i="9" s="1"/>
  <c r="BW179" i="4"/>
  <c r="T174" i="9" s="1"/>
  <c r="BW178" i="4"/>
  <c r="T173" i="9" s="1"/>
  <c r="BW177" i="4"/>
  <c r="T172" i="9" s="1"/>
  <c r="BW176" i="4"/>
  <c r="T171" i="9" s="1"/>
  <c r="BW175" i="4"/>
  <c r="T170" i="9" s="1"/>
  <c r="BW174" i="4"/>
  <c r="T169" i="9" s="1"/>
  <c r="BW173" i="4"/>
  <c r="T168" i="9" s="1"/>
  <c r="BW172" i="4"/>
  <c r="T167" i="9" s="1"/>
  <c r="BW171" i="4"/>
  <c r="T166" i="9" s="1"/>
  <c r="BW170" i="4"/>
  <c r="T165" i="9" s="1"/>
  <c r="BW169" i="4"/>
  <c r="T164" i="9" s="1"/>
  <c r="BW168" i="4"/>
  <c r="T163" i="9" s="1"/>
  <c r="BW167" i="4"/>
  <c r="T162" i="9" s="1"/>
  <c r="BW166" i="4"/>
  <c r="T161" i="9" s="1"/>
  <c r="BW165" i="4"/>
  <c r="T160" i="9" s="1"/>
  <c r="BW164" i="4"/>
  <c r="T159" i="9" s="1"/>
  <c r="BW163" i="4"/>
  <c r="T158" i="9" s="1"/>
  <c r="BW162" i="4"/>
  <c r="T157" i="9" s="1"/>
  <c r="BW161" i="4"/>
  <c r="T156" i="9" s="1"/>
  <c r="BW160" i="4"/>
  <c r="T155" i="9" s="1"/>
  <c r="BW159" i="4"/>
  <c r="T154" i="9" s="1"/>
  <c r="BW158" i="4"/>
  <c r="T153" i="9" s="1"/>
  <c r="BW157" i="4"/>
  <c r="T152" i="9" s="1"/>
  <c r="BW156" i="4"/>
  <c r="T151" i="9" s="1"/>
  <c r="BW155" i="4"/>
  <c r="T150" i="9" s="1"/>
  <c r="BW154" i="4"/>
  <c r="T149" i="9" s="1"/>
  <c r="BW153" i="4"/>
  <c r="T148" i="9" s="1"/>
  <c r="BW152" i="4"/>
  <c r="T147" i="9" s="1"/>
  <c r="BW151" i="4"/>
  <c r="T146" i="9" s="1"/>
  <c r="BW150" i="4"/>
  <c r="T145" i="9" s="1"/>
  <c r="BW149" i="4"/>
  <c r="T144" i="9" s="1"/>
  <c r="BW148" i="4"/>
  <c r="T143" i="9" s="1"/>
  <c r="BW147" i="4"/>
  <c r="T142" i="9" s="1"/>
  <c r="BW146" i="4"/>
  <c r="T141" i="9" s="1"/>
  <c r="BW145" i="4"/>
  <c r="T140" i="9" s="1"/>
  <c r="BW144" i="4"/>
  <c r="T139" i="9" s="1"/>
  <c r="BW143" i="4"/>
  <c r="T138" i="9" s="1"/>
  <c r="BW142" i="4"/>
  <c r="T137" i="9" s="1"/>
  <c r="BW141" i="4"/>
  <c r="T136" i="9" s="1"/>
  <c r="BW140" i="4"/>
  <c r="T135" i="9" s="1"/>
  <c r="BW139" i="4"/>
  <c r="T134" i="9" s="1"/>
  <c r="BW138" i="4"/>
  <c r="T133" i="9" s="1"/>
  <c r="BW137" i="4"/>
  <c r="T132" i="9" s="1"/>
  <c r="BW136" i="4"/>
  <c r="T131" i="9" s="1"/>
  <c r="BW135" i="4"/>
  <c r="T130" i="9" s="1"/>
  <c r="BW134" i="4"/>
  <c r="T129" i="9" s="1"/>
  <c r="BW133" i="4"/>
  <c r="T128" i="9" s="1"/>
  <c r="BW132" i="4"/>
  <c r="T127" i="9" s="1"/>
  <c r="BW131" i="4"/>
  <c r="T126" i="9" s="1"/>
  <c r="BW130" i="4"/>
  <c r="T125" i="9" s="1"/>
  <c r="BW129" i="4"/>
  <c r="T124" i="9" s="1"/>
  <c r="BW128" i="4"/>
  <c r="T123" i="9" s="1"/>
  <c r="BW127" i="4"/>
  <c r="T122" i="9" s="1"/>
  <c r="BW126" i="4"/>
  <c r="T121" i="9" s="1"/>
  <c r="BW125" i="4"/>
  <c r="T120" i="9" s="1"/>
  <c r="BW124" i="4"/>
  <c r="T119" i="9" s="1"/>
  <c r="BW123" i="4"/>
  <c r="T118" i="9" s="1"/>
  <c r="BW122" i="4"/>
  <c r="T117" i="9" s="1"/>
  <c r="BW121" i="4"/>
  <c r="T116" i="9" s="1"/>
  <c r="BW120" i="4"/>
  <c r="T115" i="9" s="1"/>
  <c r="BW119" i="4"/>
  <c r="T114" i="9" s="1"/>
  <c r="BW118" i="4"/>
  <c r="T113" i="9" s="1"/>
  <c r="BW117" i="4"/>
  <c r="T112" i="9" s="1"/>
  <c r="BW116" i="4"/>
  <c r="T111" i="9" s="1"/>
  <c r="BW115" i="4"/>
  <c r="T110" i="9" s="1"/>
  <c r="BW114" i="4"/>
  <c r="T109" i="9" s="1"/>
  <c r="BW113" i="4"/>
  <c r="T108" i="9" s="1"/>
  <c r="BW112" i="4"/>
  <c r="T107" i="9" s="1"/>
  <c r="BW111" i="4"/>
  <c r="T106" i="9" s="1"/>
  <c r="BW110" i="4"/>
  <c r="T105" i="9" s="1"/>
  <c r="BW109" i="4"/>
  <c r="T104" i="9" s="1"/>
  <c r="BW108" i="4"/>
  <c r="T103" i="9" s="1"/>
  <c r="BW107" i="4"/>
  <c r="T102" i="9" s="1"/>
  <c r="BW106" i="4"/>
  <c r="T101" i="9" s="1"/>
  <c r="BW105" i="4"/>
  <c r="T100" i="9" s="1"/>
  <c r="BW104" i="4"/>
  <c r="T99" i="9" s="1"/>
  <c r="BW103" i="4"/>
  <c r="T98" i="9" s="1"/>
  <c r="BW102" i="4"/>
  <c r="T97" i="9" s="1"/>
  <c r="BW101" i="4"/>
  <c r="T96" i="9" s="1"/>
  <c r="BW100" i="4"/>
  <c r="T95" i="9" s="1"/>
  <c r="BW99" i="4"/>
  <c r="T94" i="9" s="1"/>
  <c r="BW98" i="4"/>
  <c r="T93" i="9" s="1"/>
  <c r="BW97" i="4"/>
  <c r="T92" i="9" s="1"/>
  <c r="BW96" i="4"/>
  <c r="T91" i="9" s="1"/>
  <c r="BW95" i="4"/>
  <c r="T90" i="9" s="1"/>
  <c r="BW94" i="4"/>
  <c r="T89" i="9" s="1"/>
  <c r="BW93" i="4"/>
  <c r="T88" i="9" s="1"/>
  <c r="BW92" i="4"/>
  <c r="T87" i="9" s="1"/>
  <c r="BW91" i="4"/>
  <c r="T86" i="9" s="1"/>
  <c r="BW90" i="4"/>
  <c r="T85" i="9" s="1"/>
  <c r="BW89" i="4"/>
  <c r="T84" i="9" s="1"/>
  <c r="BW88" i="4"/>
  <c r="T83" i="9" s="1"/>
  <c r="BW87" i="4"/>
  <c r="T82" i="9" s="1"/>
  <c r="BW86" i="4"/>
  <c r="T81" i="9" s="1"/>
  <c r="BW85" i="4"/>
  <c r="T80" i="9" s="1"/>
  <c r="BW84" i="4"/>
  <c r="T79" i="9" s="1"/>
  <c r="BW83" i="4"/>
  <c r="T78" i="9" s="1"/>
  <c r="BW82" i="4"/>
  <c r="T77" i="9" s="1"/>
  <c r="BW81" i="4"/>
  <c r="T76" i="9" s="1"/>
  <c r="BW80" i="4"/>
  <c r="T75" i="9" s="1"/>
  <c r="BW79" i="4"/>
  <c r="T74" i="9" s="1"/>
  <c r="BW78" i="4"/>
  <c r="T73" i="9" s="1"/>
  <c r="BW77" i="4"/>
  <c r="T72" i="9" s="1"/>
  <c r="BW76" i="4"/>
  <c r="T71" i="9" s="1"/>
  <c r="BW75" i="4"/>
  <c r="T70" i="9" s="1"/>
  <c r="BW74" i="4"/>
  <c r="T69" i="9" s="1"/>
  <c r="BW73" i="4"/>
  <c r="T68" i="9" s="1"/>
  <c r="BW72" i="4"/>
  <c r="T67" i="9" s="1"/>
  <c r="BW71" i="4"/>
  <c r="T66" i="9" s="1"/>
  <c r="BW70" i="4"/>
  <c r="T65" i="9" s="1"/>
  <c r="BW69" i="4"/>
  <c r="T64" i="9" s="1"/>
  <c r="BW68" i="4"/>
  <c r="T63" i="9" s="1"/>
  <c r="BW67" i="4"/>
  <c r="T62" i="9" s="1"/>
  <c r="BW66" i="4"/>
  <c r="T61" i="9" s="1"/>
  <c r="BW65" i="4"/>
  <c r="T60" i="9" s="1"/>
  <c r="BW64" i="4"/>
  <c r="T59" i="9" s="1"/>
  <c r="BW63" i="4"/>
  <c r="T58" i="9" s="1"/>
  <c r="BW62" i="4"/>
  <c r="T57" i="9" s="1"/>
  <c r="BW61" i="4"/>
  <c r="T56" i="9" s="1"/>
  <c r="BW60" i="4"/>
  <c r="T55" i="9" s="1"/>
  <c r="BW59" i="4"/>
  <c r="T54" i="9" s="1"/>
  <c r="BW58" i="4"/>
  <c r="T53" i="9" s="1"/>
  <c r="BW57" i="4"/>
  <c r="T52" i="9" s="1"/>
  <c r="BW56" i="4"/>
  <c r="T51" i="9" s="1"/>
  <c r="BW55" i="4"/>
  <c r="T50" i="9" s="1"/>
  <c r="BW54" i="4"/>
  <c r="T49" i="9" s="1"/>
  <c r="BW53" i="4"/>
  <c r="T48" i="9" s="1"/>
  <c r="BW52" i="4"/>
  <c r="T47" i="9" s="1"/>
  <c r="BW51" i="4"/>
  <c r="T46" i="9" s="1"/>
  <c r="BW50" i="4"/>
  <c r="T45" i="9" s="1"/>
  <c r="BW49" i="4"/>
  <c r="T44" i="9" s="1"/>
  <c r="BW48" i="4"/>
  <c r="T43" i="9" s="1"/>
  <c r="BW47" i="4"/>
  <c r="T42" i="9" s="1"/>
  <c r="BW46" i="4"/>
  <c r="T41" i="9" s="1"/>
  <c r="BW45" i="4"/>
  <c r="T40" i="9" s="1"/>
  <c r="BW44" i="4"/>
  <c r="T39" i="9" s="1"/>
  <c r="BW43" i="4"/>
  <c r="T38" i="9" s="1"/>
  <c r="BW42" i="4"/>
  <c r="T37" i="9" s="1"/>
  <c r="BW41" i="4"/>
  <c r="T36" i="9" s="1"/>
  <c r="BW40" i="4"/>
  <c r="T35" i="9" s="1"/>
  <c r="BW39" i="4"/>
  <c r="T34" i="9" s="1"/>
  <c r="BW38" i="4"/>
  <c r="T33" i="9" s="1"/>
  <c r="BW37" i="4"/>
  <c r="T32" i="9" s="1"/>
  <c r="BW36" i="4"/>
  <c r="T31" i="9" s="1"/>
  <c r="BW35" i="4"/>
  <c r="T30" i="9" s="1"/>
  <c r="BW34" i="4"/>
  <c r="T29" i="9" s="1"/>
  <c r="BW33" i="4"/>
  <c r="T28" i="9" s="1"/>
  <c r="BW32" i="4"/>
  <c r="T27" i="9" s="1"/>
  <c r="BW31" i="4"/>
  <c r="T26" i="9" s="1"/>
  <c r="BW30" i="4"/>
  <c r="T25" i="9" s="1"/>
  <c r="BW29" i="4"/>
  <c r="T24" i="9" s="1"/>
  <c r="BW28" i="4"/>
  <c r="T23" i="9" s="1"/>
  <c r="BW27" i="4"/>
  <c r="T22" i="9" s="1"/>
  <c r="BW26" i="4"/>
  <c r="T21" i="9" s="1"/>
  <c r="BW25" i="4"/>
  <c r="T20" i="9" s="1"/>
  <c r="BW24" i="4"/>
  <c r="T19" i="9" s="1"/>
  <c r="BW23" i="4"/>
  <c r="T18" i="9" s="1"/>
  <c r="BW22" i="4"/>
  <c r="T17" i="9" s="1"/>
  <c r="BW21" i="4"/>
  <c r="T16" i="9" s="1"/>
  <c r="BW20" i="4"/>
  <c r="T15" i="9" s="1"/>
  <c r="BW19" i="4"/>
  <c r="T14" i="9" s="1"/>
  <c r="BW18" i="4"/>
  <c r="T13" i="9" s="1"/>
  <c r="BW17" i="4"/>
  <c r="T12" i="9" s="1"/>
  <c r="BW16" i="4"/>
  <c r="T11" i="9" s="1"/>
  <c r="BW15" i="4"/>
  <c r="T10" i="9" s="1"/>
  <c r="BW14" i="4"/>
  <c r="T9" i="9" s="1"/>
  <c r="BW13" i="4"/>
  <c r="T8" i="9" s="1"/>
  <c r="BW12" i="4"/>
  <c r="T7" i="9" s="1"/>
  <c r="BW11" i="4"/>
  <c r="T6" i="9" s="1"/>
  <c r="BW10" i="4"/>
  <c r="T5" i="9" s="1"/>
  <c r="BW9" i="4"/>
  <c r="BS188" i="4"/>
  <c r="S183" i="9" s="1"/>
  <c r="BS187" i="4"/>
  <c r="S182" i="9" s="1"/>
  <c r="BS186" i="4"/>
  <c r="S181" i="9" s="1"/>
  <c r="BS185" i="4"/>
  <c r="S180" i="9" s="1"/>
  <c r="BS184" i="4"/>
  <c r="S179" i="9" s="1"/>
  <c r="BS183" i="4"/>
  <c r="S178" i="9" s="1"/>
  <c r="BS182" i="4"/>
  <c r="S177" i="9" s="1"/>
  <c r="BS181" i="4"/>
  <c r="S176" i="9" s="1"/>
  <c r="BS180" i="4"/>
  <c r="S175" i="9" s="1"/>
  <c r="BS179" i="4"/>
  <c r="S174" i="9" s="1"/>
  <c r="BS178" i="4"/>
  <c r="S173" i="9" s="1"/>
  <c r="BS177" i="4"/>
  <c r="S172" i="9" s="1"/>
  <c r="BS176" i="4"/>
  <c r="S171" i="9" s="1"/>
  <c r="BS175" i="4"/>
  <c r="S170" i="9" s="1"/>
  <c r="BS174" i="4"/>
  <c r="S169" i="9" s="1"/>
  <c r="BS173" i="4"/>
  <c r="S168" i="9" s="1"/>
  <c r="BS172" i="4"/>
  <c r="S167" i="9" s="1"/>
  <c r="BS171" i="4"/>
  <c r="S166" i="9" s="1"/>
  <c r="BS170" i="4"/>
  <c r="S165" i="9" s="1"/>
  <c r="BS169" i="4"/>
  <c r="S164" i="9" s="1"/>
  <c r="BS168" i="4"/>
  <c r="S163" i="9" s="1"/>
  <c r="BS167" i="4"/>
  <c r="S162" i="9" s="1"/>
  <c r="BS166" i="4"/>
  <c r="S161" i="9" s="1"/>
  <c r="BS165" i="4"/>
  <c r="S160" i="9" s="1"/>
  <c r="BS164" i="4"/>
  <c r="S159" i="9" s="1"/>
  <c r="BS163" i="4"/>
  <c r="S158" i="9" s="1"/>
  <c r="BS162" i="4"/>
  <c r="S157" i="9" s="1"/>
  <c r="BS161" i="4"/>
  <c r="S156" i="9" s="1"/>
  <c r="BS160" i="4"/>
  <c r="S155" i="9" s="1"/>
  <c r="BS159" i="4"/>
  <c r="S154" i="9" s="1"/>
  <c r="BS158" i="4"/>
  <c r="S153" i="9" s="1"/>
  <c r="BS157" i="4"/>
  <c r="S152" i="9" s="1"/>
  <c r="BS156" i="4"/>
  <c r="S151" i="9" s="1"/>
  <c r="BS155" i="4"/>
  <c r="S150" i="9" s="1"/>
  <c r="BS154" i="4"/>
  <c r="S149" i="9" s="1"/>
  <c r="BS153" i="4"/>
  <c r="S148" i="9" s="1"/>
  <c r="BS152" i="4"/>
  <c r="S147" i="9" s="1"/>
  <c r="BS151" i="4"/>
  <c r="S146" i="9" s="1"/>
  <c r="BS150" i="4"/>
  <c r="S145" i="9" s="1"/>
  <c r="BS149" i="4"/>
  <c r="S144" i="9" s="1"/>
  <c r="BS148" i="4"/>
  <c r="S143" i="9" s="1"/>
  <c r="BS147" i="4"/>
  <c r="S142" i="9" s="1"/>
  <c r="BS146" i="4"/>
  <c r="S141" i="9" s="1"/>
  <c r="BS145" i="4"/>
  <c r="S140" i="9" s="1"/>
  <c r="BS144" i="4"/>
  <c r="S139" i="9" s="1"/>
  <c r="BS143" i="4"/>
  <c r="S138" i="9" s="1"/>
  <c r="BS142" i="4"/>
  <c r="S137" i="9" s="1"/>
  <c r="BS141" i="4"/>
  <c r="S136" i="9" s="1"/>
  <c r="BS140" i="4"/>
  <c r="S135" i="9" s="1"/>
  <c r="BS139" i="4"/>
  <c r="S134" i="9" s="1"/>
  <c r="BS138" i="4"/>
  <c r="S133" i="9" s="1"/>
  <c r="BS137" i="4"/>
  <c r="S132" i="9" s="1"/>
  <c r="BS136" i="4"/>
  <c r="S131" i="9" s="1"/>
  <c r="BS135" i="4"/>
  <c r="S130" i="9" s="1"/>
  <c r="BS134" i="4"/>
  <c r="S129" i="9" s="1"/>
  <c r="BS133" i="4"/>
  <c r="S128" i="9" s="1"/>
  <c r="BS132" i="4"/>
  <c r="S127" i="9" s="1"/>
  <c r="BS131" i="4"/>
  <c r="S126" i="9" s="1"/>
  <c r="BS130" i="4"/>
  <c r="S125" i="9" s="1"/>
  <c r="BS129" i="4"/>
  <c r="S124" i="9" s="1"/>
  <c r="BS128" i="4"/>
  <c r="S123" i="9" s="1"/>
  <c r="BS127" i="4"/>
  <c r="S122" i="9" s="1"/>
  <c r="BS126" i="4"/>
  <c r="S121" i="9" s="1"/>
  <c r="BS125" i="4"/>
  <c r="S120" i="9" s="1"/>
  <c r="BS124" i="4"/>
  <c r="S119" i="9" s="1"/>
  <c r="BS123" i="4"/>
  <c r="S118" i="9" s="1"/>
  <c r="BS122" i="4"/>
  <c r="S117" i="9" s="1"/>
  <c r="BS121" i="4"/>
  <c r="S116" i="9" s="1"/>
  <c r="BS120" i="4"/>
  <c r="S115" i="9" s="1"/>
  <c r="BS119" i="4"/>
  <c r="S114" i="9" s="1"/>
  <c r="BS118" i="4"/>
  <c r="S113" i="9" s="1"/>
  <c r="BS117" i="4"/>
  <c r="S112" i="9" s="1"/>
  <c r="BS116" i="4"/>
  <c r="S111" i="9" s="1"/>
  <c r="BS115" i="4"/>
  <c r="S110" i="9" s="1"/>
  <c r="BS114" i="4"/>
  <c r="S109" i="9" s="1"/>
  <c r="BS113" i="4"/>
  <c r="S108" i="9" s="1"/>
  <c r="BS112" i="4"/>
  <c r="S107" i="9" s="1"/>
  <c r="BS111" i="4"/>
  <c r="S106" i="9" s="1"/>
  <c r="BS110" i="4"/>
  <c r="S105" i="9" s="1"/>
  <c r="BS109" i="4"/>
  <c r="S104" i="9" s="1"/>
  <c r="BS108" i="4"/>
  <c r="S103" i="9" s="1"/>
  <c r="BS107" i="4"/>
  <c r="S102" i="9" s="1"/>
  <c r="BS106" i="4"/>
  <c r="S101" i="9" s="1"/>
  <c r="BS105" i="4"/>
  <c r="S100" i="9" s="1"/>
  <c r="BS104" i="4"/>
  <c r="S99" i="9" s="1"/>
  <c r="BS103" i="4"/>
  <c r="S98" i="9" s="1"/>
  <c r="BS102" i="4"/>
  <c r="S97" i="9" s="1"/>
  <c r="BS101" i="4"/>
  <c r="S96" i="9" s="1"/>
  <c r="BS100" i="4"/>
  <c r="S95" i="9" s="1"/>
  <c r="BS99" i="4"/>
  <c r="S94" i="9" s="1"/>
  <c r="BS98" i="4"/>
  <c r="S93" i="9" s="1"/>
  <c r="BS97" i="4"/>
  <c r="S92" i="9" s="1"/>
  <c r="BS96" i="4"/>
  <c r="S91" i="9" s="1"/>
  <c r="BS95" i="4"/>
  <c r="S90" i="9" s="1"/>
  <c r="BS94" i="4"/>
  <c r="S89" i="9" s="1"/>
  <c r="BS93" i="4"/>
  <c r="S88" i="9" s="1"/>
  <c r="BS92" i="4"/>
  <c r="S87" i="9" s="1"/>
  <c r="BS91" i="4"/>
  <c r="S86" i="9" s="1"/>
  <c r="BS90" i="4"/>
  <c r="S85" i="9" s="1"/>
  <c r="BS89" i="4"/>
  <c r="S84" i="9" s="1"/>
  <c r="BS88" i="4"/>
  <c r="S83" i="9" s="1"/>
  <c r="BS87" i="4"/>
  <c r="S82" i="9" s="1"/>
  <c r="BS86" i="4"/>
  <c r="S81" i="9" s="1"/>
  <c r="BS85" i="4"/>
  <c r="S80" i="9" s="1"/>
  <c r="BS84" i="4"/>
  <c r="S79" i="9" s="1"/>
  <c r="BS83" i="4"/>
  <c r="S78" i="9" s="1"/>
  <c r="BS82" i="4"/>
  <c r="S77" i="9" s="1"/>
  <c r="BS81" i="4"/>
  <c r="S76" i="9" s="1"/>
  <c r="BS80" i="4"/>
  <c r="S75" i="9" s="1"/>
  <c r="BS79" i="4"/>
  <c r="S74" i="9" s="1"/>
  <c r="BS78" i="4"/>
  <c r="S73" i="9" s="1"/>
  <c r="BS77" i="4"/>
  <c r="S72" i="9" s="1"/>
  <c r="BS76" i="4"/>
  <c r="S71" i="9" s="1"/>
  <c r="BS75" i="4"/>
  <c r="S70" i="9" s="1"/>
  <c r="BS74" i="4"/>
  <c r="S69" i="9" s="1"/>
  <c r="BS73" i="4"/>
  <c r="S68" i="9" s="1"/>
  <c r="BS72" i="4"/>
  <c r="S67" i="9" s="1"/>
  <c r="BS71" i="4"/>
  <c r="S66" i="9" s="1"/>
  <c r="BS70" i="4"/>
  <c r="S65" i="9" s="1"/>
  <c r="BS69" i="4"/>
  <c r="S64" i="9" s="1"/>
  <c r="BS68" i="4"/>
  <c r="S63" i="9" s="1"/>
  <c r="BS67" i="4"/>
  <c r="S62" i="9" s="1"/>
  <c r="BS66" i="4"/>
  <c r="S61" i="9" s="1"/>
  <c r="BS65" i="4"/>
  <c r="S60" i="9" s="1"/>
  <c r="BS64" i="4"/>
  <c r="S59" i="9" s="1"/>
  <c r="BS63" i="4"/>
  <c r="S58" i="9" s="1"/>
  <c r="BS62" i="4"/>
  <c r="S57" i="9" s="1"/>
  <c r="BS61" i="4"/>
  <c r="S56" i="9" s="1"/>
  <c r="BS60" i="4"/>
  <c r="S55" i="9" s="1"/>
  <c r="BS59" i="4"/>
  <c r="S54" i="9" s="1"/>
  <c r="BS58" i="4"/>
  <c r="S53" i="9" s="1"/>
  <c r="BS57" i="4"/>
  <c r="S52" i="9" s="1"/>
  <c r="BS56" i="4"/>
  <c r="S51" i="9" s="1"/>
  <c r="BS55" i="4"/>
  <c r="S50" i="9" s="1"/>
  <c r="BS54" i="4"/>
  <c r="S49" i="9" s="1"/>
  <c r="BS53" i="4"/>
  <c r="S48" i="9" s="1"/>
  <c r="BS52" i="4"/>
  <c r="S47" i="9" s="1"/>
  <c r="BS51" i="4"/>
  <c r="S46" i="9" s="1"/>
  <c r="BS50" i="4"/>
  <c r="S45" i="9" s="1"/>
  <c r="BS49" i="4"/>
  <c r="S44" i="9" s="1"/>
  <c r="BS48" i="4"/>
  <c r="S43" i="9" s="1"/>
  <c r="BS47" i="4"/>
  <c r="S42" i="9" s="1"/>
  <c r="BS46" i="4"/>
  <c r="S41" i="9" s="1"/>
  <c r="BS45" i="4"/>
  <c r="S40" i="9" s="1"/>
  <c r="BS44" i="4"/>
  <c r="S39" i="9" s="1"/>
  <c r="BS43" i="4"/>
  <c r="S38" i="9" s="1"/>
  <c r="BS42" i="4"/>
  <c r="S37" i="9" s="1"/>
  <c r="BS41" i="4"/>
  <c r="S36" i="9" s="1"/>
  <c r="BS40" i="4"/>
  <c r="S35" i="9" s="1"/>
  <c r="BS39" i="4"/>
  <c r="S34" i="9" s="1"/>
  <c r="BS38" i="4"/>
  <c r="S33" i="9" s="1"/>
  <c r="BS37" i="4"/>
  <c r="S32" i="9" s="1"/>
  <c r="BS36" i="4"/>
  <c r="S31" i="9" s="1"/>
  <c r="BS35" i="4"/>
  <c r="S30" i="9" s="1"/>
  <c r="BS34" i="4"/>
  <c r="S29" i="9" s="1"/>
  <c r="BS33" i="4"/>
  <c r="S28" i="9" s="1"/>
  <c r="BS32" i="4"/>
  <c r="S27" i="9" s="1"/>
  <c r="BS31" i="4"/>
  <c r="S26" i="9" s="1"/>
  <c r="BS30" i="4"/>
  <c r="S25" i="9" s="1"/>
  <c r="BS29" i="4"/>
  <c r="S24" i="9" s="1"/>
  <c r="BS28" i="4"/>
  <c r="S23" i="9" s="1"/>
  <c r="BS27" i="4"/>
  <c r="S22" i="9" s="1"/>
  <c r="BS26" i="4"/>
  <c r="S21" i="9" s="1"/>
  <c r="BS25" i="4"/>
  <c r="S20" i="9" s="1"/>
  <c r="BS24" i="4"/>
  <c r="S19" i="9" s="1"/>
  <c r="BS23" i="4"/>
  <c r="S18" i="9" s="1"/>
  <c r="BS22" i="4"/>
  <c r="S17" i="9" s="1"/>
  <c r="BS21" i="4"/>
  <c r="S16" i="9" s="1"/>
  <c r="BS20" i="4"/>
  <c r="S15" i="9" s="1"/>
  <c r="BS19" i="4"/>
  <c r="S14" i="9" s="1"/>
  <c r="BS18" i="4"/>
  <c r="S13" i="9" s="1"/>
  <c r="BS17" i="4"/>
  <c r="S12" i="9" s="1"/>
  <c r="BS16" i="4"/>
  <c r="S11" i="9" s="1"/>
  <c r="BS15" i="4"/>
  <c r="S10" i="9" s="1"/>
  <c r="BS14" i="4"/>
  <c r="S9" i="9" s="1"/>
  <c r="BS13" i="4"/>
  <c r="S8" i="9" s="1"/>
  <c r="BS12" i="4"/>
  <c r="S7" i="9" s="1"/>
  <c r="BS11" i="4"/>
  <c r="S6" i="9" s="1"/>
  <c r="BS10" i="4"/>
  <c r="S5" i="9" s="1"/>
  <c r="BS9" i="4"/>
  <c r="BO188" i="4"/>
  <c r="R183" i="9" s="1"/>
  <c r="BO187" i="4"/>
  <c r="R182" i="9" s="1"/>
  <c r="BO186" i="4"/>
  <c r="R181" i="9" s="1"/>
  <c r="BO185" i="4"/>
  <c r="R180" i="9" s="1"/>
  <c r="BO184" i="4"/>
  <c r="R179" i="9" s="1"/>
  <c r="BO183" i="4"/>
  <c r="R178" i="9" s="1"/>
  <c r="BO182" i="4"/>
  <c r="R177" i="9" s="1"/>
  <c r="BO181" i="4"/>
  <c r="R176" i="9" s="1"/>
  <c r="BO180" i="4"/>
  <c r="R175" i="9" s="1"/>
  <c r="BO179" i="4"/>
  <c r="R174" i="9" s="1"/>
  <c r="BO178" i="4"/>
  <c r="R173" i="9" s="1"/>
  <c r="BO177" i="4"/>
  <c r="R172" i="9" s="1"/>
  <c r="BO176" i="4"/>
  <c r="R171" i="9" s="1"/>
  <c r="BO175" i="4"/>
  <c r="R170" i="9" s="1"/>
  <c r="BO174" i="4"/>
  <c r="R169" i="9" s="1"/>
  <c r="BO173" i="4"/>
  <c r="R168" i="9" s="1"/>
  <c r="BO172" i="4"/>
  <c r="R167" i="9" s="1"/>
  <c r="BO171" i="4"/>
  <c r="R166" i="9" s="1"/>
  <c r="BO170" i="4"/>
  <c r="R165" i="9" s="1"/>
  <c r="BO169" i="4"/>
  <c r="R164" i="9" s="1"/>
  <c r="BO168" i="4"/>
  <c r="R163" i="9" s="1"/>
  <c r="BO167" i="4"/>
  <c r="R162" i="9" s="1"/>
  <c r="BO166" i="4"/>
  <c r="R161" i="9" s="1"/>
  <c r="BO165" i="4"/>
  <c r="R160" i="9" s="1"/>
  <c r="BO164" i="4"/>
  <c r="R159" i="9" s="1"/>
  <c r="BO163" i="4"/>
  <c r="R158" i="9" s="1"/>
  <c r="BO162" i="4"/>
  <c r="R157" i="9" s="1"/>
  <c r="BO161" i="4"/>
  <c r="R156" i="9" s="1"/>
  <c r="BO160" i="4"/>
  <c r="R155" i="9" s="1"/>
  <c r="BO159" i="4"/>
  <c r="R154" i="9" s="1"/>
  <c r="BO158" i="4"/>
  <c r="R153" i="9" s="1"/>
  <c r="BO157" i="4"/>
  <c r="R152" i="9" s="1"/>
  <c r="BO156" i="4"/>
  <c r="R151" i="9" s="1"/>
  <c r="BO155" i="4"/>
  <c r="R150" i="9" s="1"/>
  <c r="BO154" i="4"/>
  <c r="R149" i="9" s="1"/>
  <c r="BO153" i="4"/>
  <c r="R148" i="9" s="1"/>
  <c r="BO152" i="4"/>
  <c r="R147" i="9" s="1"/>
  <c r="BO151" i="4"/>
  <c r="R146" i="9" s="1"/>
  <c r="BO150" i="4"/>
  <c r="R145" i="9" s="1"/>
  <c r="BO149" i="4"/>
  <c r="R144" i="9" s="1"/>
  <c r="BO148" i="4"/>
  <c r="R143" i="9" s="1"/>
  <c r="BO147" i="4"/>
  <c r="R142" i="9" s="1"/>
  <c r="BO146" i="4"/>
  <c r="R141" i="9" s="1"/>
  <c r="BO145" i="4"/>
  <c r="R140" i="9" s="1"/>
  <c r="BO144" i="4"/>
  <c r="R139" i="9" s="1"/>
  <c r="BO143" i="4"/>
  <c r="R138" i="9" s="1"/>
  <c r="BO142" i="4"/>
  <c r="R137" i="9" s="1"/>
  <c r="BO141" i="4"/>
  <c r="R136" i="9" s="1"/>
  <c r="BO140" i="4"/>
  <c r="R135" i="9" s="1"/>
  <c r="BO139" i="4"/>
  <c r="R134" i="9" s="1"/>
  <c r="BO138" i="4"/>
  <c r="R133" i="9" s="1"/>
  <c r="BO137" i="4"/>
  <c r="R132" i="9" s="1"/>
  <c r="BO136" i="4"/>
  <c r="R131" i="9" s="1"/>
  <c r="BO135" i="4"/>
  <c r="R130" i="9" s="1"/>
  <c r="BO134" i="4"/>
  <c r="R129" i="9" s="1"/>
  <c r="BO133" i="4"/>
  <c r="R128" i="9" s="1"/>
  <c r="BO132" i="4"/>
  <c r="R127" i="9" s="1"/>
  <c r="BO131" i="4"/>
  <c r="R126" i="9" s="1"/>
  <c r="BO130" i="4"/>
  <c r="R125" i="9" s="1"/>
  <c r="BO129" i="4"/>
  <c r="R124" i="9" s="1"/>
  <c r="BO128" i="4"/>
  <c r="R123" i="9" s="1"/>
  <c r="BO127" i="4"/>
  <c r="R122" i="9" s="1"/>
  <c r="BO126" i="4"/>
  <c r="R121" i="9" s="1"/>
  <c r="BO125" i="4"/>
  <c r="R120" i="9" s="1"/>
  <c r="BO124" i="4"/>
  <c r="R119" i="9" s="1"/>
  <c r="BO123" i="4"/>
  <c r="R118" i="9" s="1"/>
  <c r="BO122" i="4"/>
  <c r="R117" i="9" s="1"/>
  <c r="BO121" i="4"/>
  <c r="R116" i="9" s="1"/>
  <c r="BO120" i="4"/>
  <c r="R115" i="9" s="1"/>
  <c r="BO119" i="4"/>
  <c r="R114" i="9" s="1"/>
  <c r="BO118" i="4"/>
  <c r="R113" i="9" s="1"/>
  <c r="BO117" i="4"/>
  <c r="R112" i="9" s="1"/>
  <c r="BO116" i="4"/>
  <c r="R111" i="9" s="1"/>
  <c r="BO115" i="4"/>
  <c r="R110" i="9" s="1"/>
  <c r="BO114" i="4"/>
  <c r="R109" i="9" s="1"/>
  <c r="BO113" i="4"/>
  <c r="R108" i="9" s="1"/>
  <c r="BO112" i="4"/>
  <c r="R107" i="9" s="1"/>
  <c r="BO111" i="4"/>
  <c r="R106" i="9" s="1"/>
  <c r="BO110" i="4"/>
  <c r="R105" i="9" s="1"/>
  <c r="BO109" i="4"/>
  <c r="R104" i="9" s="1"/>
  <c r="BO108" i="4"/>
  <c r="R103" i="9" s="1"/>
  <c r="BO107" i="4"/>
  <c r="R102" i="9" s="1"/>
  <c r="BO106" i="4"/>
  <c r="R101" i="9" s="1"/>
  <c r="BO105" i="4"/>
  <c r="R100" i="9" s="1"/>
  <c r="BO104" i="4"/>
  <c r="R99" i="9" s="1"/>
  <c r="BO103" i="4"/>
  <c r="R98" i="9" s="1"/>
  <c r="BO102" i="4"/>
  <c r="R97" i="9" s="1"/>
  <c r="BO101" i="4"/>
  <c r="R96" i="9" s="1"/>
  <c r="BO100" i="4"/>
  <c r="R95" i="9" s="1"/>
  <c r="BO99" i="4"/>
  <c r="R94" i="9" s="1"/>
  <c r="BO98" i="4"/>
  <c r="R93" i="9" s="1"/>
  <c r="BO97" i="4"/>
  <c r="R92" i="9" s="1"/>
  <c r="BO96" i="4"/>
  <c r="R91" i="9" s="1"/>
  <c r="BO95" i="4"/>
  <c r="R90" i="9" s="1"/>
  <c r="BO94" i="4"/>
  <c r="R89" i="9" s="1"/>
  <c r="BO93" i="4"/>
  <c r="R88" i="9" s="1"/>
  <c r="BO92" i="4"/>
  <c r="R87" i="9" s="1"/>
  <c r="BO91" i="4"/>
  <c r="R86" i="9" s="1"/>
  <c r="BO90" i="4"/>
  <c r="R85" i="9" s="1"/>
  <c r="BO89" i="4"/>
  <c r="R84" i="9" s="1"/>
  <c r="BO88" i="4"/>
  <c r="R83" i="9" s="1"/>
  <c r="BO87" i="4"/>
  <c r="R82" i="9" s="1"/>
  <c r="BO86" i="4"/>
  <c r="R81" i="9" s="1"/>
  <c r="BO85" i="4"/>
  <c r="R80" i="9" s="1"/>
  <c r="BO84" i="4"/>
  <c r="R79" i="9" s="1"/>
  <c r="BO83" i="4"/>
  <c r="R78" i="9" s="1"/>
  <c r="BO82" i="4"/>
  <c r="R77" i="9" s="1"/>
  <c r="BO81" i="4"/>
  <c r="R76" i="9" s="1"/>
  <c r="BO80" i="4"/>
  <c r="R75" i="9" s="1"/>
  <c r="BO79" i="4"/>
  <c r="R74" i="9" s="1"/>
  <c r="BO78" i="4"/>
  <c r="R73" i="9" s="1"/>
  <c r="BO77" i="4"/>
  <c r="R72" i="9" s="1"/>
  <c r="BO76" i="4"/>
  <c r="R71" i="9" s="1"/>
  <c r="BO75" i="4"/>
  <c r="R70" i="9" s="1"/>
  <c r="BO74" i="4"/>
  <c r="R69" i="9" s="1"/>
  <c r="BO73" i="4"/>
  <c r="R68" i="9" s="1"/>
  <c r="BO72" i="4"/>
  <c r="R67" i="9" s="1"/>
  <c r="BO71" i="4"/>
  <c r="R66" i="9" s="1"/>
  <c r="BO70" i="4"/>
  <c r="R65" i="9" s="1"/>
  <c r="BO69" i="4"/>
  <c r="R64" i="9" s="1"/>
  <c r="BO68" i="4"/>
  <c r="R63" i="9" s="1"/>
  <c r="BO67" i="4"/>
  <c r="R62" i="9" s="1"/>
  <c r="BO66" i="4"/>
  <c r="R61" i="9" s="1"/>
  <c r="BO65" i="4"/>
  <c r="R60" i="9" s="1"/>
  <c r="BO64" i="4"/>
  <c r="R59" i="9" s="1"/>
  <c r="BO63" i="4"/>
  <c r="R58" i="9" s="1"/>
  <c r="BO62" i="4"/>
  <c r="R57" i="9" s="1"/>
  <c r="BO61" i="4"/>
  <c r="R56" i="9" s="1"/>
  <c r="BO60" i="4"/>
  <c r="R55" i="9" s="1"/>
  <c r="BO59" i="4"/>
  <c r="R54" i="9" s="1"/>
  <c r="BO58" i="4"/>
  <c r="R53" i="9" s="1"/>
  <c r="BO57" i="4"/>
  <c r="R52" i="9" s="1"/>
  <c r="BO56" i="4"/>
  <c r="R51" i="9" s="1"/>
  <c r="BO55" i="4"/>
  <c r="R50" i="9" s="1"/>
  <c r="BO54" i="4"/>
  <c r="R49" i="9" s="1"/>
  <c r="BO53" i="4"/>
  <c r="R48" i="9" s="1"/>
  <c r="BO52" i="4"/>
  <c r="R47" i="9" s="1"/>
  <c r="BO51" i="4"/>
  <c r="R46" i="9" s="1"/>
  <c r="BO50" i="4"/>
  <c r="R45" i="9" s="1"/>
  <c r="BO49" i="4"/>
  <c r="R44" i="9" s="1"/>
  <c r="BO48" i="4"/>
  <c r="R43" i="9" s="1"/>
  <c r="BO47" i="4"/>
  <c r="R42" i="9" s="1"/>
  <c r="BO46" i="4"/>
  <c r="R41" i="9" s="1"/>
  <c r="BO45" i="4"/>
  <c r="R40" i="9" s="1"/>
  <c r="BO44" i="4"/>
  <c r="R39" i="9" s="1"/>
  <c r="BO43" i="4"/>
  <c r="R38" i="9" s="1"/>
  <c r="BO42" i="4"/>
  <c r="R37" i="9" s="1"/>
  <c r="BO41" i="4"/>
  <c r="R36" i="9" s="1"/>
  <c r="BO40" i="4"/>
  <c r="R35" i="9" s="1"/>
  <c r="BO39" i="4"/>
  <c r="R34" i="9" s="1"/>
  <c r="BO38" i="4"/>
  <c r="R33" i="9" s="1"/>
  <c r="BO37" i="4"/>
  <c r="R32" i="9" s="1"/>
  <c r="BO36" i="4"/>
  <c r="R31" i="9" s="1"/>
  <c r="BO35" i="4"/>
  <c r="R30" i="9" s="1"/>
  <c r="BO34" i="4"/>
  <c r="R29" i="9" s="1"/>
  <c r="BO33" i="4"/>
  <c r="R28" i="9" s="1"/>
  <c r="BO32" i="4"/>
  <c r="R27" i="9" s="1"/>
  <c r="BO31" i="4"/>
  <c r="R26" i="9" s="1"/>
  <c r="BO30" i="4"/>
  <c r="R25" i="9" s="1"/>
  <c r="BO29" i="4"/>
  <c r="R24" i="9" s="1"/>
  <c r="BO28" i="4"/>
  <c r="R23" i="9" s="1"/>
  <c r="BO27" i="4"/>
  <c r="R22" i="9" s="1"/>
  <c r="BO26" i="4"/>
  <c r="R21" i="9" s="1"/>
  <c r="BO25" i="4"/>
  <c r="R20" i="9" s="1"/>
  <c r="BO24" i="4"/>
  <c r="R19" i="9" s="1"/>
  <c r="BO23" i="4"/>
  <c r="R18" i="9" s="1"/>
  <c r="BO22" i="4"/>
  <c r="R17" i="9" s="1"/>
  <c r="BO21" i="4"/>
  <c r="R16" i="9" s="1"/>
  <c r="BO20" i="4"/>
  <c r="R15" i="9" s="1"/>
  <c r="BO19" i="4"/>
  <c r="R14" i="9" s="1"/>
  <c r="BO18" i="4"/>
  <c r="R13" i="9" s="1"/>
  <c r="BO17" i="4"/>
  <c r="R12" i="9" s="1"/>
  <c r="BO16" i="4"/>
  <c r="R11" i="9" s="1"/>
  <c r="BO15" i="4"/>
  <c r="R10" i="9" s="1"/>
  <c r="BO14" i="4"/>
  <c r="R9" i="9" s="1"/>
  <c r="BO13" i="4"/>
  <c r="R8" i="9" s="1"/>
  <c r="BO12" i="4"/>
  <c r="R7" i="9" s="1"/>
  <c r="BO11" i="4"/>
  <c r="R6" i="9" s="1"/>
  <c r="BO10" i="4"/>
  <c r="R5" i="9" s="1"/>
  <c r="BO9" i="4"/>
  <c r="BK188" i="4"/>
  <c r="Q183" i="9" s="1"/>
  <c r="BK187" i="4"/>
  <c r="Q182" i="9" s="1"/>
  <c r="BK186" i="4"/>
  <c r="Q181" i="9" s="1"/>
  <c r="BK185" i="4"/>
  <c r="Q180" i="9" s="1"/>
  <c r="BK184" i="4"/>
  <c r="Q179" i="9" s="1"/>
  <c r="BK183" i="4"/>
  <c r="Q178" i="9" s="1"/>
  <c r="BK182" i="4"/>
  <c r="Q177" i="9" s="1"/>
  <c r="BK181" i="4"/>
  <c r="Q176" i="9" s="1"/>
  <c r="BK180" i="4"/>
  <c r="Q175" i="9" s="1"/>
  <c r="BK179" i="4"/>
  <c r="Q174" i="9" s="1"/>
  <c r="BK178" i="4"/>
  <c r="Q173" i="9" s="1"/>
  <c r="BK177" i="4"/>
  <c r="Q172" i="9" s="1"/>
  <c r="BK176" i="4"/>
  <c r="Q171" i="9" s="1"/>
  <c r="BK175" i="4"/>
  <c r="Q170" i="9" s="1"/>
  <c r="BK174" i="4"/>
  <c r="Q169" i="9" s="1"/>
  <c r="BK173" i="4"/>
  <c r="Q168" i="9" s="1"/>
  <c r="BK172" i="4"/>
  <c r="Q167" i="9" s="1"/>
  <c r="BK171" i="4"/>
  <c r="Q166" i="9" s="1"/>
  <c r="BK170" i="4"/>
  <c r="Q165" i="9" s="1"/>
  <c r="BK169" i="4"/>
  <c r="Q164" i="9" s="1"/>
  <c r="BK168" i="4"/>
  <c r="Q163" i="9" s="1"/>
  <c r="BK167" i="4"/>
  <c r="Q162" i="9" s="1"/>
  <c r="BK166" i="4"/>
  <c r="Q161" i="9" s="1"/>
  <c r="BK165" i="4"/>
  <c r="Q160" i="9" s="1"/>
  <c r="BK164" i="4"/>
  <c r="Q159" i="9" s="1"/>
  <c r="BK163" i="4"/>
  <c r="Q158" i="9" s="1"/>
  <c r="BK162" i="4"/>
  <c r="Q157" i="9" s="1"/>
  <c r="BK161" i="4"/>
  <c r="Q156" i="9" s="1"/>
  <c r="BK160" i="4"/>
  <c r="Q155" i="9" s="1"/>
  <c r="BK159" i="4"/>
  <c r="Q154" i="9" s="1"/>
  <c r="BK158" i="4"/>
  <c r="Q153" i="9" s="1"/>
  <c r="BK157" i="4"/>
  <c r="Q152" i="9" s="1"/>
  <c r="BK156" i="4"/>
  <c r="Q151" i="9" s="1"/>
  <c r="BK155" i="4"/>
  <c r="Q150" i="9" s="1"/>
  <c r="BK154" i="4"/>
  <c r="Q149" i="9" s="1"/>
  <c r="BK153" i="4"/>
  <c r="Q148" i="9" s="1"/>
  <c r="BK152" i="4"/>
  <c r="Q147" i="9" s="1"/>
  <c r="BK151" i="4"/>
  <c r="Q146" i="9" s="1"/>
  <c r="BK150" i="4"/>
  <c r="Q145" i="9" s="1"/>
  <c r="BK149" i="4"/>
  <c r="Q144" i="9" s="1"/>
  <c r="BK148" i="4"/>
  <c r="Q143" i="9" s="1"/>
  <c r="BK147" i="4"/>
  <c r="Q142" i="9" s="1"/>
  <c r="BK146" i="4"/>
  <c r="Q141" i="9" s="1"/>
  <c r="BK145" i="4"/>
  <c r="Q140" i="9" s="1"/>
  <c r="BK144" i="4"/>
  <c r="Q139" i="9" s="1"/>
  <c r="BK143" i="4"/>
  <c r="Q138" i="9" s="1"/>
  <c r="BK142" i="4"/>
  <c r="Q137" i="9" s="1"/>
  <c r="BK141" i="4"/>
  <c r="Q136" i="9" s="1"/>
  <c r="BK140" i="4"/>
  <c r="Q135" i="9" s="1"/>
  <c r="BK139" i="4"/>
  <c r="Q134" i="9" s="1"/>
  <c r="BK138" i="4"/>
  <c r="Q133" i="9" s="1"/>
  <c r="BK137" i="4"/>
  <c r="Q132" i="9" s="1"/>
  <c r="BK136" i="4"/>
  <c r="Q131" i="9" s="1"/>
  <c r="BK135" i="4"/>
  <c r="Q130" i="9" s="1"/>
  <c r="BK134" i="4"/>
  <c r="Q129" i="9" s="1"/>
  <c r="BK133" i="4"/>
  <c r="Q128" i="9" s="1"/>
  <c r="BK132" i="4"/>
  <c r="Q127" i="9" s="1"/>
  <c r="BK131" i="4"/>
  <c r="Q126" i="9" s="1"/>
  <c r="BK130" i="4"/>
  <c r="Q125" i="9" s="1"/>
  <c r="BK129" i="4"/>
  <c r="Q124" i="9" s="1"/>
  <c r="BK128" i="4"/>
  <c r="Q123" i="9" s="1"/>
  <c r="BK127" i="4"/>
  <c r="Q122" i="9" s="1"/>
  <c r="BK126" i="4"/>
  <c r="Q121" i="9" s="1"/>
  <c r="BK125" i="4"/>
  <c r="Q120" i="9" s="1"/>
  <c r="BK124" i="4"/>
  <c r="Q119" i="9" s="1"/>
  <c r="BK123" i="4"/>
  <c r="Q118" i="9" s="1"/>
  <c r="BK122" i="4"/>
  <c r="Q117" i="9" s="1"/>
  <c r="BK121" i="4"/>
  <c r="Q116" i="9" s="1"/>
  <c r="BK120" i="4"/>
  <c r="Q115" i="9" s="1"/>
  <c r="BK119" i="4"/>
  <c r="Q114" i="9" s="1"/>
  <c r="BK118" i="4"/>
  <c r="Q113" i="9" s="1"/>
  <c r="BK117" i="4"/>
  <c r="Q112" i="9" s="1"/>
  <c r="BK116" i="4"/>
  <c r="Q111" i="9" s="1"/>
  <c r="BK115" i="4"/>
  <c r="Q110" i="9" s="1"/>
  <c r="BK114" i="4"/>
  <c r="Q109" i="9" s="1"/>
  <c r="BK113" i="4"/>
  <c r="Q108" i="9" s="1"/>
  <c r="BK112" i="4"/>
  <c r="Q107" i="9" s="1"/>
  <c r="BK111" i="4"/>
  <c r="Q106" i="9" s="1"/>
  <c r="BK110" i="4"/>
  <c r="Q105" i="9" s="1"/>
  <c r="BK109" i="4"/>
  <c r="Q104" i="9" s="1"/>
  <c r="BK108" i="4"/>
  <c r="Q103" i="9" s="1"/>
  <c r="BK107" i="4"/>
  <c r="Q102" i="9" s="1"/>
  <c r="BK106" i="4"/>
  <c r="Q101" i="9" s="1"/>
  <c r="BK105" i="4"/>
  <c r="Q100" i="9" s="1"/>
  <c r="BK104" i="4"/>
  <c r="Q99" i="9" s="1"/>
  <c r="BK103" i="4"/>
  <c r="Q98" i="9" s="1"/>
  <c r="BK102" i="4"/>
  <c r="Q97" i="9" s="1"/>
  <c r="BK101" i="4"/>
  <c r="Q96" i="9" s="1"/>
  <c r="BK100" i="4"/>
  <c r="Q95" i="9" s="1"/>
  <c r="BK99" i="4"/>
  <c r="Q94" i="9" s="1"/>
  <c r="BK98" i="4"/>
  <c r="Q93" i="9" s="1"/>
  <c r="BK97" i="4"/>
  <c r="Q92" i="9" s="1"/>
  <c r="BK96" i="4"/>
  <c r="Q91" i="9" s="1"/>
  <c r="BK95" i="4"/>
  <c r="Q90" i="9" s="1"/>
  <c r="BK94" i="4"/>
  <c r="Q89" i="9" s="1"/>
  <c r="BK93" i="4"/>
  <c r="Q88" i="9" s="1"/>
  <c r="BK92" i="4"/>
  <c r="Q87" i="9" s="1"/>
  <c r="BK91" i="4"/>
  <c r="Q86" i="9" s="1"/>
  <c r="BK90" i="4"/>
  <c r="Q85" i="9" s="1"/>
  <c r="BK89" i="4"/>
  <c r="Q84" i="9" s="1"/>
  <c r="BK88" i="4"/>
  <c r="Q83" i="9" s="1"/>
  <c r="BK87" i="4"/>
  <c r="Q82" i="9" s="1"/>
  <c r="BK86" i="4"/>
  <c r="Q81" i="9" s="1"/>
  <c r="BK85" i="4"/>
  <c r="Q80" i="9" s="1"/>
  <c r="BK84" i="4"/>
  <c r="Q79" i="9" s="1"/>
  <c r="BK83" i="4"/>
  <c r="Q78" i="9" s="1"/>
  <c r="BK82" i="4"/>
  <c r="Q77" i="9" s="1"/>
  <c r="BK81" i="4"/>
  <c r="Q76" i="9" s="1"/>
  <c r="BK80" i="4"/>
  <c r="Q75" i="9" s="1"/>
  <c r="BK79" i="4"/>
  <c r="Q74" i="9" s="1"/>
  <c r="BK78" i="4"/>
  <c r="Q73" i="9" s="1"/>
  <c r="BK77" i="4"/>
  <c r="Q72" i="9" s="1"/>
  <c r="BK76" i="4"/>
  <c r="Q71" i="9" s="1"/>
  <c r="BK75" i="4"/>
  <c r="Q70" i="9" s="1"/>
  <c r="BK74" i="4"/>
  <c r="Q69" i="9" s="1"/>
  <c r="BK73" i="4"/>
  <c r="Q68" i="9" s="1"/>
  <c r="BK72" i="4"/>
  <c r="Q67" i="9" s="1"/>
  <c r="BK71" i="4"/>
  <c r="Q66" i="9" s="1"/>
  <c r="BK70" i="4"/>
  <c r="Q65" i="9" s="1"/>
  <c r="BK69" i="4"/>
  <c r="Q64" i="9" s="1"/>
  <c r="BK68" i="4"/>
  <c r="Q63" i="9" s="1"/>
  <c r="BK67" i="4"/>
  <c r="Q62" i="9" s="1"/>
  <c r="BK66" i="4"/>
  <c r="Q61" i="9" s="1"/>
  <c r="BK65" i="4"/>
  <c r="Q60" i="9" s="1"/>
  <c r="BK64" i="4"/>
  <c r="Q59" i="9" s="1"/>
  <c r="BK63" i="4"/>
  <c r="Q58" i="9" s="1"/>
  <c r="BK62" i="4"/>
  <c r="Q57" i="9" s="1"/>
  <c r="BK61" i="4"/>
  <c r="Q56" i="9" s="1"/>
  <c r="BK60" i="4"/>
  <c r="Q55" i="9" s="1"/>
  <c r="BK59" i="4"/>
  <c r="Q54" i="9" s="1"/>
  <c r="BK58" i="4"/>
  <c r="Q53" i="9" s="1"/>
  <c r="BK57" i="4"/>
  <c r="Q52" i="9" s="1"/>
  <c r="BK56" i="4"/>
  <c r="Q51" i="9" s="1"/>
  <c r="BK55" i="4"/>
  <c r="Q50" i="9" s="1"/>
  <c r="BK54" i="4"/>
  <c r="Q49" i="9" s="1"/>
  <c r="BK53" i="4"/>
  <c r="Q48" i="9" s="1"/>
  <c r="BK52" i="4"/>
  <c r="Q47" i="9" s="1"/>
  <c r="BK51" i="4"/>
  <c r="Q46" i="9" s="1"/>
  <c r="BK50" i="4"/>
  <c r="Q45" i="9" s="1"/>
  <c r="BK49" i="4"/>
  <c r="Q44" i="9" s="1"/>
  <c r="BK48" i="4"/>
  <c r="Q43" i="9" s="1"/>
  <c r="BK47" i="4"/>
  <c r="Q42" i="9" s="1"/>
  <c r="BK46" i="4"/>
  <c r="Q41" i="9" s="1"/>
  <c r="BK45" i="4"/>
  <c r="Q40" i="9" s="1"/>
  <c r="BK44" i="4"/>
  <c r="Q39" i="9" s="1"/>
  <c r="BK43" i="4"/>
  <c r="Q38" i="9" s="1"/>
  <c r="BK42" i="4"/>
  <c r="Q37" i="9" s="1"/>
  <c r="BK41" i="4"/>
  <c r="Q36" i="9" s="1"/>
  <c r="BK40" i="4"/>
  <c r="Q35" i="9" s="1"/>
  <c r="BK39" i="4"/>
  <c r="Q34" i="9" s="1"/>
  <c r="BK38" i="4"/>
  <c r="Q33" i="9" s="1"/>
  <c r="BK37" i="4"/>
  <c r="Q32" i="9" s="1"/>
  <c r="BK36" i="4"/>
  <c r="Q31" i="9" s="1"/>
  <c r="BK35" i="4"/>
  <c r="Q30" i="9" s="1"/>
  <c r="BK34" i="4"/>
  <c r="Q29" i="9" s="1"/>
  <c r="BK33" i="4"/>
  <c r="Q28" i="9" s="1"/>
  <c r="BK32" i="4"/>
  <c r="Q27" i="9" s="1"/>
  <c r="BK31" i="4"/>
  <c r="Q26" i="9" s="1"/>
  <c r="BK30" i="4"/>
  <c r="Q25" i="9" s="1"/>
  <c r="BK29" i="4"/>
  <c r="Q24" i="9" s="1"/>
  <c r="BK28" i="4"/>
  <c r="Q23" i="9" s="1"/>
  <c r="BK27" i="4"/>
  <c r="Q22" i="9" s="1"/>
  <c r="BK26" i="4"/>
  <c r="Q21" i="9" s="1"/>
  <c r="BK25" i="4"/>
  <c r="Q20" i="9" s="1"/>
  <c r="BK24" i="4"/>
  <c r="Q19" i="9" s="1"/>
  <c r="BK23" i="4"/>
  <c r="Q18" i="9" s="1"/>
  <c r="BK22" i="4"/>
  <c r="Q17" i="9" s="1"/>
  <c r="BK21" i="4"/>
  <c r="Q16" i="9" s="1"/>
  <c r="BK20" i="4"/>
  <c r="Q15" i="9" s="1"/>
  <c r="BK19" i="4"/>
  <c r="Q14" i="9" s="1"/>
  <c r="BK18" i="4"/>
  <c r="Q13" i="9" s="1"/>
  <c r="BK17" i="4"/>
  <c r="Q12" i="9" s="1"/>
  <c r="BK16" i="4"/>
  <c r="Q11" i="9" s="1"/>
  <c r="BK15" i="4"/>
  <c r="Q10" i="9" s="1"/>
  <c r="BK14" i="4"/>
  <c r="Q9" i="9" s="1"/>
  <c r="BK13" i="4"/>
  <c r="Q8" i="9" s="1"/>
  <c r="BK12" i="4"/>
  <c r="Q7" i="9" s="1"/>
  <c r="BK11" i="4"/>
  <c r="Q6" i="9" s="1"/>
  <c r="BK10" i="4"/>
  <c r="Q5" i="9" s="1"/>
  <c r="BK9" i="4"/>
  <c r="BG188" i="4"/>
  <c r="P183" i="9" s="1"/>
  <c r="BG187" i="4"/>
  <c r="P182" i="9" s="1"/>
  <c r="BG186" i="4"/>
  <c r="P181" i="9" s="1"/>
  <c r="BG185" i="4"/>
  <c r="P180" i="9" s="1"/>
  <c r="BG184" i="4"/>
  <c r="P179" i="9" s="1"/>
  <c r="BG183" i="4"/>
  <c r="P178" i="9" s="1"/>
  <c r="BG182" i="4"/>
  <c r="P177" i="9" s="1"/>
  <c r="BG181" i="4"/>
  <c r="P176" i="9" s="1"/>
  <c r="BG180" i="4"/>
  <c r="P175" i="9" s="1"/>
  <c r="BG179" i="4"/>
  <c r="P174" i="9" s="1"/>
  <c r="BG178" i="4"/>
  <c r="P173" i="9" s="1"/>
  <c r="BG177" i="4"/>
  <c r="P172" i="9" s="1"/>
  <c r="BG176" i="4"/>
  <c r="P171" i="9" s="1"/>
  <c r="BG175" i="4"/>
  <c r="P170" i="9" s="1"/>
  <c r="BG174" i="4"/>
  <c r="P169" i="9" s="1"/>
  <c r="BG173" i="4"/>
  <c r="P168" i="9" s="1"/>
  <c r="BG172" i="4"/>
  <c r="P167" i="9" s="1"/>
  <c r="BG171" i="4"/>
  <c r="P166" i="9" s="1"/>
  <c r="BG170" i="4"/>
  <c r="P165" i="9" s="1"/>
  <c r="BG169" i="4"/>
  <c r="P164" i="9" s="1"/>
  <c r="BG168" i="4"/>
  <c r="P163" i="9" s="1"/>
  <c r="BG167" i="4"/>
  <c r="P162" i="9" s="1"/>
  <c r="BG166" i="4"/>
  <c r="P161" i="9" s="1"/>
  <c r="BG165" i="4"/>
  <c r="P160" i="9" s="1"/>
  <c r="BG164" i="4"/>
  <c r="P159" i="9" s="1"/>
  <c r="BG163" i="4"/>
  <c r="P158" i="9" s="1"/>
  <c r="BG162" i="4"/>
  <c r="P157" i="9" s="1"/>
  <c r="BG161" i="4"/>
  <c r="P156" i="9" s="1"/>
  <c r="BG160" i="4"/>
  <c r="P155" i="9" s="1"/>
  <c r="BG159" i="4"/>
  <c r="P154" i="9" s="1"/>
  <c r="BG158" i="4"/>
  <c r="P153" i="9" s="1"/>
  <c r="BG157" i="4"/>
  <c r="P152" i="9" s="1"/>
  <c r="BG156" i="4"/>
  <c r="P151" i="9" s="1"/>
  <c r="BG155" i="4"/>
  <c r="P150" i="9" s="1"/>
  <c r="BG154" i="4"/>
  <c r="P149" i="9" s="1"/>
  <c r="BG153" i="4"/>
  <c r="P148" i="9" s="1"/>
  <c r="BG152" i="4"/>
  <c r="P147" i="9" s="1"/>
  <c r="BG151" i="4"/>
  <c r="P146" i="9" s="1"/>
  <c r="BG150" i="4"/>
  <c r="P145" i="9" s="1"/>
  <c r="BG149" i="4"/>
  <c r="P144" i="9" s="1"/>
  <c r="BG148" i="4"/>
  <c r="P143" i="9" s="1"/>
  <c r="BG147" i="4"/>
  <c r="P142" i="9" s="1"/>
  <c r="BG146" i="4"/>
  <c r="P141" i="9" s="1"/>
  <c r="BG145" i="4"/>
  <c r="P140" i="9" s="1"/>
  <c r="BG144" i="4"/>
  <c r="P139" i="9" s="1"/>
  <c r="BG143" i="4"/>
  <c r="P138" i="9" s="1"/>
  <c r="BG142" i="4"/>
  <c r="P137" i="9" s="1"/>
  <c r="BG141" i="4"/>
  <c r="P136" i="9" s="1"/>
  <c r="BG140" i="4"/>
  <c r="P135" i="9" s="1"/>
  <c r="BG139" i="4"/>
  <c r="P134" i="9" s="1"/>
  <c r="BG138" i="4"/>
  <c r="P133" i="9" s="1"/>
  <c r="BG137" i="4"/>
  <c r="P132" i="9" s="1"/>
  <c r="BG136" i="4"/>
  <c r="P131" i="9" s="1"/>
  <c r="BG135" i="4"/>
  <c r="P130" i="9" s="1"/>
  <c r="BG134" i="4"/>
  <c r="P129" i="9" s="1"/>
  <c r="BG133" i="4"/>
  <c r="P128" i="9" s="1"/>
  <c r="BG132" i="4"/>
  <c r="P127" i="9" s="1"/>
  <c r="BG131" i="4"/>
  <c r="P126" i="9" s="1"/>
  <c r="BG130" i="4"/>
  <c r="P125" i="9" s="1"/>
  <c r="BG129" i="4"/>
  <c r="P124" i="9" s="1"/>
  <c r="BG128" i="4"/>
  <c r="P123" i="9" s="1"/>
  <c r="BG127" i="4"/>
  <c r="P122" i="9" s="1"/>
  <c r="BG126" i="4"/>
  <c r="P121" i="9" s="1"/>
  <c r="BG125" i="4"/>
  <c r="P120" i="9" s="1"/>
  <c r="BG124" i="4"/>
  <c r="P119" i="9" s="1"/>
  <c r="BG123" i="4"/>
  <c r="P118" i="9" s="1"/>
  <c r="BG122" i="4"/>
  <c r="P117" i="9" s="1"/>
  <c r="BG121" i="4"/>
  <c r="P116" i="9" s="1"/>
  <c r="BG120" i="4"/>
  <c r="P115" i="9" s="1"/>
  <c r="BG119" i="4"/>
  <c r="P114" i="9" s="1"/>
  <c r="BG118" i="4"/>
  <c r="P113" i="9" s="1"/>
  <c r="BG117" i="4"/>
  <c r="P112" i="9" s="1"/>
  <c r="BG116" i="4"/>
  <c r="P111" i="9" s="1"/>
  <c r="BG115" i="4"/>
  <c r="P110" i="9" s="1"/>
  <c r="BG114" i="4"/>
  <c r="P109" i="9" s="1"/>
  <c r="BG113" i="4"/>
  <c r="P108" i="9" s="1"/>
  <c r="BG112" i="4"/>
  <c r="P107" i="9" s="1"/>
  <c r="BG111" i="4"/>
  <c r="P106" i="9" s="1"/>
  <c r="BG110" i="4"/>
  <c r="P105" i="9" s="1"/>
  <c r="BG109" i="4"/>
  <c r="P104" i="9" s="1"/>
  <c r="BG108" i="4"/>
  <c r="P103" i="9" s="1"/>
  <c r="BG107" i="4"/>
  <c r="P102" i="9" s="1"/>
  <c r="BG106" i="4"/>
  <c r="P101" i="9" s="1"/>
  <c r="BG105" i="4"/>
  <c r="P100" i="9" s="1"/>
  <c r="BG104" i="4"/>
  <c r="P99" i="9" s="1"/>
  <c r="BG103" i="4"/>
  <c r="P98" i="9" s="1"/>
  <c r="BG102" i="4"/>
  <c r="P97" i="9" s="1"/>
  <c r="BG101" i="4"/>
  <c r="P96" i="9" s="1"/>
  <c r="BG100" i="4"/>
  <c r="P95" i="9" s="1"/>
  <c r="BG99" i="4"/>
  <c r="P94" i="9" s="1"/>
  <c r="BG98" i="4"/>
  <c r="P93" i="9" s="1"/>
  <c r="BG97" i="4"/>
  <c r="P92" i="9" s="1"/>
  <c r="BG96" i="4"/>
  <c r="P91" i="9" s="1"/>
  <c r="BG95" i="4"/>
  <c r="P90" i="9" s="1"/>
  <c r="BG94" i="4"/>
  <c r="P89" i="9" s="1"/>
  <c r="BG93" i="4"/>
  <c r="P88" i="9" s="1"/>
  <c r="BG92" i="4"/>
  <c r="P87" i="9" s="1"/>
  <c r="BG91" i="4"/>
  <c r="P86" i="9" s="1"/>
  <c r="BG90" i="4"/>
  <c r="P85" i="9" s="1"/>
  <c r="BG89" i="4"/>
  <c r="P84" i="9" s="1"/>
  <c r="BG88" i="4"/>
  <c r="P83" i="9" s="1"/>
  <c r="BG87" i="4"/>
  <c r="P82" i="9" s="1"/>
  <c r="BG86" i="4"/>
  <c r="P81" i="9" s="1"/>
  <c r="BG85" i="4"/>
  <c r="P80" i="9" s="1"/>
  <c r="BG84" i="4"/>
  <c r="P79" i="9" s="1"/>
  <c r="BG83" i="4"/>
  <c r="P78" i="9" s="1"/>
  <c r="BG82" i="4"/>
  <c r="P77" i="9" s="1"/>
  <c r="BG81" i="4"/>
  <c r="P76" i="9" s="1"/>
  <c r="BG80" i="4"/>
  <c r="P75" i="9" s="1"/>
  <c r="BG79" i="4"/>
  <c r="P74" i="9" s="1"/>
  <c r="BG78" i="4"/>
  <c r="P73" i="9" s="1"/>
  <c r="BG77" i="4"/>
  <c r="P72" i="9" s="1"/>
  <c r="BG76" i="4"/>
  <c r="P71" i="9" s="1"/>
  <c r="BG75" i="4"/>
  <c r="P70" i="9" s="1"/>
  <c r="BG74" i="4"/>
  <c r="P69" i="9" s="1"/>
  <c r="BG73" i="4"/>
  <c r="P68" i="9" s="1"/>
  <c r="BG72" i="4"/>
  <c r="P67" i="9" s="1"/>
  <c r="BG71" i="4"/>
  <c r="P66" i="9" s="1"/>
  <c r="BG70" i="4"/>
  <c r="P65" i="9" s="1"/>
  <c r="BG69" i="4"/>
  <c r="P64" i="9" s="1"/>
  <c r="BG68" i="4"/>
  <c r="P63" i="9" s="1"/>
  <c r="BG67" i="4"/>
  <c r="P62" i="9" s="1"/>
  <c r="BG66" i="4"/>
  <c r="P61" i="9" s="1"/>
  <c r="BG65" i="4"/>
  <c r="P60" i="9" s="1"/>
  <c r="BG64" i="4"/>
  <c r="P59" i="9" s="1"/>
  <c r="BG63" i="4"/>
  <c r="P58" i="9" s="1"/>
  <c r="BG62" i="4"/>
  <c r="P57" i="9" s="1"/>
  <c r="BG61" i="4"/>
  <c r="P56" i="9" s="1"/>
  <c r="BG60" i="4"/>
  <c r="P55" i="9" s="1"/>
  <c r="BG59" i="4"/>
  <c r="P54" i="9" s="1"/>
  <c r="BG58" i="4"/>
  <c r="P53" i="9" s="1"/>
  <c r="BG57" i="4"/>
  <c r="P52" i="9" s="1"/>
  <c r="BG56" i="4"/>
  <c r="P51" i="9" s="1"/>
  <c r="BG55" i="4"/>
  <c r="P50" i="9" s="1"/>
  <c r="BG54" i="4"/>
  <c r="P49" i="9" s="1"/>
  <c r="BG53" i="4"/>
  <c r="P48" i="9" s="1"/>
  <c r="BG52" i="4"/>
  <c r="P47" i="9" s="1"/>
  <c r="BG51" i="4"/>
  <c r="P46" i="9" s="1"/>
  <c r="BG50" i="4"/>
  <c r="P45" i="9" s="1"/>
  <c r="BG49" i="4"/>
  <c r="P44" i="9" s="1"/>
  <c r="BG48" i="4"/>
  <c r="P43" i="9" s="1"/>
  <c r="BG47" i="4"/>
  <c r="P42" i="9" s="1"/>
  <c r="BG46" i="4"/>
  <c r="P41" i="9" s="1"/>
  <c r="BG45" i="4"/>
  <c r="P40" i="9" s="1"/>
  <c r="BG44" i="4"/>
  <c r="P39" i="9" s="1"/>
  <c r="BG43" i="4"/>
  <c r="P38" i="9" s="1"/>
  <c r="BG42" i="4"/>
  <c r="P37" i="9" s="1"/>
  <c r="BG41" i="4"/>
  <c r="P36" i="9" s="1"/>
  <c r="BG40" i="4"/>
  <c r="P35" i="9" s="1"/>
  <c r="BG39" i="4"/>
  <c r="P34" i="9" s="1"/>
  <c r="BG38" i="4"/>
  <c r="P33" i="9" s="1"/>
  <c r="BG37" i="4"/>
  <c r="P32" i="9" s="1"/>
  <c r="BG36" i="4"/>
  <c r="P31" i="9" s="1"/>
  <c r="BG35" i="4"/>
  <c r="P30" i="9" s="1"/>
  <c r="BG34" i="4"/>
  <c r="P29" i="9" s="1"/>
  <c r="BG33" i="4"/>
  <c r="P28" i="9" s="1"/>
  <c r="BG32" i="4"/>
  <c r="P27" i="9" s="1"/>
  <c r="BG31" i="4"/>
  <c r="P26" i="9" s="1"/>
  <c r="BG30" i="4"/>
  <c r="P25" i="9" s="1"/>
  <c r="BG29" i="4"/>
  <c r="P24" i="9" s="1"/>
  <c r="BG28" i="4"/>
  <c r="P23" i="9" s="1"/>
  <c r="BG27" i="4"/>
  <c r="P22" i="9" s="1"/>
  <c r="BG26" i="4"/>
  <c r="P21" i="9" s="1"/>
  <c r="BG25" i="4"/>
  <c r="P20" i="9" s="1"/>
  <c r="BG24" i="4"/>
  <c r="P19" i="9" s="1"/>
  <c r="BG23" i="4"/>
  <c r="P18" i="9" s="1"/>
  <c r="BG22" i="4"/>
  <c r="P17" i="9" s="1"/>
  <c r="BG21" i="4"/>
  <c r="P16" i="9" s="1"/>
  <c r="BG20" i="4"/>
  <c r="P15" i="9" s="1"/>
  <c r="BG19" i="4"/>
  <c r="P14" i="9" s="1"/>
  <c r="BG18" i="4"/>
  <c r="P13" i="9" s="1"/>
  <c r="BG17" i="4"/>
  <c r="P12" i="9" s="1"/>
  <c r="BG16" i="4"/>
  <c r="P11" i="9" s="1"/>
  <c r="BG15" i="4"/>
  <c r="P10" i="9" s="1"/>
  <c r="BG14" i="4"/>
  <c r="P9" i="9" s="1"/>
  <c r="BG13" i="4"/>
  <c r="P8" i="9" s="1"/>
  <c r="BG12" i="4"/>
  <c r="P7" i="9" s="1"/>
  <c r="BG11" i="4"/>
  <c r="P6" i="9" s="1"/>
  <c r="BG10" i="4"/>
  <c r="P5" i="9" s="1"/>
  <c r="BG9" i="4"/>
  <c r="BC188" i="4"/>
  <c r="O183" i="9" s="1"/>
  <c r="BC187" i="4"/>
  <c r="O182" i="9" s="1"/>
  <c r="BC186" i="4"/>
  <c r="O181" i="9" s="1"/>
  <c r="BC185" i="4"/>
  <c r="O180" i="9" s="1"/>
  <c r="BC184" i="4"/>
  <c r="O179" i="9" s="1"/>
  <c r="BC183" i="4"/>
  <c r="O178" i="9" s="1"/>
  <c r="BC182" i="4"/>
  <c r="O177" i="9" s="1"/>
  <c r="BC181" i="4"/>
  <c r="O176" i="9" s="1"/>
  <c r="BC180" i="4"/>
  <c r="O175" i="9" s="1"/>
  <c r="BC179" i="4"/>
  <c r="O174" i="9" s="1"/>
  <c r="BC178" i="4"/>
  <c r="O173" i="9" s="1"/>
  <c r="BC177" i="4"/>
  <c r="O172" i="9" s="1"/>
  <c r="BC176" i="4"/>
  <c r="O171" i="9" s="1"/>
  <c r="BC175" i="4"/>
  <c r="O170" i="9" s="1"/>
  <c r="BC174" i="4"/>
  <c r="O169" i="9" s="1"/>
  <c r="BC173" i="4"/>
  <c r="O168" i="9" s="1"/>
  <c r="BC172" i="4"/>
  <c r="O167" i="9" s="1"/>
  <c r="BC171" i="4"/>
  <c r="O166" i="9" s="1"/>
  <c r="BC170" i="4"/>
  <c r="O165" i="9" s="1"/>
  <c r="BC169" i="4"/>
  <c r="O164" i="9" s="1"/>
  <c r="BC168" i="4"/>
  <c r="O163" i="9" s="1"/>
  <c r="BC167" i="4"/>
  <c r="O162" i="9" s="1"/>
  <c r="BC166" i="4"/>
  <c r="O161" i="9" s="1"/>
  <c r="BC165" i="4"/>
  <c r="O160" i="9" s="1"/>
  <c r="BC164" i="4"/>
  <c r="O159" i="9" s="1"/>
  <c r="BC163" i="4"/>
  <c r="O158" i="9" s="1"/>
  <c r="BC162" i="4"/>
  <c r="O157" i="9" s="1"/>
  <c r="BC161" i="4"/>
  <c r="O156" i="9" s="1"/>
  <c r="BC160" i="4"/>
  <c r="O155" i="9" s="1"/>
  <c r="BC159" i="4"/>
  <c r="O154" i="9" s="1"/>
  <c r="BC158" i="4"/>
  <c r="O153" i="9" s="1"/>
  <c r="BC157" i="4"/>
  <c r="O152" i="9" s="1"/>
  <c r="BC156" i="4"/>
  <c r="O151" i="9" s="1"/>
  <c r="BC155" i="4"/>
  <c r="O150" i="9" s="1"/>
  <c r="BC154" i="4"/>
  <c r="O149" i="9" s="1"/>
  <c r="BC153" i="4"/>
  <c r="O148" i="9" s="1"/>
  <c r="BC152" i="4"/>
  <c r="O147" i="9" s="1"/>
  <c r="BC151" i="4"/>
  <c r="O146" i="9" s="1"/>
  <c r="BC150" i="4"/>
  <c r="O145" i="9" s="1"/>
  <c r="BC149" i="4"/>
  <c r="O144" i="9" s="1"/>
  <c r="BC148" i="4"/>
  <c r="O143" i="9" s="1"/>
  <c r="BC147" i="4"/>
  <c r="O142" i="9" s="1"/>
  <c r="BC146" i="4"/>
  <c r="O141" i="9" s="1"/>
  <c r="BC145" i="4"/>
  <c r="O140" i="9" s="1"/>
  <c r="BC144" i="4"/>
  <c r="O139" i="9" s="1"/>
  <c r="BC143" i="4"/>
  <c r="O138" i="9" s="1"/>
  <c r="BC142" i="4"/>
  <c r="O137" i="9" s="1"/>
  <c r="BC141" i="4"/>
  <c r="O136" i="9" s="1"/>
  <c r="BC140" i="4"/>
  <c r="O135" i="9" s="1"/>
  <c r="BC139" i="4"/>
  <c r="O134" i="9" s="1"/>
  <c r="BC138" i="4"/>
  <c r="O133" i="9" s="1"/>
  <c r="BC137" i="4"/>
  <c r="O132" i="9" s="1"/>
  <c r="BC136" i="4"/>
  <c r="O131" i="9" s="1"/>
  <c r="BC135" i="4"/>
  <c r="O130" i="9" s="1"/>
  <c r="BC134" i="4"/>
  <c r="O129" i="9" s="1"/>
  <c r="BC133" i="4"/>
  <c r="O128" i="9" s="1"/>
  <c r="BC132" i="4"/>
  <c r="O127" i="9" s="1"/>
  <c r="BC131" i="4"/>
  <c r="O126" i="9" s="1"/>
  <c r="BC130" i="4"/>
  <c r="O125" i="9" s="1"/>
  <c r="BC129" i="4"/>
  <c r="O124" i="9" s="1"/>
  <c r="BC128" i="4"/>
  <c r="O123" i="9" s="1"/>
  <c r="BC127" i="4"/>
  <c r="O122" i="9" s="1"/>
  <c r="BC126" i="4"/>
  <c r="O121" i="9" s="1"/>
  <c r="BC125" i="4"/>
  <c r="O120" i="9" s="1"/>
  <c r="BC124" i="4"/>
  <c r="O119" i="9" s="1"/>
  <c r="BC123" i="4"/>
  <c r="O118" i="9" s="1"/>
  <c r="BC122" i="4"/>
  <c r="O117" i="9" s="1"/>
  <c r="BC121" i="4"/>
  <c r="O116" i="9" s="1"/>
  <c r="BC120" i="4"/>
  <c r="O115" i="9" s="1"/>
  <c r="BC119" i="4"/>
  <c r="O114" i="9" s="1"/>
  <c r="BC118" i="4"/>
  <c r="O113" i="9" s="1"/>
  <c r="BC117" i="4"/>
  <c r="O112" i="9" s="1"/>
  <c r="BC116" i="4"/>
  <c r="O111" i="9" s="1"/>
  <c r="BC115" i="4"/>
  <c r="O110" i="9" s="1"/>
  <c r="BC114" i="4"/>
  <c r="O109" i="9" s="1"/>
  <c r="BC113" i="4"/>
  <c r="O108" i="9" s="1"/>
  <c r="BC112" i="4"/>
  <c r="O107" i="9" s="1"/>
  <c r="BC111" i="4"/>
  <c r="O106" i="9" s="1"/>
  <c r="BC110" i="4"/>
  <c r="O105" i="9" s="1"/>
  <c r="BC109" i="4"/>
  <c r="O104" i="9" s="1"/>
  <c r="BC108" i="4"/>
  <c r="O103" i="9" s="1"/>
  <c r="BC107" i="4"/>
  <c r="O102" i="9" s="1"/>
  <c r="BC106" i="4"/>
  <c r="O101" i="9" s="1"/>
  <c r="BC105" i="4"/>
  <c r="O100" i="9" s="1"/>
  <c r="BC104" i="4"/>
  <c r="O99" i="9" s="1"/>
  <c r="BC103" i="4"/>
  <c r="O98" i="9" s="1"/>
  <c r="BC102" i="4"/>
  <c r="O97" i="9" s="1"/>
  <c r="BC101" i="4"/>
  <c r="O96" i="9" s="1"/>
  <c r="BC100" i="4"/>
  <c r="O95" i="9" s="1"/>
  <c r="BC99" i="4"/>
  <c r="O94" i="9" s="1"/>
  <c r="BC98" i="4"/>
  <c r="O93" i="9" s="1"/>
  <c r="BC97" i="4"/>
  <c r="O92" i="9" s="1"/>
  <c r="BC96" i="4"/>
  <c r="O91" i="9" s="1"/>
  <c r="BC95" i="4"/>
  <c r="O90" i="9" s="1"/>
  <c r="BC94" i="4"/>
  <c r="O89" i="9" s="1"/>
  <c r="BC93" i="4"/>
  <c r="O88" i="9" s="1"/>
  <c r="BC92" i="4"/>
  <c r="O87" i="9" s="1"/>
  <c r="BC91" i="4"/>
  <c r="O86" i="9" s="1"/>
  <c r="BC90" i="4"/>
  <c r="O85" i="9" s="1"/>
  <c r="BC89" i="4"/>
  <c r="O84" i="9" s="1"/>
  <c r="BC88" i="4"/>
  <c r="O83" i="9" s="1"/>
  <c r="BC87" i="4"/>
  <c r="O82" i="9" s="1"/>
  <c r="BC86" i="4"/>
  <c r="O81" i="9" s="1"/>
  <c r="BC85" i="4"/>
  <c r="O80" i="9" s="1"/>
  <c r="BC84" i="4"/>
  <c r="O79" i="9" s="1"/>
  <c r="BC83" i="4"/>
  <c r="O78" i="9" s="1"/>
  <c r="BC82" i="4"/>
  <c r="O77" i="9" s="1"/>
  <c r="BC81" i="4"/>
  <c r="O76" i="9" s="1"/>
  <c r="BC80" i="4"/>
  <c r="O75" i="9" s="1"/>
  <c r="BC79" i="4"/>
  <c r="O74" i="9" s="1"/>
  <c r="BC78" i="4"/>
  <c r="O73" i="9" s="1"/>
  <c r="BC77" i="4"/>
  <c r="O72" i="9" s="1"/>
  <c r="BC76" i="4"/>
  <c r="O71" i="9" s="1"/>
  <c r="BC75" i="4"/>
  <c r="O70" i="9" s="1"/>
  <c r="BC74" i="4"/>
  <c r="O69" i="9" s="1"/>
  <c r="BC73" i="4"/>
  <c r="O68" i="9" s="1"/>
  <c r="BC72" i="4"/>
  <c r="O67" i="9" s="1"/>
  <c r="BC71" i="4"/>
  <c r="O66" i="9" s="1"/>
  <c r="BC70" i="4"/>
  <c r="O65" i="9" s="1"/>
  <c r="BC69" i="4"/>
  <c r="O64" i="9" s="1"/>
  <c r="BC68" i="4"/>
  <c r="O63" i="9" s="1"/>
  <c r="BC67" i="4"/>
  <c r="O62" i="9" s="1"/>
  <c r="BC66" i="4"/>
  <c r="O61" i="9" s="1"/>
  <c r="BC65" i="4"/>
  <c r="O60" i="9" s="1"/>
  <c r="BC64" i="4"/>
  <c r="O59" i="9" s="1"/>
  <c r="BC63" i="4"/>
  <c r="O58" i="9" s="1"/>
  <c r="BC62" i="4"/>
  <c r="O57" i="9" s="1"/>
  <c r="BC61" i="4"/>
  <c r="O56" i="9" s="1"/>
  <c r="BC60" i="4"/>
  <c r="O55" i="9" s="1"/>
  <c r="BC59" i="4"/>
  <c r="O54" i="9" s="1"/>
  <c r="BC58" i="4"/>
  <c r="O53" i="9" s="1"/>
  <c r="BC57" i="4"/>
  <c r="O52" i="9" s="1"/>
  <c r="BC56" i="4"/>
  <c r="O51" i="9" s="1"/>
  <c r="BC55" i="4"/>
  <c r="O50" i="9" s="1"/>
  <c r="BC54" i="4"/>
  <c r="O49" i="9" s="1"/>
  <c r="BC53" i="4"/>
  <c r="O48" i="9" s="1"/>
  <c r="BC52" i="4"/>
  <c r="O47" i="9" s="1"/>
  <c r="BC51" i="4"/>
  <c r="O46" i="9" s="1"/>
  <c r="BC50" i="4"/>
  <c r="O45" i="9" s="1"/>
  <c r="BC49" i="4"/>
  <c r="O44" i="9" s="1"/>
  <c r="BC48" i="4"/>
  <c r="O43" i="9" s="1"/>
  <c r="BC47" i="4"/>
  <c r="O42" i="9" s="1"/>
  <c r="BC46" i="4"/>
  <c r="O41" i="9" s="1"/>
  <c r="BC45" i="4"/>
  <c r="O40" i="9" s="1"/>
  <c r="BC44" i="4"/>
  <c r="O39" i="9" s="1"/>
  <c r="BC43" i="4"/>
  <c r="O38" i="9" s="1"/>
  <c r="BC42" i="4"/>
  <c r="O37" i="9" s="1"/>
  <c r="BC41" i="4"/>
  <c r="O36" i="9" s="1"/>
  <c r="BC40" i="4"/>
  <c r="O35" i="9" s="1"/>
  <c r="BC39" i="4"/>
  <c r="O34" i="9" s="1"/>
  <c r="BC38" i="4"/>
  <c r="O33" i="9" s="1"/>
  <c r="BC37" i="4"/>
  <c r="O32" i="9" s="1"/>
  <c r="BC36" i="4"/>
  <c r="O31" i="9" s="1"/>
  <c r="BC35" i="4"/>
  <c r="O30" i="9" s="1"/>
  <c r="BC34" i="4"/>
  <c r="O29" i="9" s="1"/>
  <c r="BC33" i="4"/>
  <c r="O28" i="9" s="1"/>
  <c r="BC32" i="4"/>
  <c r="O27" i="9" s="1"/>
  <c r="BC31" i="4"/>
  <c r="O26" i="9" s="1"/>
  <c r="BC30" i="4"/>
  <c r="O25" i="9" s="1"/>
  <c r="BC29" i="4"/>
  <c r="O24" i="9" s="1"/>
  <c r="BC28" i="4"/>
  <c r="O23" i="9" s="1"/>
  <c r="BC27" i="4"/>
  <c r="O22" i="9" s="1"/>
  <c r="BC26" i="4"/>
  <c r="O21" i="9" s="1"/>
  <c r="BC25" i="4"/>
  <c r="O20" i="9" s="1"/>
  <c r="BC24" i="4"/>
  <c r="O19" i="9" s="1"/>
  <c r="BC23" i="4"/>
  <c r="O18" i="9" s="1"/>
  <c r="BC22" i="4"/>
  <c r="O17" i="9" s="1"/>
  <c r="BC21" i="4"/>
  <c r="O16" i="9" s="1"/>
  <c r="BC20" i="4"/>
  <c r="O15" i="9" s="1"/>
  <c r="BC19" i="4"/>
  <c r="O14" i="9" s="1"/>
  <c r="BC18" i="4"/>
  <c r="O13" i="9" s="1"/>
  <c r="BC17" i="4"/>
  <c r="O12" i="9" s="1"/>
  <c r="BC16" i="4"/>
  <c r="O11" i="9" s="1"/>
  <c r="BC15" i="4"/>
  <c r="O10" i="9" s="1"/>
  <c r="BC14" i="4"/>
  <c r="O9" i="9" s="1"/>
  <c r="BC13" i="4"/>
  <c r="O8" i="9" s="1"/>
  <c r="BC12" i="4"/>
  <c r="O7" i="9" s="1"/>
  <c r="BC11" i="4"/>
  <c r="O6" i="9" s="1"/>
  <c r="BC10" i="4"/>
  <c r="O5" i="9" s="1"/>
  <c r="BC9" i="4"/>
  <c r="O4" i="9" s="1"/>
  <c r="AY188" i="4"/>
  <c r="N183" i="9" s="1"/>
  <c r="AY187" i="4"/>
  <c r="N182" i="9" s="1"/>
  <c r="AY186" i="4"/>
  <c r="N181" i="9" s="1"/>
  <c r="AY185" i="4"/>
  <c r="N180" i="9" s="1"/>
  <c r="AY184" i="4"/>
  <c r="N179" i="9" s="1"/>
  <c r="AY183" i="4"/>
  <c r="N178" i="9" s="1"/>
  <c r="AY182" i="4"/>
  <c r="N177" i="9" s="1"/>
  <c r="AY181" i="4"/>
  <c r="N176" i="9" s="1"/>
  <c r="AY180" i="4"/>
  <c r="N175" i="9" s="1"/>
  <c r="AY179" i="4"/>
  <c r="N174" i="9" s="1"/>
  <c r="AY178" i="4"/>
  <c r="N173" i="9" s="1"/>
  <c r="AY177" i="4"/>
  <c r="N172" i="9" s="1"/>
  <c r="AY176" i="4"/>
  <c r="N171" i="9" s="1"/>
  <c r="AY175" i="4"/>
  <c r="N170" i="9" s="1"/>
  <c r="AY174" i="4"/>
  <c r="N169" i="9" s="1"/>
  <c r="AY173" i="4"/>
  <c r="N168" i="9" s="1"/>
  <c r="AY172" i="4"/>
  <c r="N167" i="9" s="1"/>
  <c r="AY171" i="4"/>
  <c r="N166" i="9" s="1"/>
  <c r="AY170" i="4"/>
  <c r="N165" i="9" s="1"/>
  <c r="AY169" i="4"/>
  <c r="N164" i="9" s="1"/>
  <c r="AY168" i="4"/>
  <c r="N163" i="9" s="1"/>
  <c r="AY167" i="4"/>
  <c r="N162" i="9" s="1"/>
  <c r="AY166" i="4"/>
  <c r="N161" i="9" s="1"/>
  <c r="AY165" i="4"/>
  <c r="N160" i="9" s="1"/>
  <c r="AY164" i="4"/>
  <c r="N159" i="9" s="1"/>
  <c r="AY163" i="4"/>
  <c r="N158" i="9" s="1"/>
  <c r="AY162" i="4"/>
  <c r="N157" i="9" s="1"/>
  <c r="AY161" i="4"/>
  <c r="N156" i="9" s="1"/>
  <c r="AY160" i="4"/>
  <c r="N155" i="9" s="1"/>
  <c r="AY159" i="4"/>
  <c r="N154" i="9" s="1"/>
  <c r="AY158" i="4"/>
  <c r="N153" i="9" s="1"/>
  <c r="AY157" i="4"/>
  <c r="N152" i="9" s="1"/>
  <c r="AY156" i="4"/>
  <c r="N151" i="9" s="1"/>
  <c r="AY155" i="4"/>
  <c r="N150" i="9" s="1"/>
  <c r="AY154" i="4"/>
  <c r="N149" i="9" s="1"/>
  <c r="AY153" i="4"/>
  <c r="N148" i="9" s="1"/>
  <c r="AY152" i="4"/>
  <c r="N147" i="9" s="1"/>
  <c r="AY151" i="4"/>
  <c r="N146" i="9" s="1"/>
  <c r="AY150" i="4"/>
  <c r="N145" i="9" s="1"/>
  <c r="AY149" i="4"/>
  <c r="N144" i="9" s="1"/>
  <c r="AY148" i="4"/>
  <c r="N143" i="9" s="1"/>
  <c r="AY147" i="4"/>
  <c r="N142" i="9" s="1"/>
  <c r="AY146" i="4"/>
  <c r="N141" i="9" s="1"/>
  <c r="AY145" i="4"/>
  <c r="N140" i="9" s="1"/>
  <c r="AY144" i="4"/>
  <c r="N139" i="9" s="1"/>
  <c r="AY143" i="4"/>
  <c r="N138" i="9" s="1"/>
  <c r="AY142" i="4"/>
  <c r="N137" i="9" s="1"/>
  <c r="AY141" i="4"/>
  <c r="N136" i="9" s="1"/>
  <c r="AY140" i="4"/>
  <c r="N135" i="9" s="1"/>
  <c r="AY139" i="4"/>
  <c r="N134" i="9" s="1"/>
  <c r="AY138" i="4"/>
  <c r="N133" i="9" s="1"/>
  <c r="AY137" i="4"/>
  <c r="N132" i="9" s="1"/>
  <c r="AY136" i="4"/>
  <c r="N131" i="9" s="1"/>
  <c r="AY135" i="4"/>
  <c r="N130" i="9" s="1"/>
  <c r="AY134" i="4"/>
  <c r="N129" i="9" s="1"/>
  <c r="AY133" i="4"/>
  <c r="N128" i="9" s="1"/>
  <c r="AY132" i="4"/>
  <c r="N127" i="9" s="1"/>
  <c r="AY131" i="4"/>
  <c r="N126" i="9" s="1"/>
  <c r="AY130" i="4"/>
  <c r="N125" i="9" s="1"/>
  <c r="AY129" i="4"/>
  <c r="N124" i="9" s="1"/>
  <c r="AY128" i="4"/>
  <c r="N123" i="9" s="1"/>
  <c r="AY127" i="4"/>
  <c r="N122" i="9" s="1"/>
  <c r="AY126" i="4"/>
  <c r="N121" i="9" s="1"/>
  <c r="AY125" i="4"/>
  <c r="N120" i="9" s="1"/>
  <c r="AY124" i="4"/>
  <c r="N119" i="9" s="1"/>
  <c r="AY123" i="4"/>
  <c r="N118" i="9" s="1"/>
  <c r="AY122" i="4"/>
  <c r="N117" i="9" s="1"/>
  <c r="AY121" i="4"/>
  <c r="N116" i="9" s="1"/>
  <c r="AY120" i="4"/>
  <c r="N115" i="9" s="1"/>
  <c r="AY119" i="4"/>
  <c r="N114" i="9" s="1"/>
  <c r="AY118" i="4"/>
  <c r="N113" i="9" s="1"/>
  <c r="AY117" i="4"/>
  <c r="N112" i="9" s="1"/>
  <c r="AY116" i="4"/>
  <c r="N111" i="9" s="1"/>
  <c r="AY115" i="4"/>
  <c r="N110" i="9" s="1"/>
  <c r="AY114" i="4"/>
  <c r="N109" i="9" s="1"/>
  <c r="AY113" i="4"/>
  <c r="N108" i="9" s="1"/>
  <c r="AY112" i="4"/>
  <c r="N107" i="9" s="1"/>
  <c r="AY111" i="4"/>
  <c r="N106" i="9" s="1"/>
  <c r="AY110" i="4"/>
  <c r="N105" i="9" s="1"/>
  <c r="AY109" i="4"/>
  <c r="N104" i="9" s="1"/>
  <c r="AY108" i="4"/>
  <c r="N103" i="9" s="1"/>
  <c r="AY107" i="4"/>
  <c r="N102" i="9" s="1"/>
  <c r="AY106" i="4"/>
  <c r="N101" i="9" s="1"/>
  <c r="AY105" i="4"/>
  <c r="N100" i="9" s="1"/>
  <c r="AY104" i="4"/>
  <c r="N99" i="9" s="1"/>
  <c r="AY103" i="4"/>
  <c r="N98" i="9" s="1"/>
  <c r="AY102" i="4"/>
  <c r="N97" i="9" s="1"/>
  <c r="AY101" i="4"/>
  <c r="N96" i="9" s="1"/>
  <c r="AY100" i="4"/>
  <c r="N95" i="9" s="1"/>
  <c r="AY99" i="4"/>
  <c r="N94" i="9" s="1"/>
  <c r="AY98" i="4"/>
  <c r="N93" i="9" s="1"/>
  <c r="AY97" i="4"/>
  <c r="N92" i="9" s="1"/>
  <c r="AY96" i="4"/>
  <c r="N91" i="9" s="1"/>
  <c r="AY95" i="4"/>
  <c r="N90" i="9" s="1"/>
  <c r="AY94" i="4"/>
  <c r="N89" i="9" s="1"/>
  <c r="AY93" i="4"/>
  <c r="N88" i="9" s="1"/>
  <c r="AY92" i="4"/>
  <c r="N87" i="9" s="1"/>
  <c r="AY91" i="4"/>
  <c r="N86" i="9" s="1"/>
  <c r="AY90" i="4"/>
  <c r="N85" i="9" s="1"/>
  <c r="AY89" i="4"/>
  <c r="N84" i="9" s="1"/>
  <c r="AY88" i="4"/>
  <c r="N83" i="9" s="1"/>
  <c r="AY87" i="4"/>
  <c r="N82" i="9" s="1"/>
  <c r="AY86" i="4"/>
  <c r="N81" i="9" s="1"/>
  <c r="AY85" i="4"/>
  <c r="N80" i="9" s="1"/>
  <c r="AY84" i="4"/>
  <c r="N79" i="9" s="1"/>
  <c r="AY83" i="4"/>
  <c r="N78" i="9" s="1"/>
  <c r="AY82" i="4"/>
  <c r="N77" i="9" s="1"/>
  <c r="AY81" i="4"/>
  <c r="N76" i="9" s="1"/>
  <c r="AY80" i="4"/>
  <c r="N75" i="9" s="1"/>
  <c r="AY79" i="4"/>
  <c r="N74" i="9" s="1"/>
  <c r="AY78" i="4"/>
  <c r="N73" i="9" s="1"/>
  <c r="AY77" i="4"/>
  <c r="N72" i="9" s="1"/>
  <c r="AY76" i="4"/>
  <c r="N71" i="9" s="1"/>
  <c r="AY75" i="4"/>
  <c r="N70" i="9" s="1"/>
  <c r="AY74" i="4"/>
  <c r="N69" i="9" s="1"/>
  <c r="AY73" i="4"/>
  <c r="N68" i="9" s="1"/>
  <c r="AY72" i="4"/>
  <c r="N67" i="9" s="1"/>
  <c r="AY71" i="4"/>
  <c r="N66" i="9" s="1"/>
  <c r="AY70" i="4"/>
  <c r="N65" i="9" s="1"/>
  <c r="AY69" i="4"/>
  <c r="N64" i="9" s="1"/>
  <c r="AY68" i="4"/>
  <c r="N63" i="9" s="1"/>
  <c r="AY67" i="4"/>
  <c r="N62" i="9" s="1"/>
  <c r="AY66" i="4"/>
  <c r="N61" i="9" s="1"/>
  <c r="AY65" i="4"/>
  <c r="N60" i="9" s="1"/>
  <c r="AY64" i="4"/>
  <c r="N59" i="9" s="1"/>
  <c r="AY63" i="4"/>
  <c r="N58" i="9" s="1"/>
  <c r="AY62" i="4"/>
  <c r="N57" i="9" s="1"/>
  <c r="AY61" i="4"/>
  <c r="N56" i="9" s="1"/>
  <c r="AY60" i="4"/>
  <c r="N55" i="9" s="1"/>
  <c r="AY59" i="4"/>
  <c r="N54" i="9" s="1"/>
  <c r="AY58" i="4"/>
  <c r="N53" i="9" s="1"/>
  <c r="AY57" i="4"/>
  <c r="N52" i="9" s="1"/>
  <c r="AY56" i="4"/>
  <c r="N51" i="9" s="1"/>
  <c r="AY55" i="4"/>
  <c r="N50" i="9" s="1"/>
  <c r="AY54" i="4"/>
  <c r="N49" i="9" s="1"/>
  <c r="AY53" i="4"/>
  <c r="N48" i="9" s="1"/>
  <c r="AY52" i="4"/>
  <c r="N47" i="9" s="1"/>
  <c r="AY51" i="4"/>
  <c r="N46" i="9" s="1"/>
  <c r="AY50" i="4"/>
  <c r="N45" i="9" s="1"/>
  <c r="AY49" i="4"/>
  <c r="N44" i="9" s="1"/>
  <c r="AY48" i="4"/>
  <c r="N43" i="9" s="1"/>
  <c r="AY47" i="4"/>
  <c r="N42" i="9" s="1"/>
  <c r="AY46" i="4"/>
  <c r="N41" i="9" s="1"/>
  <c r="AY45" i="4"/>
  <c r="N40" i="9" s="1"/>
  <c r="AY44" i="4"/>
  <c r="N39" i="9" s="1"/>
  <c r="AY43" i="4"/>
  <c r="N38" i="9" s="1"/>
  <c r="AY42" i="4"/>
  <c r="N37" i="9" s="1"/>
  <c r="AY41" i="4"/>
  <c r="N36" i="9" s="1"/>
  <c r="AY40" i="4"/>
  <c r="N35" i="9" s="1"/>
  <c r="AY39" i="4"/>
  <c r="N34" i="9" s="1"/>
  <c r="AY38" i="4"/>
  <c r="N33" i="9" s="1"/>
  <c r="AY37" i="4"/>
  <c r="N32" i="9" s="1"/>
  <c r="AY36" i="4"/>
  <c r="N31" i="9" s="1"/>
  <c r="AY35" i="4"/>
  <c r="N30" i="9" s="1"/>
  <c r="AY34" i="4"/>
  <c r="N29" i="9" s="1"/>
  <c r="AY33" i="4"/>
  <c r="N28" i="9" s="1"/>
  <c r="AY32" i="4"/>
  <c r="N27" i="9" s="1"/>
  <c r="AY31" i="4"/>
  <c r="N26" i="9" s="1"/>
  <c r="AY30" i="4"/>
  <c r="N25" i="9" s="1"/>
  <c r="AY29" i="4"/>
  <c r="N24" i="9" s="1"/>
  <c r="AY28" i="4"/>
  <c r="N23" i="9" s="1"/>
  <c r="AY27" i="4"/>
  <c r="N22" i="9" s="1"/>
  <c r="AY26" i="4"/>
  <c r="N21" i="9" s="1"/>
  <c r="AY25" i="4"/>
  <c r="N20" i="9" s="1"/>
  <c r="AY24" i="4"/>
  <c r="N19" i="9" s="1"/>
  <c r="AY23" i="4"/>
  <c r="N18" i="9" s="1"/>
  <c r="AY22" i="4"/>
  <c r="N17" i="9" s="1"/>
  <c r="AY21" i="4"/>
  <c r="N16" i="9" s="1"/>
  <c r="AY20" i="4"/>
  <c r="N15" i="9" s="1"/>
  <c r="AY19" i="4"/>
  <c r="N14" i="9" s="1"/>
  <c r="AY18" i="4"/>
  <c r="N13" i="9" s="1"/>
  <c r="AY17" i="4"/>
  <c r="N12" i="9" s="1"/>
  <c r="AY16" i="4"/>
  <c r="N11" i="9" s="1"/>
  <c r="AY15" i="4"/>
  <c r="N10" i="9" s="1"/>
  <c r="AY14" i="4"/>
  <c r="N9" i="9" s="1"/>
  <c r="AY13" i="4"/>
  <c r="N8" i="9" s="1"/>
  <c r="AY12" i="4"/>
  <c r="N7" i="9" s="1"/>
  <c r="AY11" i="4"/>
  <c r="N6" i="9" s="1"/>
  <c r="AY10" i="4"/>
  <c r="N5" i="9" s="1"/>
  <c r="AY9" i="4"/>
  <c r="AU188" i="4"/>
  <c r="M183" i="9" s="1"/>
  <c r="AU187" i="4"/>
  <c r="M182" i="9" s="1"/>
  <c r="AU186" i="4"/>
  <c r="M181" i="9" s="1"/>
  <c r="AU185" i="4"/>
  <c r="M180" i="9" s="1"/>
  <c r="AU184" i="4"/>
  <c r="M179" i="9" s="1"/>
  <c r="AU183" i="4"/>
  <c r="M178" i="9" s="1"/>
  <c r="AU182" i="4"/>
  <c r="M177" i="9" s="1"/>
  <c r="AU181" i="4"/>
  <c r="M176" i="9" s="1"/>
  <c r="AU180" i="4"/>
  <c r="M175" i="9" s="1"/>
  <c r="AU179" i="4"/>
  <c r="M174" i="9" s="1"/>
  <c r="AU178" i="4"/>
  <c r="M173" i="9" s="1"/>
  <c r="AU177" i="4"/>
  <c r="M172" i="9" s="1"/>
  <c r="AU176" i="4"/>
  <c r="M171" i="9" s="1"/>
  <c r="AU175" i="4"/>
  <c r="M170" i="9" s="1"/>
  <c r="AU174" i="4"/>
  <c r="M169" i="9" s="1"/>
  <c r="AU173" i="4"/>
  <c r="M168" i="9" s="1"/>
  <c r="AU172" i="4"/>
  <c r="M167" i="9" s="1"/>
  <c r="AU171" i="4"/>
  <c r="M166" i="9" s="1"/>
  <c r="AU170" i="4"/>
  <c r="M165" i="9" s="1"/>
  <c r="AU169" i="4"/>
  <c r="M164" i="9" s="1"/>
  <c r="AU168" i="4"/>
  <c r="M163" i="9" s="1"/>
  <c r="AU167" i="4"/>
  <c r="M162" i="9" s="1"/>
  <c r="AU166" i="4"/>
  <c r="M161" i="9" s="1"/>
  <c r="AU165" i="4"/>
  <c r="M160" i="9" s="1"/>
  <c r="AU164" i="4"/>
  <c r="M159" i="9" s="1"/>
  <c r="AU163" i="4"/>
  <c r="M158" i="9" s="1"/>
  <c r="AU162" i="4"/>
  <c r="M157" i="9" s="1"/>
  <c r="AU161" i="4"/>
  <c r="M156" i="9" s="1"/>
  <c r="AU160" i="4"/>
  <c r="M155" i="9" s="1"/>
  <c r="AU159" i="4"/>
  <c r="M154" i="9" s="1"/>
  <c r="AU158" i="4"/>
  <c r="M153" i="9" s="1"/>
  <c r="AU157" i="4"/>
  <c r="M152" i="9" s="1"/>
  <c r="AU156" i="4"/>
  <c r="M151" i="9" s="1"/>
  <c r="AU155" i="4"/>
  <c r="M150" i="9" s="1"/>
  <c r="AU154" i="4"/>
  <c r="M149" i="9" s="1"/>
  <c r="AU153" i="4"/>
  <c r="M148" i="9" s="1"/>
  <c r="AU152" i="4"/>
  <c r="M147" i="9" s="1"/>
  <c r="AU151" i="4"/>
  <c r="M146" i="9" s="1"/>
  <c r="AU150" i="4"/>
  <c r="M145" i="9" s="1"/>
  <c r="AU149" i="4"/>
  <c r="M144" i="9" s="1"/>
  <c r="AU148" i="4"/>
  <c r="M143" i="9" s="1"/>
  <c r="AU147" i="4"/>
  <c r="M142" i="9" s="1"/>
  <c r="AU146" i="4"/>
  <c r="M141" i="9" s="1"/>
  <c r="AU145" i="4"/>
  <c r="M140" i="9" s="1"/>
  <c r="AU144" i="4"/>
  <c r="M139" i="9" s="1"/>
  <c r="AU143" i="4"/>
  <c r="M138" i="9" s="1"/>
  <c r="AU142" i="4"/>
  <c r="M137" i="9" s="1"/>
  <c r="AU141" i="4"/>
  <c r="M136" i="9" s="1"/>
  <c r="AU140" i="4"/>
  <c r="M135" i="9" s="1"/>
  <c r="AU139" i="4"/>
  <c r="M134" i="9" s="1"/>
  <c r="AU138" i="4"/>
  <c r="M133" i="9" s="1"/>
  <c r="AU137" i="4"/>
  <c r="M132" i="9" s="1"/>
  <c r="AU136" i="4"/>
  <c r="M131" i="9" s="1"/>
  <c r="AU135" i="4"/>
  <c r="M130" i="9" s="1"/>
  <c r="AU134" i="4"/>
  <c r="M129" i="9" s="1"/>
  <c r="AU133" i="4"/>
  <c r="M128" i="9" s="1"/>
  <c r="AU132" i="4"/>
  <c r="M127" i="9" s="1"/>
  <c r="AU131" i="4"/>
  <c r="M126" i="9" s="1"/>
  <c r="AU130" i="4"/>
  <c r="M125" i="9" s="1"/>
  <c r="AU129" i="4"/>
  <c r="M124" i="9" s="1"/>
  <c r="AU128" i="4"/>
  <c r="M123" i="9" s="1"/>
  <c r="AU127" i="4"/>
  <c r="M122" i="9" s="1"/>
  <c r="AU126" i="4"/>
  <c r="M121" i="9" s="1"/>
  <c r="AU125" i="4"/>
  <c r="M120" i="9" s="1"/>
  <c r="AU124" i="4"/>
  <c r="M119" i="9" s="1"/>
  <c r="AU123" i="4"/>
  <c r="M118" i="9" s="1"/>
  <c r="AU122" i="4"/>
  <c r="M117" i="9" s="1"/>
  <c r="AU121" i="4"/>
  <c r="M116" i="9" s="1"/>
  <c r="AU120" i="4"/>
  <c r="M115" i="9" s="1"/>
  <c r="AU119" i="4"/>
  <c r="M114" i="9" s="1"/>
  <c r="AU118" i="4"/>
  <c r="M113" i="9" s="1"/>
  <c r="AU117" i="4"/>
  <c r="M112" i="9" s="1"/>
  <c r="AU116" i="4"/>
  <c r="M111" i="9" s="1"/>
  <c r="AU115" i="4"/>
  <c r="M110" i="9" s="1"/>
  <c r="AU114" i="4"/>
  <c r="M109" i="9" s="1"/>
  <c r="AU113" i="4"/>
  <c r="M108" i="9" s="1"/>
  <c r="AU112" i="4"/>
  <c r="M107" i="9" s="1"/>
  <c r="AU111" i="4"/>
  <c r="M106" i="9" s="1"/>
  <c r="AU110" i="4"/>
  <c r="M105" i="9" s="1"/>
  <c r="AU109" i="4"/>
  <c r="M104" i="9" s="1"/>
  <c r="AU108" i="4"/>
  <c r="M103" i="9" s="1"/>
  <c r="AU107" i="4"/>
  <c r="M102" i="9" s="1"/>
  <c r="AU106" i="4"/>
  <c r="M101" i="9" s="1"/>
  <c r="AU105" i="4"/>
  <c r="M100" i="9" s="1"/>
  <c r="AU104" i="4"/>
  <c r="M99" i="9" s="1"/>
  <c r="AU103" i="4"/>
  <c r="M98" i="9" s="1"/>
  <c r="AU102" i="4"/>
  <c r="M97" i="9" s="1"/>
  <c r="AU101" i="4"/>
  <c r="M96" i="9" s="1"/>
  <c r="AU100" i="4"/>
  <c r="M95" i="9" s="1"/>
  <c r="AU99" i="4"/>
  <c r="M94" i="9" s="1"/>
  <c r="AU98" i="4"/>
  <c r="M93" i="9" s="1"/>
  <c r="AU97" i="4"/>
  <c r="M92" i="9" s="1"/>
  <c r="AU96" i="4"/>
  <c r="M91" i="9" s="1"/>
  <c r="AU95" i="4"/>
  <c r="M90" i="9" s="1"/>
  <c r="AU94" i="4"/>
  <c r="M89" i="9" s="1"/>
  <c r="AU93" i="4"/>
  <c r="M88" i="9" s="1"/>
  <c r="AU92" i="4"/>
  <c r="M87" i="9" s="1"/>
  <c r="AU91" i="4"/>
  <c r="M86" i="9" s="1"/>
  <c r="AU90" i="4"/>
  <c r="M85" i="9" s="1"/>
  <c r="AU89" i="4"/>
  <c r="M84" i="9" s="1"/>
  <c r="AU88" i="4"/>
  <c r="M83" i="9" s="1"/>
  <c r="AU87" i="4"/>
  <c r="M82" i="9" s="1"/>
  <c r="AU86" i="4"/>
  <c r="M81" i="9" s="1"/>
  <c r="AU85" i="4"/>
  <c r="M80" i="9" s="1"/>
  <c r="AU84" i="4"/>
  <c r="M79" i="9" s="1"/>
  <c r="AU83" i="4"/>
  <c r="M78" i="9" s="1"/>
  <c r="AU82" i="4"/>
  <c r="M77" i="9" s="1"/>
  <c r="AU81" i="4"/>
  <c r="M76" i="9" s="1"/>
  <c r="AU80" i="4"/>
  <c r="M75" i="9" s="1"/>
  <c r="AU79" i="4"/>
  <c r="M74" i="9" s="1"/>
  <c r="AU78" i="4"/>
  <c r="M73" i="9" s="1"/>
  <c r="AU77" i="4"/>
  <c r="M72" i="9" s="1"/>
  <c r="AU76" i="4"/>
  <c r="M71" i="9" s="1"/>
  <c r="AU75" i="4"/>
  <c r="M70" i="9" s="1"/>
  <c r="AU74" i="4"/>
  <c r="M69" i="9" s="1"/>
  <c r="AU73" i="4"/>
  <c r="M68" i="9" s="1"/>
  <c r="AU72" i="4"/>
  <c r="M67" i="9" s="1"/>
  <c r="AU71" i="4"/>
  <c r="M66" i="9" s="1"/>
  <c r="AU70" i="4"/>
  <c r="M65" i="9" s="1"/>
  <c r="AU69" i="4"/>
  <c r="M64" i="9" s="1"/>
  <c r="AU68" i="4"/>
  <c r="M63" i="9" s="1"/>
  <c r="AU67" i="4"/>
  <c r="M62" i="9" s="1"/>
  <c r="AU66" i="4"/>
  <c r="M61" i="9" s="1"/>
  <c r="AU65" i="4"/>
  <c r="M60" i="9" s="1"/>
  <c r="AU64" i="4"/>
  <c r="M59" i="9" s="1"/>
  <c r="AU63" i="4"/>
  <c r="M58" i="9" s="1"/>
  <c r="AU62" i="4"/>
  <c r="M57" i="9" s="1"/>
  <c r="AU61" i="4"/>
  <c r="M56" i="9" s="1"/>
  <c r="AU60" i="4"/>
  <c r="M55" i="9" s="1"/>
  <c r="AU59" i="4"/>
  <c r="M54" i="9" s="1"/>
  <c r="AU58" i="4"/>
  <c r="M53" i="9" s="1"/>
  <c r="AU57" i="4"/>
  <c r="M52" i="9" s="1"/>
  <c r="AU56" i="4"/>
  <c r="M51" i="9" s="1"/>
  <c r="AU55" i="4"/>
  <c r="M50" i="9" s="1"/>
  <c r="AU54" i="4"/>
  <c r="M49" i="9" s="1"/>
  <c r="AU53" i="4"/>
  <c r="M48" i="9" s="1"/>
  <c r="AU52" i="4"/>
  <c r="M47" i="9" s="1"/>
  <c r="AU51" i="4"/>
  <c r="M46" i="9" s="1"/>
  <c r="AU50" i="4"/>
  <c r="M45" i="9" s="1"/>
  <c r="AU49" i="4"/>
  <c r="M44" i="9" s="1"/>
  <c r="AU48" i="4"/>
  <c r="M43" i="9" s="1"/>
  <c r="AU47" i="4"/>
  <c r="M42" i="9" s="1"/>
  <c r="AU46" i="4"/>
  <c r="M41" i="9" s="1"/>
  <c r="AU45" i="4"/>
  <c r="M40" i="9" s="1"/>
  <c r="AU44" i="4"/>
  <c r="M39" i="9" s="1"/>
  <c r="AU43" i="4"/>
  <c r="M38" i="9" s="1"/>
  <c r="AU42" i="4"/>
  <c r="M37" i="9" s="1"/>
  <c r="AU41" i="4"/>
  <c r="M36" i="9" s="1"/>
  <c r="AU40" i="4"/>
  <c r="M35" i="9" s="1"/>
  <c r="AU39" i="4"/>
  <c r="M34" i="9" s="1"/>
  <c r="AU38" i="4"/>
  <c r="M33" i="9" s="1"/>
  <c r="AU37" i="4"/>
  <c r="M32" i="9" s="1"/>
  <c r="AU36" i="4"/>
  <c r="M31" i="9" s="1"/>
  <c r="AU35" i="4"/>
  <c r="M30" i="9" s="1"/>
  <c r="AU34" i="4"/>
  <c r="M29" i="9" s="1"/>
  <c r="AU33" i="4"/>
  <c r="M28" i="9" s="1"/>
  <c r="AU32" i="4"/>
  <c r="M27" i="9" s="1"/>
  <c r="AU31" i="4"/>
  <c r="M26" i="9" s="1"/>
  <c r="AU30" i="4"/>
  <c r="M25" i="9" s="1"/>
  <c r="AU29" i="4"/>
  <c r="M24" i="9" s="1"/>
  <c r="AU28" i="4"/>
  <c r="M23" i="9" s="1"/>
  <c r="AU27" i="4"/>
  <c r="M22" i="9" s="1"/>
  <c r="AU26" i="4"/>
  <c r="M21" i="9" s="1"/>
  <c r="AU25" i="4"/>
  <c r="M20" i="9" s="1"/>
  <c r="AU24" i="4"/>
  <c r="M19" i="9" s="1"/>
  <c r="AU23" i="4"/>
  <c r="M18" i="9" s="1"/>
  <c r="AU22" i="4"/>
  <c r="M17" i="9" s="1"/>
  <c r="AU21" i="4"/>
  <c r="M16" i="9" s="1"/>
  <c r="AU20" i="4"/>
  <c r="M15" i="9" s="1"/>
  <c r="AU19" i="4"/>
  <c r="M14" i="9" s="1"/>
  <c r="AU18" i="4"/>
  <c r="M13" i="9" s="1"/>
  <c r="AU17" i="4"/>
  <c r="M12" i="9" s="1"/>
  <c r="AU16" i="4"/>
  <c r="M11" i="9" s="1"/>
  <c r="AU15" i="4"/>
  <c r="M10" i="9" s="1"/>
  <c r="AU14" i="4"/>
  <c r="M9" i="9" s="1"/>
  <c r="AU13" i="4"/>
  <c r="M8" i="9" s="1"/>
  <c r="AU12" i="4"/>
  <c r="M7" i="9" s="1"/>
  <c r="AU11" i="4"/>
  <c r="M6" i="9" s="1"/>
  <c r="AU10" i="4"/>
  <c r="M5" i="9" s="1"/>
  <c r="AU9" i="4"/>
  <c r="AQ188" i="4"/>
  <c r="L183" i="9" s="1"/>
  <c r="AQ187" i="4"/>
  <c r="L182" i="9" s="1"/>
  <c r="AQ186" i="4"/>
  <c r="L181" i="9" s="1"/>
  <c r="AQ185" i="4"/>
  <c r="L180" i="9" s="1"/>
  <c r="AQ184" i="4"/>
  <c r="L179" i="9" s="1"/>
  <c r="AQ183" i="4"/>
  <c r="L178" i="9" s="1"/>
  <c r="AQ182" i="4"/>
  <c r="L177" i="9" s="1"/>
  <c r="AQ181" i="4"/>
  <c r="L176" i="9" s="1"/>
  <c r="AQ180" i="4"/>
  <c r="L175" i="9" s="1"/>
  <c r="AQ179" i="4"/>
  <c r="L174" i="9" s="1"/>
  <c r="AQ178" i="4"/>
  <c r="L173" i="9" s="1"/>
  <c r="AQ177" i="4"/>
  <c r="L172" i="9" s="1"/>
  <c r="AQ176" i="4"/>
  <c r="L171" i="9" s="1"/>
  <c r="AQ175" i="4"/>
  <c r="L170" i="9" s="1"/>
  <c r="AQ174" i="4"/>
  <c r="L169" i="9" s="1"/>
  <c r="AQ173" i="4"/>
  <c r="L168" i="9" s="1"/>
  <c r="AQ172" i="4"/>
  <c r="L167" i="9" s="1"/>
  <c r="AQ171" i="4"/>
  <c r="L166" i="9" s="1"/>
  <c r="AQ170" i="4"/>
  <c r="L165" i="9" s="1"/>
  <c r="AQ169" i="4"/>
  <c r="L164" i="9" s="1"/>
  <c r="AQ168" i="4"/>
  <c r="L163" i="9" s="1"/>
  <c r="AQ167" i="4"/>
  <c r="L162" i="9" s="1"/>
  <c r="AQ166" i="4"/>
  <c r="L161" i="9" s="1"/>
  <c r="AQ165" i="4"/>
  <c r="L160" i="9" s="1"/>
  <c r="AQ164" i="4"/>
  <c r="L159" i="9" s="1"/>
  <c r="AQ163" i="4"/>
  <c r="L158" i="9" s="1"/>
  <c r="AQ162" i="4"/>
  <c r="L157" i="9" s="1"/>
  <c r="AQ161" i="4"/>
  <c r="L156" i="9" s="1"/>
  <c r="AQ160" i="4"/>
  <c r="L155" i="9" s="1"/>
  <c r="AQ159" i="4"/>
  <c r="L154" i="9" s="1"/>
  <c r="AQ158" i="4"/>
  <c r="L153" i="9" s="1"/>
  <c r="AQ157" i="4"/>
  <c r="L152" i="9" s="1"/>
  <c r="AQ156" i="4"/>
  <c r="L151" i="9" s="1"/>
  <c r="AQ155" i="4"/>
  <c r="L150" i="9" s="1"/>
  <c r="AQ154" i="4"/>
  <c r="L149" i="9" s="1"/>
  <c r="AQ153" i="4"/>
  <c r="L148" i="9" s="1"/>
  <c r="AQ152" i="4"/>
  <c r="L147" i="9" s="1"/>
  <c r="AQ151" i="4"/>
  <c r="L146" i="9" s="1"/>
  <c r="AQ150" i="4"/>
  <c r="L145" i="9" s="1"/>
  <c r="AQ149" i="4"/>
  <c r="L144" i="9" s="1"/>
  <c r="AQ148" i="4"/>
  <c r="L143" i="9" s="1"/>
  <c r="AQ147" i="4"/>
  <c r="L142" i="9" s="1"/>
  <c r="AQ146" i="4"/>
  <c r="L141" i="9" s="1"/>
  <c r="AQ145" i="4"/>
  <c r="L140" i="9" s="1"/>
  <c r="AQ144" i="4"/>
  <c r="L139" i="9" s="1"/>
  <c r="AQ143" i="4"/>
  <c r="L138" i="9" s="1"/>
  <c r="AQ142" i="4"/>
  <c r="L137" i="9" s="1"/>
  <c r="AQ141" i="4"/>
  <c r="L136" i="9" s="1"/>
  <c r="AQ140" i="4"/>
  <c r="L135" i="9" s="1"/>
  <c r="AQ139" i="4"/>
  <c r="L134" i="9" s="1"/>
  <c r="AQ138" i="4"/>
  <c r="L133" i="9" s="1"/>
  <c r="AQ137" i="4"/>
  <c r="L132" i="9" s="1"/>
  <c r="AQ136" i="4"/>
  <c r="L131" i="9" s="1"/>
  <c r="AQ135" i="4"/>
  <c r="L130" i="9" s="1"/>
  <c r="AQ134" i="4"/>
  <c r="L129" i="9" s="1"/>
  <c r="AQ133" i="4"/>
  <c r="L128" i="9" s="1"/>
  <c r="AQ132" i="4"/>
  <c r="L127" i="9" s="1"/>
  <c r="AQ131" i="4"/>
  <c r="L126" i="9" s="1"/>
  <c r="AQ130" i="4"/>
  <c r="L125" i="9" s="1"/>
  <c r="AQ129" i="4"/>
  <c r="L124" i="9" s="1"/>
  <c r="AQ128" i="4"/>
  <c r="L123" i="9" s="1"/>
  <c r="AQ127" i="4"/>
  <c r="L122" i="9" s="1"/>
  <c r="AQ126" i="4"/>
  <c r="L121" i="9" s="1"/>
  <c r="AQ125" i="4"/>
  <c r="L120" i="9" s="1"/>
  <c r="AQ124" i="4"/>
  <c r="L119" i="9" s="1"/>
  <c r="AQ123" i="4"/>
  <c r="L118" i="9" s="1"/>
  <c r="AQ122" i="4"/>
  <c r="L117" i="9" s="1"/>
  <c r="AQ121" i="4"/>
  <c r="L116" i="9" s="1"/>
  <c r="AQ120" i="4"/>
  <c r="L115" i="9" s="1"/>
  <c r="AQ119" i="4"/>
  <c r="L114" i="9" s="1"/>
  <c r="AQ118" i="4"/>
  <c r="L113" i="9" s="1"/>
  <c r="AQ117" i="4"/>
  <c r="L112" i="9" s="1"/>
  <c r="AQ116" i="4"/>
  <c r="L111" i="9" s="1"/>
  <c r="AQ115" i="4"/>
  <c r="L110" i="9" s="1"/>
  <c r="AQ114" i="4"/>
  <c r="L109" i="9" s="1"/>
  <c r="AQ113" i="4"/>
  <c r="L108" i="9" s="1"/>
  <c r="AQ112" i="4"/>
  <c r="L107" i="9" s="1"/>
  <c r="AQ111" i="4"/>
  <c r="L106" i="9" s="1"/>
  <c r="AQ110" i="4"/>
  <c r="L105" i="9" s="1"/>
  <c r="AQ109" i="4"/>
  <c r="L104" i="9" s="1"/>
  <c r="AQ108" i="4"/>
  <c r="L103" i="9" s="1"/>
  <c r="AQ107" i="4"/>
  <c r="L102" i="9" s="1"/>
  <c r="AQ106" i="4"/>
  <c r="L101" i="9" s="1"/>
  <c r="AQ105" i="4"/>
  <c r="L100" i="9" s="1"/>
  <c r="AQ104" i="4"/>
  <c r="L99" i="9" s="1"/>
  <c r="AQ103" i="4"/>
  <c r="L98" i="9" s="1"/>
  <c r="AQ102" i="4"/>
  <c r="L97" i="9" s="1"/>
  <c r="AQ101" i="4"/>
  <c r="L96" i="9" s="1"/>
  <c r="AQ100" i="4"/>
  <c r="L95" i="9" s="1"/>
  <c r="AQ99" i="4"/>
  <c r="L94" i="9" s="1"/>
  <c r="AQ98" i="4"/>
  <c r="L93" i="9" s="1"/>
  <c r="AQ97" i="4"/>
  <c r="L92" i="9" s="1"/>
  <c r="AQ96" i="4"/>
  <c r="L91" i="9" s="1"/>
  <c r="AQ95" i="4"/>
  <c r="L90" i="9" s="1"/>
  <c r="AQ94" i="4"/>
  <c r="L89" i="9" s="1"/>
  <c r="AQ93" i="4"/>
  <c r="L88" i="9" s="1"/>
  <c r="AQ92" i="4"/>
  <c r="L87" i="9" s="1"/>
  <c r="AQ91" i="4"/>
  <c r="L86" i="9" s="1"/>
  <c r="AQ90" i="4"/>
  <c r="L85" i="9" s="1"/>
  <c r="AQ89" i="4"/>
  <c r="L84" i="9" s="1"/>
  <c r="AQ88" i="4"/>
  <c r="L83" i="9" s="1"/>
  <c r="AQ87" i="4"/>
  <c r="L82" i="9" s="1"/>
  <c r="AQ86" i="4"/>
  <c r="L81" i="9" s="1"/>
  <c r="AQ85" i="4"/>
  <c r="L80" i="9" s="1"/>
  <c r="AQ84" i="4"/>
  <c r="L79" i="9" s="1"/>
  <c r="AQ83" i="4"/>
  <c r="L78" i="9" s="1"/>
  <c r="AQ82" i="4"/>
  <c r="L77" i="9" s="1"/>
  <c r="AQ81" i="4"/>
  <c r="L76" i="9" s="1"/>
  <c r="AQ80" i="4"/>
  <c r="L75" i="9" s="1"/>
  <c r="AQ79" i="4"/>
  <c r="L74" i="9" s="1"/>
  <c r="AQ78" i="4"/>
  <c r="L73" i="9" s="1"/>
  <c r="AQ77" i="4"/>
  <c r="L72" i="9" s="1"/>
  <c r="AQ76" i="4"/>
  <c r="L71" i="9" s="1"/>
  <c r="AQ75" i="4"/>
  <c r="L70" i="9" s="1"/>
  <c r="AQ74" i="4"/>
  <c r="L69" i="9" s="1"/>
  <c r="AQ73" i="4"/>
  <c r="L68" i="9" s="1"/>
  <c r="AQ72" i="4"/>
  <c r="L67" i="9" s="1"/>
  <c r="AQ71" i="4"/>
  <c r="L66" i="9" s="1"/>
  <c r="AQ70" i="4"/>
  <c r="L65" i="9" s="1"/>
  <c r="AQ69" i="4"/>
  <c r="L64" i="9" s="1"/>
  <c r="AQ68" i="4"/>
  <c r="L63" i="9" s="1"/>
  <c r="AQ67" i="4"/>
  <c r="L62" i="9" s="1"/>
  <c r="AQ66" i="4"/>
  <c r="L61" i="9" s="1"/>
  <c r="AQ65" i="4"/>
  <c r="L60" i="9" s="1"/>
  <c r="AQ64" i="4"/>
  <c r="L59" i="9" s="1"/>
  <c r="AQ63" i="4"/>
  <c r="L58" i="9" s="1"/>
  <c r="AQ62" i="4"/>
  <c r="L57" i="9" s="1"/>
  <c r="AQ61" i="4"/>
  <c r="L56" i="9" s="1"/>
  <c r="AQ60" i="4"/>
  <c r="L55" i="9" s="1"/>
  <c r="AQ59" i="4"/>
  <c r="L54" i="9" s="1"/>
  <c r="AQ58" i="4"/>
  <c r="L53" i="9" s="1"/>
  <c r="AQ57" i="4"/>
  <c r="L52" i="9" s="1"/>
  <c r="AQ56" i="4"/>
  <c r="L51" i="9" s="1"/>
  <c r="AQ55" i="4"/>
  <c r="L50" i="9" s="1"/>
  <c r="AQ54" i="4"/>
  <c r="L49" i="9" s="1"/>
  <c r="AQ53" i="4"/>
  <c r="L48" i="9" s="1"/>
  <c r="AQ52" i="4"/>
  <c r="L47" i="9" s="1"/>
  <c r="AQ51" i="4"/>
  <c r="L46" i="9" s="1"/>
  <c r="AQ50" i="4"/>
  <c r="L45" i="9" s="1"/>
  <c r="AQ49" i="4"/>
  <c r="L44" i="9" s="1"/>
  <c r="AQ48" i="4"/>
  <c r="L43" i="9" s="1"/>
  <c r="AQ47" i="4"/>
  <c r="L42" i="9" s="1"/>
  <c r="AQ46" i="4"/>
  <c r="L41" i="9" s="1"/>
  <c r="AQ45" i="4"/>
  <c r="L40" i="9" s="1"/>
  <c r="AQ44" i="4"/>
  <c r="L39" i="9" s="1"/>
  <c r="AQ43" i="4"/>
  <c r="L38" i="9" s="1"/>
  <c r="AQ42" i="4"/>
  <c r="L37" i="9" s="1"/>
  <c r="AQ41" i="4"/>
  <c r="L36" i="9" s="1"/>
  <c r="AQ40" i="4"/>
  <c r="L35" i="9" s="1"/>
  <c r="AQ39" i="4"/>
  <c r="L34" i="9" s="1"/>
  <c r="AQ38" i="4"/>
  <c r="L33" i="9" s="1"/>
  <c r="AQ37" i="4"/>
  <c r="L32" i="9" s="1"/>
  <c r="AQ36" i="4"/>
  <c r="L31" i="9" s="1"/>
  <c r="AQ35" i="4"/>
  <c r="L30" i="9" s="1"/>
  <c r="AQ34" i="4"/>
  <c r="L29" i="9" s="1"/>
  <c r="AQ33" i="4"/>
  <c r="L28" i="9" s="1"/>
  <c r="AQ32" i="4"/>
  <c r="L27" i="9" s="1"/>
  <c r="AQ31" i="4"/>
  <c r="L26" i="9" s="1"/>
  <c r="AQ30" i="4"/>
  <c r="L25" i="9" s="1"/>
  <c r="AQ29" i="4"/>
  <c r="L24" i="9" s="1"/>
  <c r="AQ28" i="4"/>
  <c r="L23" i="9" s="1"/>
  <c r="AQ27" i="4"/>
  <c r="L22" i="9" s="1"/>
  <c r="AQ26" i="4"/>
  <c r="L21" i="9" s="1"/>
  <c r="AQ25" i="4"/>
  <c r="L20" i="9" s="1"/>
  <c r="AQ24" i="4"/>
  <c r="L19" i="9" s="1"/>
  <c r="AQ23" i="4"/>
  <c r="L18" i="9" s="1"/>
  <c r="AQ22" i="4"/>
  <c r="L17" i="9" s="1"/>
  <c r="AQ21" i="4"/>
  <c r="L16" i="9" s="1"/>
  <c r="AQ20" i="4"/>
  <c r="L15" i="9" s="1"/>
  <c r="AQ19" i="4"/>
  <c r="L14" i="9" s="1"/>
  <c r="AQ18" i="4"/>
  <c r="L13" i="9" s="1"/>
  <c r="AQ17" i="4"/>
  <c r="L12" i="9" s="1"/>
  <c r="AQ16" i="4"/>
  <c r="L11" i="9" s="1"/>
  <c r="AQ15" i="4"/>
  <c r="L10" i="9" s="1"/>
  <c r="AQ14" i="4"/>
  <c r="L9" i="9" s="1"/>
  <c r="AQ13" i="4"/>
  <c r="L8" i="9" s="1"/>
  <c r="AQ12" i="4"/>
  <c r="L7" i="9" s="1"/>
  <c r="AQ11" i="4"/>
  <c r="L6" i="9" s="1"/>
  <c r="AQ10" i="4"/>
  <c r="L5" i="9" s="1"/>
  <c r="AQ9" i="4"/>
  <c r="AM188" i="4"/>
  <c r="K183" i="9" s="1"/>
  <c r="AM187" i="4"/>
  <c r="K182" i="9" s="1"/>
  <c r="AM186" i="4"/>
  <c r="K181" i="9" s="1"/>
  <c r="AM185" i="4"/>
  <c r="K180" i="9" s="1"/>
  <c r="AM184" i="4"/>
  <c r="K179" i="9" s="1"/>
  <c r="AM183" i="4"/>
  <c r="K178" i="9" s="1"/>
  <c r="AM182" i="4"/>
  <c r="K177" i="9" s="1"/>
  <c r="AM181" i="4"/>
  <c r="K176" i="9" s="1"/>
  <c r="AM180" i="4"/>
  <c r="K175" i="9" s="1"/>
  <c r="AM179" i="4"/>
  <c r="K174" i="9" s="1"/>
  <c r="AM178" i="4"/>
  <c r="K173" i="9" s="1"/>
  <c r="AM177" i="4"/>
  <c r="K172" i="9" s="1"/>
  <c r="AM176" i="4"/>
  <c r="K171" i="9" s="1"/>
  <c r="AM175" i="4"/>
  <c r="K170" i="9" s="1"/>
  <c r="AM174" i="4"/>
  <c r="K169" i="9" s="1"/>
  <c r="AM173" i="4"/>
  <c r="K168" i="9" s="1"/>
  <c r="AM172" i="4"/>
  <c r="K167" i="9" s="1"/>
  <c r="AM171" i="4"/>
  <c r="K166" i="9" s="1"/>
  <c r="AM170" i="4"/>
  <c r="K165" i="9" s="1"/>
  <c r="AM169" i="4"/>
  <c r="K164" i="9" s="1"/>
  <c r="AM168" i="4"/>
  <c r="K163" i="9" s="1"/>
  <c r="AM167" i="4"/>
  <c r="K162" i="9" s="1"/>
  <c r="AM166" i="4"/>
  <c r="K161" i="9" s="1"/>
  <c r="AM165" i="4"/>
  <c r="K160" i="9" s="1"/>
  <c r="AM164" i="4"/>
  <c r="K159" i="9" s="1"/>
  <c r="AM163" i="4"/>
  <c r="K158" i="9" s="1"/>
  <c r="AM162" i="4"/>
  <c r="K157" i="9" s="1"/>
  <c r="AM161" i="4"/>
  <c r="K156" i="9" s="1"/>
  <c r="AM160" i="4"/>
  <c r="K155" i="9" s="1"/>
  <c r="AM159" i="4"/>
  <c r="K154" i="9" s="1"/>
  <c r="AM158" i="4"/>
  <c r="K153" i="9" s="1"/>
  <c r="AM157" i="4"/>
  <c r="K152" i="9" s="1"/>
  <c r="AM156" i="4"/>
  <c r="K151" i="9" s="1"/>
  <c r="AM155" i="4"/>
  <c r="K150" i="9" s="1"/>
  <c r="AM154" i="4"/>
  <c r="K149" i="9" s="1"/>
  <c r="AM153" i="4"/>
  <c r="K148" i="9" s="1"/>
  <c r="AM152" i="4"/>
  <c r="K147" i="9" s="1"/>
  <c r="AM151" i="4"/>
  <c r="K146" i="9" s="1"/>
  <c r="AM150" i="4"/>
  <c r="K145" i="9" s="1"/>
  <c r="AM149" i="4"/>
  <c r="K144" i="9" s="1"/>
  <c r="AM148" i="4"/>
  <c r="K143" i="9" s="1"/>
  <c r="AM147" i="4"/>
  <c r="K142" i="9" s="1"/>
  <c r="AM146" i="4"/>
  <c r="K141" i="9" s="1"/>
  <c r="AM145" i="4"/>
  <c r="K140" i="9" s="1"/>
  <c r="AM144" i="4"/>
  <c r="K139" i="9" s="1"/>
  <c r="AM143" i="4"/>
  <c r="K138" i="9" s="1"/>
  <c r="AM142" i="4"/>
  <c r="K137" i="9" s="1"/>
  <c r="AM141" i="4"/>
  <c r="K136" i="9" s="1"/>
  <c r="AM140" i="4"/>
  <c r="K135" i="9" s="1"/>
  <c r="AM139" i="4"/>
  <c r="K134" i="9" s="1"/>
  <c r="AM138" i="4"/>
  <c r="K133" i="9" s="1"/>
  <c r="AM137" i="4"/>
  <c r="K132" i="9" s="1"/>
  <c r="AM136" i="4"/>
  <c r="K131" i="9" s="1"/>
  <c r="AM135" i="4"/>
  <c r="K130" i="9" s="1"/>
  <c r="AM134" i="4"/>
  <c r="K129" i="9" s="1"/>
  <c r="AM133" i="4"/>
  <c r="K128" i="9" s="1"/>
  <c r="AM132" i="4"/>
  <c r="K127" i="9" s="1"/>
  <c r="AM131" i="4"/>
  <c r="K126" i="9" s="1"/>
  <c r="AM130" i="4"/>
  <c r="K125" i="9" s="1"/>
  <c r="AM129" i="4"/>
  <c r="K124" i="9" s="1"/>
  <c r="AM128" i="4"/>
  <c r="K123" i="9" s="1"/>
  <c r="AM127" i="4"/>
  <c r="K122" i="9" s="1"/>
  <c r="AM126" i="4"/>
  <c r="K121" i="9" s="1"/>
  <c r="AM125" i="4"/>
  <c r="K120" i="9" s="1"/>
  <c r="AM124" i="4"/>
  <c r="K119" i="9" s="1"/>
  <c r="AM123" i="4"/>
  <c r="K118" i="9" s="1"/>
  <c r="AM122" i="4"/>
  <c r="K117" i="9" s="1"/>
  <c r="AM121" i="4"/>
  <c r="K116" i="9" s="1"/>
  <c r="AM120" i="4"/>
  <c r="K115" i="9" s="1"/>
  <c r="AM119" i="4"/>
  <c r="K114" i="9" s="1"/>
  <c r="AM118" i="4"/>
  <c r="K113" i="9" s="1"/>
  <c r="AM117" i="4"/>
  <c r="K112" i="9" s="1"/>
  <c r="AM116" i="4"/>
  <c r="K111" i="9" s="1"/>
  <c r="AM115" i="4"/>
  <c r="K110" i="9" s="1"/>
  <c r="AM114" i="4"/>
  <c r="K109" i="9" s="1"/>
  <c r="AM113" i="4"/>
  <c r="K108" i="9" s="1"/>
  <c r="AM112" i="4"/>
  <c r="K107" i="9" s="1"/>
  <c r="AM111" i="4"/>
  <c r="K106" i="9" s="1"/>
  <c r="AM110" i="4"/>
  <c r="K105" i="9" s="1"/>
  <c r="AM109" i="4"/>
  <c r="K104" i="9" s="1"/>
  <c r="AM108" i="4"/>
  <c r="K103" i="9" s="1"/>
  <c r="AM107" i="4"/>
  <c r="K102" i="9" s="1"/>
  <c r="AM106" i="4"/>
  <c r="K101" i="9" s="1"/>
  <c r="AM105" i="4"/>
  <c r="K100" i="9" s="1"/>
  <c r="AM104" i="4"/>
  <c r="K99" i="9" s="1"/>
  <c r="AM103" i="4"/>
  <c r="K98" i="9" s="1"/>
  <c r="AM102" i="4"/>
  <c r="K97" i="9" s="1"/>
  <c r="AM101" i="4"/>
  <c r="K96" i="9" s="1"/>
  <c r="AM100" i="4"/>
  <c r="K95" i="9" s="1"/>
  <c r="AM99" i="4"/>
  <c r="K94" i="9" s="1"/>
  <c r="AM98" i="4"/>
  <c r="K93" i="9" s="1"/>
  <c r="AM97" i="4"/>
  <c r="K92" i="9" s="1"/>
  <c r="AM96" i="4"/>
  <c r="K91" i="9" s="1"/>
  <c r="AM95" i="4"/>
  <c r="K90" i="9" s="1"/>
  <c r="AM94" i="4"/>
  <c r="K89" i="9" s="1"/>
  <c r="AM93" i="4"/>
  <c r="K88" i="9" s="1"/>
  <c r="AM92" i="4"/>
  <c r="K87" i="9" s="1"/>
  <c r="AM91" i="4"/>
  <c r="K86" i="9" s="1"/>
  <c r="AM90" i="4"/>
  <c r="K85" i="9" s="1"/>
  <c r="AM89" i="4"/>
  <c r="K84" i="9" s="1"/>
  <c r="AM88" i="4"/>
  <c r="K83" i="9" s="1"/>
  <c r="AM87" i="4"/>
  <c r="K82" i="9" s="1"/>
  <c r="AM86" i="4"/>
  <c r="K81" i="9" s="1"/>
  <c r="AM85" i="4"/>
  <c r="K80" i="9" s="1"/>
  <c r="AM84" i="4"/>
  <c r="K79" i="9" s="1"/>
  <c r="AM83" i="4"/>
  <c r="K78" i="9" s="1"/>
  <c r="AM82" i="4"/>
  <c r="K77" i="9" s="1"/>
  <c r="AM81" i="4"/>
  <c r="K76" i="9" s="1"/>
  <c r="AM80" i="4"/>
  <c r="K75" i="9" s="1"/>
  <c r="AM79" i="4"/>
  <c r="K74" i="9" s="1"/>
  <c r="AM78" i="4"/>
  <c r="K73" i="9" s="1"/>
  <c r="AM77" i="4"/>
  <c r="K72" i="9" s="1"/>
  <c r="AM76" i="4"/>
  <c r="K71" i="9" s="1"/>
  <c r="AM75" i="4"/>
  <c r="K70" i="9" s="1"/>
  <c r="AM74" i="4"/>
  <c r="K69" i="9" s="1"/>
  <c r="AM73" i="4"/>
  <c r="K68" i="9" s="1"/>
  <c r="AM72" i="4"/>
  <c r="K67" i="9" s="1"/>
  <c r="AM71" i="4"/>
  <c r="K66" i="9" s="1"/>
  <c r="AM70" i="4"/>
  <c r="K65" i="9" s="1"/>
  <c r="AM69" i="4"/>
  <c r="K64" i="9" s="1"/>
  <c r="AM68" i="4"/>
  <c r="K63" i="9" s="1"/>
  <c r="AM67" i="4"/>
  <c r="K62" i="9" s="1"/>
  <c r="AM66" i="4"/>
  <c r="K61" i="9" s="1"/>
  <c r="AM65" i="4"/>
  <c r="K60" i="9" s="1"/>
  <c r="AM64" i="4"/>
  <c r="K59" i="9" s="1"/>
  <c r="AM63" i="4"/>
  <c r="K58" i="9" s="1"/>
  <c r="AM62" i="4"/>
  <c r="K57" i="9" s="1"/>
  <c r="AM61" i="4"/>
  <c r="K56" i="9" s="1"/>
  <c r="AM60" i="4"/>
  <c r="K55" i="9" s="1"/>
  <c r="AM59" i="4"/>
  <c r="K54" i="9" s="1"/>
  <c r="AM58" i="4"/>
  <c r="K53" i="9" s="1"/>
  <c r="AM57" i="4"/>
  <c r="K52" i="9" s="1"/>
  <c r="AM56" i="4"/>
  <c r="K51" i="9" s="1"/>
  <c r="AM55" i="4"/>
  <c r="K50" i="9" s="1"/>
  <c r="AM54" i="4"/>
  <c r="K49" i="9" s="1"/>
  <c r="AM53" i="4"/>
  <c r="K48" i="9" s="1"/>
  <c r="AM52" i="4"/>
  <c r="K47" i="9" s="1"/>
  <c r="AM51" i="4"/>
  <c r="K46" i="9" s="1"/>
  <c r="AM50" i="4"/>
  <c r="K45" i="9" s="1"/>
  <c r="AM49" i="4"/>
  <c r="K44" i="9" s="1"/>
  <c r="AM48" i="4"/>
  <c r="K43" i="9" s="1"/>
  <c r="AM47" i="4"/>
  <c r="K42" i="9" s="1"/>
  <c r="AM46" i="4"/>
  <c r="K41" i="9" s="1"/>
  <c r="AM45" i="4"/>
  <c r="K40" i="9" s="1"/>
  <c r="AM44" i="4"/>
  <c r="K39" i="9" s="1"/>
  <c r="AM43" i="4"/>
  <c r="K38" i="9" s="1"/>
  <c r="AM42" i="4"/>
  <c r="K37" i="9" s="1"/>
  <c r="AM41" i="4"/>
  <c r="K36" i="9" s="1"/>
  <c r="AM40" i="4"/>
  <c r="K35" i="9" s="1"/>
  <c r="AM39" i="4"/>
  <c r="K34" i="9" s="1"/>
  <c r="AM38" i="4"/>
  <c r="K33" i="9" s="1"/>
  <c r="AM37" i="4"/>
  <c r="K32" i="9" s="1"/>
  <c r="AM36" i="4"/>
  <c r="K31" i="9" s="1"/>
  <c r="AM35" i="4"/>
  <c r="K30" i="9" s="1"/>
  <c r="AM34" i="4"/>
  <c r="K29" i="9" s="1"/>
  <c r="AM33" i="4"/>
  <c r="K28" i="9" s="1"/>
  <c r="AM32" i="4"/>
  <c r="K27" i="9" s="1"/>
  <c r="AM31" i="4"/>
  <c r="K26" i="9" s="1"/>
  <c r="AM30" i="4"/>
  <c r="K25" i="9" s="1"/>
  <c r="AM29" i="4"/>
  <c r="K24" i="9" s="1"/>
  <c r="AM28" i="4"/>
  <c r="K23" i="9" s="1"/>
  <c r="AM27" i="4"/>
  <c r="K22" i="9" s="1"/>
  <c r="AM26" i="4"/>
  <c r="K21" i="9" s="1"/>
  <c r="AM25" i="4"/>
  <c r="K20" i="9" s="1"/>
  <c r="AM24" i="4"/>
  <c r="K19" i="9" s="1"/>
  <c r="AM23" i="4"/>
  <c r="K18" i="9" s="1"/>
  <c r="AM22" i="4"/>
  <c r="K17" i="9" s="1"/>
  <c r="AM21" i="4"/>
  <c r="K16" i="9" s="1"/>
  <c r="AM20" i="4"/>
  <c r="K15" i="9" s="1"/>
  <c r="AM19" i="4"/>
  <c r="K14" i="9" s="1"/>
  <c r="AM18" i="4"/>
  <c r="K13" i="9" s="1"/>
  <c r="AM17" i="4"/>
  <c r="K12" i="9" s="1"/>
  <c r="AM16" i="4"/>
  <c r="K11" i="9" s="1"/>
  <c r="AM15" i="4"/>
  <c r="K10" i="9" s="1"/>
  <c r="AM14" i="4"/>
  <c r="K9" i="9" s="1"/>
  <c r="AM13" i="4"/>
  <c r="K8" i="9" s="1"/>
  <c r="AM12" i="4"/>
  <c r="K7" i="9" s="1"/>
  <c r="AM11" i="4"/>
  <c r="K6" i="9" s="1"/>
  <c r="AM10" i="4"/>
  <c r="K5" i="9" s="1"/>
  <c r="AM9" i="4"/>
  <c r="W188" i="4"/>
  <c r="G183" i="9" s="1"/>
  <c r="W187" i="4"/>
  <c r="G182" i="9" s="1"/>
  <c r="W186" i="4"/>
  <c r="G181" i="9" s="1"/>
  <c r="W185" i="4"/>
  <c r="G180" i="9" s="1"/>
  <c r="W184" i="4"/>
  <c r="G179" i="9" s="1"/>
  <c r="W183" i="4"/>
  <c r="G178" i="9" s="1"/>
  <c r="W182" i="4"/>
  <c r="G177" i="9" s="1"/>
  <c r="W181" i="4"/>
  <c r="G176" i="9" s="1"/>
  <c r="W180" i="4"/>
  <c r="G175" i="9" s="1"/>
  <c r="W179" i="4"/>
  <c r="G174" i="9" s="1"/>
  <c r="W178" i="4"/>
  <c r="G173" i="9" s="1"/>
  <c r="W177" i="4"/>
  <c r="G172" i="9" s="1"/>
  <c r="W176" i="4"/>
  <c r="G171" i="9" s="1"/>
  <c r="W175" i="4"/>
  <c r="G170" i="9" s="1"/>
  <c r="W174" i="4"/>
  <c r="G169" i="9" s="1"/>
  <c r="W173" i="4"/>
  <c r="G168" i="9" s="1"/>
  <c r="W172" i="4"/>
  <c r="G167" i="9" s="1"/>
  <c r="W171" i="4"/>
  <c r="G166" i="9" s="1"/>
  <c r="W170" i="4"/>
  <c r="G165" i="9" s="1"/>
  <c r="W169" i="4"/>
  <c r="G164" i="9" s="1"/>
  <c r="W168" i="4"/>
  <c r="G163" i="9" s="1"/>
  <c r="W167" i="4"/>
  <c r="G162" i="9" s="1"/>
  <c r="W166" i="4"/>
  <c r="G161" i="9" s="1"/>
  <c r="W165" i="4"/>
  <c r="G160" i="9" s="1"/>
  <c r="W164" i="4"/>
  <c r="G159" i="9" s="1"/>
  <c r="W163" i="4"/>
  <c r="G158" i="9" s="1"/>
  <c r="W162" i="4"/>
  <c r="G157" i="9" s="1"/>
  <c r="W161" i="4"/>
  <c r="G156" i="9" s="1"/>
  <c r="W160" i="4"/>
  <c r="G155" i="9" s="1"/>
  <c r="W159" i="4"/>
  <c r="G154" i="9" s="1"/>
  <c r="W158" i="4"/>
  <c r="G153" i="9" s="1"/>
  <c r="W157" i="4"/>
  <c r="G152" i="9" s="1"/>
  <c r="W156" i="4"/>
  <c r="G151" i="9" s="1"/>
  <c r="W155" i="4"/>
  <c r="G150" i="9" s="1"/>
  <c r="W154" i="4"/>
  <c r="G149" i="9" s="1"/>
  <c r="W153" i="4"/>
  <c r="G148" i="9" s="1"/>
  <c r="W152" i="4"/>
  <c r="G147" i="9" s="1"/>
  <c r="W151" i="4"/>
  <c r="G146" i="9" s="1"/>
  <c r="W150" i="4"/>
  <c r="G145" i="9" s="1"/>
  <c r="W149" i="4"/>
  <c r="G144" i="9" s="1"/>
  <c r="W148" i="4"/>
  <c r="G143" i="9" s="1"/>
  <c r="W147" i="4"/>
  <c r="G142" i="9" s="1"/>
  <c r="W146" i="4"/>
  <c r="G141" i="9" s="1"/>
  <c r="W145" i="4"/>
  <c r="G140" i="9" s="1"/>
  <c r="W144" i="4"/>
  <c r="G139" i="9" s="1"/>
  <c r="W143" i="4"/>
  <c r="G138" i="9" s="1"/>
  <c r="W142" i="4"/>
  <c r="G137" i="9" s="1"/>
  <c r="W141" i="4"/>
  <c r="G136" i="9" s="1"/>
  <c r="W140" i="4"/>
  <c r="G135" i="9" s="1"/>
  <c r="W139" i="4"/>
  <c r="G134" i="9" s="1"/>
  <c r="W138" i="4"/>
  <c r="G133" i="9" s="1"/>
  <c r="W137" i="4"/>
  <c r="G132" i="9" s="1"/>
  <c r="W136" i="4"/>
  <c r="G131" i="9" s="1"/>
  <c r="W135" i="4"/>
  <c r="G130" i="9" s="1"/>
  <c r="W134" i="4"/>
  <c r="G129" i="9" s="1"/>
  <c r="W133" i="4"/>
  <c r="G128" i="9" s="1"/>
  <c r="W132" i="4"/>
  <c r="G127" i="9" s="1"/>
  <c r="W131" i="4"/>
  <c r="G126" i="9" s="1"/>
  <c r="W130" i="4"/>
  <c r="G125" i="9" s="1"/>
  <c r="W129" i="4"/>
  <c r="G124" i="9" s="1"/>
  <c r="W128" i="4"/>
  <c r="G123" i="9" s="1"/>
  <c r="W127" i="4"/>
  <c r="G122" i="9" s="1"/>
  <c r="W126" i="4"/>
  <c r="G121" i="9" s="1"/>
  <c r="W125" i="4"/>
  <c r="G120" i="9" s="1"/>
  <c r="W124" i="4"/>
  <c r="G119" i="9" s="1"/>
  <c r="W123" i="4"/>
  <c r="G118" i="9" s="1"/>
  <c r="W122" i="4"/>
  <c r="G117" i="9" s="1"/>
  <c r="W121" i="4"/>
  <c r="G116" i="9" s="1"/>
  <c r="W120" i="4"/>
  <c r="G115" i="9" s="1"/>
  <c r="W119" i="4"/>
  <c r="G114" i="9" s="1"/>
  <c r="W118" i="4"/>
  <c r="G113" i="9" s="1"/>
  <c r="W117" i="4"/>
  <c r="G112" i="9" s="1"/>
  <c r="W116" i="4"/>
  <c r="G111" i="9" s="1"/>
  <c r="W115" i="4"/>
  <c r="G110" i="9" s="1"/>
  <c r="W114" i="4"/>
  <c r="G109" i="9" s="1"/>
  <c r="W113" i="4"/>
  <c r="G108" i="9" s="1"/>
  <c r="W112" i="4"/>
  <c r="G107" i="9" s="1"/>
  <c r="W111" i="4"/>
  <c r="G106" i="9" s="1"/>
  <c r="W110" i="4"/>
  <c r="G105" i="9" s="1"/>
  <c r="W109" i="4"/>
  <c r="G104" i="9" s="1"/>
  <c r="W108" i="4"/>
  <c r="G103" i="9" s="1"/>
  <c r="W107" i="4"/>
  <c r="G102" i="9" s="1"/>
  <c r="W106" i="4"/>
  <c r="G101" i="9" s="1"/>
  <c r="W105" i="4"/>
  <c r="G100" i="9" s="1"/>
  <c r="W104" i="4"/>
  <c r="G99" i="9" s="1"/>
  <c r="W103" i="4"/>
  <c r="G98" i="9" s="1"/>
  <c r="W102" i="4"/>
  <c r="G97" i="9" s="1"/>
  <c r="W101" i="4"/>
  <c r="G96" i="9" s="1"/>
  <c r="W100" i="4"/>
  <c r="G95" i="9" s="1"/>
  <c r="W99" i="4"/>
  <c r="G94" i="9" s="1"/>
  <c r="W98" i="4"/>
  <c r="G93" i="9" s="1"/>
  <c r="W97" i="4"/>
  <c r="G92" i="9" s="1"/>
  <c r="W96" i="4"/>
  <c r="G91" i="9" s="1"/>
  <c r="W95" i="4"/>
  <c r="G90" i="9" s="1"/>
  <c r="W94" i="4"/>
  <c r="G89" i="9" s="1"/>
  <c r="W93" i="4"/>
  <c r="G88" i="9" s="1"/>
  <c r="W92" i="4"/>
  <c r="G87" i="9" s="1"/>
  <c r="W91" i="4"/>
  <c r="G86" i="9" s="1"/>
  <c r="W90" i="4"/>
  <c r="G85" i="9" s="1"/>
  <c r="W89" i="4"/>
  <c r="G84" i="9" s="1"/>
  <c r="W88" i="4"/>
  <c r="G83" i="9" s="1"/>
  <c r="W87" i="4"/>
  <c r="G82" i="9" s="1"/>
  <c r="W86" i="4"/>
  <c r="G81" i="9" s="1"/>
  <c r="W85" i="4"/>
  <c r="G80" i="9" s="1"/>
  <c r="W84" i="4"/>
  <c r="G79" i="9" s="1"/>
  <c r="W83" i="4"/>
  <c r="G78" i="9" s="1"/>
  <c r="W82" i="4"/>
  <c r="G77" i="9" s="1"/>
  <c r="W81" i="4"/>
  <c r="G76" i="9" s="1"/>
  <c r="W80" i="4"/>
  <c r="G75" i="9" s="1"/>
  <c r="W79" i="4"/>
  <c r="G74" i="9" s="1"/>
  <c r="W78" i="4"/>
  <c r="G73" i="9" s="1"/>
  <c r="W77" i="4"/>
  <c r="G72" i="9" s="1"/>
  <c r="W76" i="4"/>
  <c r="G71" i="9" s="1"/>
  <c r="W75" i="4"/>
  <c r="G70" i="9" s="1"/>
  <c r="W74" i="4"/>
  <c r="G69" i="9" s="1"/>
  <c r="W73" i="4"/>
  <c r="G68" i="9" s="1"/>
  <c r="W72" i="4"/>
  <c r="G67" i="9" s="1"/>
  <c r="W71" i="4"/>
  <c r="G66" i="9" s="1"/>
  <c r="W70" i="4"/>
  <c r="G65" i="9" s="1"/>
  <c r="W69" i="4"/>
  <c r="G64" i="9" s="1"/>
  <c r="W68" i="4"/>
  <c r="G63" i="9" s="1"/>
  <c r="W67" i="4"/>
  <c r="G62" i="9" s="1"/>
  <c r="W66" i="4"/>
  <c r="G61" i="9" s="1"/>
  <c r="W65" i="4"/>
  <c r="G60" i="9" s="1"/>
  <c r="W64" i="4"/>
  <c r="G59" i="9" s="1"/>
  <c r="W63" i="4"/>
  <c r="G58" i="9" s="1"/>
  <c r="W62" i="4"/>
  <c r="G57" i="9" s="1"/>
  <c r="W61" i="4"/>
  <c r="G56" i="9" s="1"/>
  <c r="W60" i="4"/>
  <c r="G55" i="9" s="1"/>
  <c r="W59" i="4"/>
  <c r="G54" i="9" s="1"/>
  <c r="W58" i="4"/>
  <c r="G53" i="9" s="1"/>
  <c r="W57" i="4"/>
  <c r="G52" i="9" s="1"/>
  <c r="W56" i="4"/>
  <c r="G51" i="9" s="1"/>
  <c r="W55" i="4"/>
  <c r="G50" i="9" s="1"/>
  <c r="W54" i="4"/>
  <c r="G49" i="9" s="1"/>
  <c r="W53" i="4"/>
  <c r="G48" i="9" s="1"/>
  <c r="W52" i="4"/>
  <c r="G47" i="9" s="1"/>
  <c r="W51" i="4"/>
  <c r="G46" i="9" s="1"/>
  <c r="W50" i="4"/>
  <c r="G45" i="9" s="1"/>
  <c r="W49" i="4"/>
  <c r="G44" i="9" s="1"/>
  <c r="W48" i="4"/>
  <c r="G43" i="9" s="1"/>
  <c r="W47" i="4"/>
  <c r="G42" i="9" s="1"/>
  <c r="W46" i="4"/>
  <c r="G41" i="9" s="1"/>
  <c r="W45" i="4"/>
  <c r="G40" i="9" s="1"/>
  <c r="W44" i="4"/>
  <c r="G39" i="9" s="1"/>
  <c r="W43" i="4"/>
  <c r="G38" i="9" s="1"/>
  <c r="W42" i="4"/>
  <c r="G37" i="9" s="1"/>
  <c r="W41" i="4"/>
  <c r="G36" i="9" s="1"/>
  <c r="W40" i="4"/>
  <c r="G35" i="9" s="1"/>
  <c r="W39" i="4"/>
  <c r="G34" i="9" s="1"/>
  <c r="W38" i="4"/>
  <c r="G33" i="9" s="1"/>
  <c r="W37" i="4"/>
  <c r="G32" i="9" s="1"/>
  <c r="W36" i="4"/>
  <c r="G31" i="9" s="1"/>
  <c r="W35" i="4"/>
  <c r="G30" i="9" s="1"/>
  <c r="W34" i="4"/>
  <c r="G29" i="9" s="1"/>
  <c r="W33" i="4"/>
  <c r="G28" i="9" s="1"/>
  <c r="W32" i="4"/>
  <c r="G27" i="9" s="1"/>
  <c r="W31" i="4"/>
  <c r="G26" i="9" s="1"/>
  <c r="W30" i="4"/>
  <c r="G25" i="9" s="1"/>
  <c r="W29" i="4"/>
  <c r="G24" i="9" s="1"/>
  <c r="W28" i="4"/>
  <c r="G23" i="9" s="1"/>
  <c r="W27" i="4"/>
  <c r="G22" i="9" s="1"/>
  <c r="W26" i="4"/>
  <c r="G21" i="9" s="1"/>
  <c r="W25" i="4"/>
  <c r="G20" i="9" s="1"/>
  <c r="W24" i="4"/>
  <c r="G19" i="9" s="1"/>
  <c r="W23" i="4"/>
  <c r="G18" i="9" s="1"/>
  <c r="W22" i="4"/>
  <c r="G17" i="9" s="1"/>
  <c r="W21" i="4"/>
  <c r="G16" i="9" s="1"/>
  <c r="W20" i="4"/>
  <c r="G15" i="9" s="1"/>
  <c r="W19" i="4"/>
  <c r="G14" i="9" s="1"/>
  <c r="W18" i="4"/>
  <c r="G13" i="9" s="1"/>
  <c r="W17" i="4"/>
  <c r="G12" i="9" s="1"/>
  <c r="W16" i="4"/>
  <c r="G11" i="9" s="1"/>
  <c r="W15" i="4"/>
  <c r="G10" i="9" s="1"/>
  <c r="W14" i="4"/>
  <c r="G9" i="9" s="1"/>
  <c r="W13" i="4"/>
  <c r="G8" i="9" s="1"/>
  <c r="W12" i="4"/>
  <c r="G7" i="9" s="1"/>
  <c r="W11" i="4"/>
  <c r="G6" i="9" s="1"/>
  <c r="W10" i="4"/>
  <c r="G5" i="9" s="1"/>
  <c r="W9" i="4"/>
  <c r="AI188" i="4"/>
  <c r="J183" i="9" s="1"/>
  <c r="AI187" i="4"/>
  <c r="J182" i="9" s="1"/>
  <c r="AI186" i="4"/>
  <c r="J181" i="9" s="1"/>
  <c r="AI185" i="4"/>
  <c r="J180" i="9" s="1"/>
  <c r="AI184" i="4"/>
  <c r="J179" i="9" s="1"/>
  <c r="AI183" i="4"/>
  <c r="J178" i="9" s="1"/>
  <c r="AI182" i="4"/>
  <c r="J177" i="9" s="1"/>
  <c r="AI181" i="4"/>
  <c r="J176" i="9" s="1"/>
  <c r="AI180" i="4"/>
  <c r="J175" i="9" s="1"/>
  <c r="AI179" i="4"/>
  <c r="J174" i="9" s="1"/>
  <c r="AI178" i="4"/>
  <c r="J173" i="9" s="1"/>
  <c r="AI177" i="4"/>
  <c r="J172" i="9" s="1"/>
  <c r="AI176" i="4"/>
  <c r="J171" i="9" s="1"/>
  <c r="AI175" i="4"/>
  <c r="J170" i="9" s="1"/>
  <c r="AI174" i="4"/>
  <c r="J169" i="9" s="1"/>
  <c r="AI173" i="4"/>
  <c r="J168" i="9" s="1"/>
  <c r="AI172" i="4"/>
  <c r="J167" i="9" s="1"/>
  <c r="AI171" i="4"/>
  <c r="J166" i="9" s="1"/>
  <c r="AI170" i="4"/>
  <c r="J165" i="9" s="1"/>
  <c r="AI169" i="4"/>
  <c r="J164" i="9" s="1"/>
  <c r="AI168" i="4"/>
  <c r="J163" i="9" s="1"/>
  <c r="AI167" i="4"/>
  <c r="J162" i="9" s="1"/>
  <c r="AI166" i="4"/>
  <c r="J161" i="9" s="1"/>
  <c r="AI165" i="4"/>
  <c r="J160" i="9" s="1"/>
  <c r="AI164" i="4"/>
  <c r="J159" i="9" s="1"/>
  <c r="AI163" i="4"/>
  <c r="J158" i="9" s="1"/>
  <c r="AI162" i="4"/>
  <c r="J157" i="9" s="1"/>
  <c r="AI161" i="4"/>
  <c r="J156" i="9" s="1"/>
  <c r="AI160" i="4"/>
  <c r="J155" i="9" s="1"/>
  <c r="AI159" i="4"/>
  <c r="J154" i="9" s="1"/>
  <c r="AI158" i="4"/>
  <c r="J153" i="9" s="1"/>
  <c r="AI157" i="4"/>
  <c r="J152" i="9" s="1"/>
  <c r="AI156" i="4"/>
  <c r="J151" i="9" s="1"/>
  <c r="AI155" i="4"/>
  <c r="J150" i="9" s="1"/>
  <c r="AI154" i="4"/>
  <c r="J149" i="9" s="1"/>
  <c r="AI153" i="4"/>
  <c r="J148" i="9" s="1"/>
  <c r="AI152" i="4"/>
  <c r="J147" i="9" s="1"/>
  <c r="AI151" i="4"/>
  <c r="J146" i="9" s="1"/>
  <c r="AI150" i="4"/>
  <c r="J145" i="9" s="1"/>
  <c r="AI149" i="4"/>
  <c r="J144" i="9" s="1"/>
  <c r="AI148" i="4"/>
  <c r="J143" i="9" s="1"/>
  <c r="AI147" i="4"/>
  <c r="J142" i="9" s="1"/>
  <c r="AI146" i="4"/>
  <c r="J141" i="9" s="1"/>
  <c r="AI145" i="4"/>
  <c r="J140" i="9" s="1"/>
  <c r="AI144" i="4"/>
  <c r="J139" i="9" s="1"/>
  <c r="AI143" i="4"/>
  <c r="J138" i="9" s="1"/>
  <c r="AI142" i="4"/>
  <c r="J137" i="9" s="1"/>
  <c r="AI141" i="4"/>
  <c r="J136" i="9" s="1"/>
  <c r="AI140" i="4"/>
  <c r="J135" i="9" s="1"/>
  <c r="AI139" i="4"/>
  <c r="J134" i="9" s="1"/>
  <c r="AI138" i="4"/>
  <c r="J133" i="9" s="1"/>
  <c r="AI137" i="4"/>
  <c r="J132" i="9" s="1"/>
  <c r="AI136" i="4"/>
  <c r="J131" i="9" s="1"/>
  <c r="AI135" i="4"/>
  <c r="J130" i="9" s="1"/>
  <c r="AI134" i="4"/>
  <c r="J129" i="9" s="1"/>
  <c r="AI133" i="4"/>
  <c r="J128" i="9" s="1"/>
  <c r="AI132" i="4"/>
  <c r="J127" i="9" s="1"/>
  <c r="AI131" i="4"/>
  <c r="J126" i="9" s="1"/>
  <c r="AI130" i="4"/>
  <c r="J125" i="9" s="1"/>
  <c r="AI129" i="4"/>
  <c r="J124" i="9" s="1"/>
  <c r="AI128" i="4"/>
  <c r="J123" i="9" s="1"/>
  <c r="AI127" i="4"/>
  <c r="J122" i="9" s="1"/>
  <c r="AI126" i="4"/>
  <c r="J121" i="9" s="1"/>
  <c r="AI125" i="4"/>
  <c r="J120" i="9" s="1"/>
  <c r="AI124" i="4"/>
  <c r="J119" i="9" s="1"/>
  <c r="AI123" i="4"/>
  <c r="J118" i="9" s="1"/>
  <c r="AI122" i="4"/>
  <c r="J117" i="9" s="1"/>
  <c r="AI121" i="4"/>
  <c r="J116" i="9" s="1"/>
  <c r="AI120" i="4"/>
  <c r="J115" i="9" s="1"/>
  <c r="AI119" i="4"/>
  <c r="J114" i="9" s="1"/>
  <c r="AI118" i="4"/>
  <c r="J113" i="9" s="1"/>
  <c r="AI117" i="4"/>
  <c r="J112" i="9" s="1"/>
  <c r="AI116" i="4"/>
  <c r="J111" i="9" s="1"/>
  <c r="AI115" i="4"/>
  <c r="J110" i="9" s="1"/>
  <c r="AI114" i="4"/>
  <c r="J109" i="9" s="1"/>
  <c r="AI113" i="4"/>
  <c r="J108" i="9" s="1"/>
  <c r="AI112" i="4"/>
  <c r="J107" i="9" s="1"/>
  <c r="AI111" i="4"/>
  <c r="J106" i="9" s="1"/>
  <c r="AI110" i="4"/>
  <c r="J105" i="9" s="1"/>
  <c r="AI109" i="4"/>
  <c r="J104" i="9" s="1"/>
  <c r="AI108" i="4"/>
  <c r="J103" i="9" s="1"/>
  <c r="AI107" i="4"/>
  <c r="J102" i="9" s="1"/>
  <c r="AI106" i="4"/>
  <c r="J101" i="9" s="1"/>
  <c r="AI105" i="4"/>
  <c r="J100" i="9" s="1"/>
  <c r="AI104" i="4"/>
  <c r="J99" i="9" s="1"/>
  <c r="AI103" i="4"/>
  <c r="J98" i="9" s="1"/>
  <c r="AI102" i="4"/>
  <c r="J97" i="9" s="1"/>
  <c r="AI101" i="4"/>
  <c r="J96" i="9" s="1"/>
  <c r="AI100" i="4"/>
  <c r="J95" i="9" s="1"/>
  <c r="AI99" i="4"/>
  <c r="J94" i="9" s="1"/>
  <c r="AI98" i="4"/>
  <c r="J93" i="9" s="1"/>
  <c r="AI97" i="4"/>
  <c r="J92" i="9" s="1"/>
  <c r="AI96" i="4"/>
  <c r="J91" i="9" s="1"/>
  <c r="AI95" i="4"/>
  <c r="J90" i="9" s="1"/>
  <c r="AI94" i="4"/>
  <c r="J89" i="9" s="1"/>
  <c r="AI93" i="4"/>
  <c r="J88" i="9" s="1"/>
  <c r="AI92" i="4"/>
  <c r="J87" i="9" s="1"/>
  <c r="AI91" i="4"/>
  <c r="J86" i="9" s="1"/>
  <c r="AI90" i="4"/>
  <c r="J85" i="9" s="1"/>
  <c r="AI89" i="4"/>
  <c r="J84" i="9" s="1"/>
  <c r="AI88" i="4"/>
  <c r="J83" i="9" s="1"/>
  <c r="AI87" i="4"/>
  <c r="J82" i="9" s="1"/>
  <c r="AI86" i="4"/>
  <c r="J81" i="9" s="1"/>
  <c r="AI85" i="4"/>
  <c r="J80" i="9" s="1"/>
  <c r="AI84" i="4"/>
  <c r="J79" i="9" s="1"/>
  <c r="AI83" i="4"/>
  <c r="J78" i="9" s="1"/>
  <c r="AI82" i="4"/>
  <c r="J77" i="9" s="1"/>
  <c r="AI81" i="4"/>
  <c r="J76" i="9" s="1"/>
  <c r="AI80" i="4"/>
  <c r="J75" i="9" s="1"/>
  <c r="AI79" i="4"/>
  <c r="J74" i="9" s="1"/>
  <c r="AI78" i="4"/>
  <c r="J73" i="9" s="1"/>
  <c r="AI77" i="4"/>
  <c r="J72" i="9" s="1"/>
  <c r="AI76" i="4"/>
  <c r="J71" i="9" s="1"/>
  <c r="AI75" i="4"/>
  <c r="J70" i="9" s="1"/>
  <c r="AI74" i="4"/>
  <c r="J69" i="9" s="1"/>
  <c r="AI73" i="4"/>
  <c r="J68" i="9" s="1"/>
  <c r="AI72" i="4"/>
  <c r="J67" i="9" s="1"/>
  <c r="AI71" i="4"/>
  <c r="J66" i="9" s="1"/>
  <c r="AI70" i="4"/>
  <c r="J65" i="9" s="1"/>
  <c r="AI69" i="4"/>
  <c r="J64" i="9" s="1"/>
  <c r="AI68" i="4"/>
  <c r="J63" i="9" s="1"/>
  <c r="AI67" i="4"/>
  <c r="J62" i="9" s="1"/>
  <c r="AI66" i="4"/>
  <c r="J61" i="9" s="1"/>
  <c r="AI65" i="4"/>
  <c r="J60" i="9" s="1"/>
  <c r="AI64" i="4"/>
  <c r="J59" i="9" s="1"/>
  <c r="AI63" i="4"/>
  <c r="J58" i="9" s="1"/>
  <c r="AI62" i="4"/>
  <c r="J57" i="9" s="1"/>
  <c r="AI61" i="4"/>
  <c r="J56" i="9" s="1"/>
  <c r="AI60" i="4"/>
  <c r="J55" i="9" s="1"/>
  <c r="AI59" i="4"/>
  <c r="J54" i="9" s="1"/>
  <c r="AI58" i="4"/>
  <c r="J53" i="9" s="1"/>
  <c r="AI57" i="4"/>
  <c r="J52" i="9" s="1"/>
  <c r="AI56" i="4"/>
  <c r="J51" i="9" s="1"/>
  <c r="AI55" i="4"/>
  <c r="J50" i="9" s="1"/>
  <c r="AI54" i="4"/>
  <c r="J49" i="9" s="1"/>
  <c r="AI53" i="4"/>
  <c r="J48" i="9" s="1"/>
  <c r="AI52" i="4"/>
  <c r="J47" i="9" s="1"/>
  <c r="AI51" i="4"/>
  <c r="J46" i="9" s="1"/>
  <c r="AI50" i="4"/>
  <c r="J45" i="9" s="1"/>
  <c r="AI49" i="4"/>
  <c r="J44" i="9" s="1"/>
  <c r="AI48" i="4"/>
  <c r="J43" i="9" s="1"/>
  <c r="AI47" i="4"/>
  <c r="J42" i="9" s="1"/>
  <c r="AI46" i="4"/>
  <c r="J41" i="9" s="1"/>
  <c r="AI45" i="4"/>
  <c r="J40" i="9" s="1"/>
  <c r="AI44" i="4"/>
  <c r="J39" i="9" s="1"/>
  <c r="AI43" i="4"/>
  <c r="J38" i="9" s="1"/>
  <c r="AI42" i="4"/>
  <c r="J37" i="9" s="1"/>
  <c r="AI41" i="4"/>
  <c r="J36" i="9" s="1"/>
  <c r="AI40" i="4"/>
  <c r="J35" i="9" s="1"/>
  <c r="AI39" i="4"/>
  <c r="J34" i="9" s="1"/>
  <c r="AI38" i="4"/>
  <c r="J33" i="9" s="1"/>
  <c r="AI37" i="4"/>
  <c r="J32" i="9" s="1"/>
  <c r="AI36" i="4"/>
  <c r="J31" i="9" s="1"/>
  <c r="AI35" i="4"/>
  <c r="J30" i="9" s="1"/>
  <c r="AI34" i="4"/>
  <c r="J29" i="9" s="1"/>
  <c r="AI33" i="4"/>
  <c r="J28" i="9" s="1"/>
  <c r="AI32" i="4"/>
  <c r="J27" i="9" s="1"/>
  <c r="AI31" i="4"/>
  <c r="J26" i="9" s="1"/>
  <c r="AI30" i="4"/>
  <c r="J25" i="9" s="1"/>
  <c r="AI29" i="4"/>
  <c r="J24" i="9" s="1"/>
  <c r="AI28" i="4"/>
  <c r="J23" i="9" s="1"/>
  <c r="AI27" i="4"/>
  <c r="J22" i="9" s="1"/>
  <c r="AI26" i="4"/>
  <c r="J21" i="9" s="1"/>
  <c r="AI25" i="4"/>
  <c r="J20" i="9" s="1"/>
  <c r="AI24" i="4"/>
  <c r="J19" i="9" s="1"/>
  <c r="AI23" i="4"/>
  <c r="J18" i="9" s="1"/>
  <c r="AI22" i="4"/>
  <c r="J17" i="9" s="1"/>
  <c r="AI21" i="4"/>
  <c r="J16" i="9" s="1"/>
  <c r="AI20" i="4"/>
  <c r="J15" i="9" s="1"/>
  <c r="AI19" i="4"/>
  <c r="J14" i="9" s="1"/>
  <c r="AI18" i="4"/>
  <c r="J13" i="9" s="1"/>
  <c r="AI17" i="4"/>
  <c r="J12" i="9" s="1"/>
  <c r="AI16" i="4"/>
  <c r="J11" i="9" s="1"/>
  <c r="AI15" i="4"/>
  <c r="J10" i="9" s="1"/>
  <c r="AI14" i="4"/>
  <c r="J9" i="9" s="1"/>
  <c r="AI13" i="4"/>
  <c r="J8" i="9" s="1"/>
  <c r="AI12" i="4"/>
  <c r="J7" i="9" s="1"/>
  <c r="AI11" i="4"/>
  <c r="J6" i="9" s="1"/>
  <c r="AI10" i="4"/>
  <c r="J5" i="9" s="1"/>
  <c r="AI9" i="4"/>
  <c r="AE188" i="4"/>
  <c r="I183" i="9" s="1"/>
  <c r="AE187" i="4"/>
  <c r="I182" i="9" s="1"/>
  <c r="AE186" i="4"/>
  <c r="I181" i="9" s="1"/>
  <c r="AE185" i="4"/>
  <c r="I180" i="9" s="1"/>
  <c r="AE184" i="4"/>
  <c r="I179" i="9" s="1"/>
  <c r="AE183" i="4"/>
  <c r="I178" i="9" s="1"/>
  <c r="AE182" i="4"/>
  <c r="I177" i="9" s="1"/>
  <c r="AE181" i="4"/>
  <c r="I176" i="9" s="1"/>
  <c r="AE180" i="4"/>
  <c r="I175" i="9" s="1"/>
  <c r="AE179" i="4"/>
  <c r="I174" i="9" s="1"/>
  <c r="AE178" i="4"/>
  <c r="I173" i="9" s="1"/>
  <c r="AE177" i="4"/>
  <c r="I172" i="9" s="1"/>
  <c r="AE176" i="4"/>
  <c r="I171" i="9" s="1"/>
  <c r="AE175" i="4"/>
  <c r="I170" i="9" s="1"/>
  <c r="AE174" i="4"/>
  <c r="I169" i="9" s="1"/>
  <c r="AE173" i="4"/>
  <c r="I168" i="9" s="1"/>
  <c r="AE172" i="4"/>
  <c r="I167" i="9" s="1"/>
  <c r="AE171" i="4"/>
  <c r="I166" i="9" s="1"/>
  <c r="AE170" i="4"/>
  <c r="I165" i="9" s="1"/>
  <c r="AE169" i="4"/>
  <c r="I164" i="9" s="1"/>
  <c r="AE168" i="4"/>
  <c r="I163" i="9" s="1"/>
  <c r="AE167" i="4"/>
  <c r="I162" i="9" s="1"/>
  <c r="AE166" i="4"/>
  <c r="I161" i="9" s="1"/>
  <c r="AE165" i="4"/>
  <c r="I160" i="9" s="1"/>
  <c r="AE164" i="4"/>
  <c r="I159" i="9" s="1"/>
  <c r="AE163" i="4"/>
  <c r="I158" i="9" s="1"/>
  <c r="AE162" i="4"/>
  <c r="I157" i="9" s="1"/>
  <c r="AE161" i="4"/>
  <c r="I156" i="9" s="1"/>
  <c r="AE160" i="4"/>
  <c r="I155" i="9" s="1"/>
  <c r="AE159" i="4"/>
  <c r="I154" i="9" s="1"/>
  <c r="AE158" i="4"/>
  <c r="I153" i="9" s="1"/>
  <c r="AE157" i="4"/>
  <c r="I152" i="9" s="1"/>
  <c r="AE156" i="4"/>
  <c r="I151" i="9" s="1"/>
  <c r="AE155" i="4"/>
  <c r="I150" i="9" s="1"/>
  <c r="AE154" i="4"/>
  <c r="I149" i="9" s="1"/>
  <c r="AE153" i="4"/>
  <c r="I148" i="9" s="1"/>
  <c r="AE152" i="4"/>
  <c r="I147" i="9" s="1"/>
  <c r="AE151" i="4"/>
  <c r="I146" i="9" s="1"/>
  <c r="AE150" i="4"/>
  <c r="I145" i="9" s="1"/>
  <c r="AE149" i="4"/>
  <c r="I144" i="9" s="1"/>
  <c r="AE148" i="4"/>
  <c r="I143" i="9" s="1"/>
  <c r="AE147" i="4"/>
  <c r="I142" i="9" s="1"/>
  <c r="AE146" i="4"/>
  <c r="I141" i="9" s="1"/>
  <c r="AE145" i="4"/>
  <c r="I140" i="9" s="1"/>
  <c r="AE144" i="4"/>
  <c r="I139" i="9" s="1"/>
  <c r="AE143" i="4"/>
  <c r="I138" i="9" s="1"/>
  <c r="AE142" i="4"/>
  <c r="I137" i="9" s="1"/>
  <c r="AE141" i="4"/>
  <c r="I136" i="9" s="1"/>
  <c r="AE140" i="4"/>
  <c r="I135" i="9" s="1"/>
  <c r="AE139" i="4"/>
  <c r="I134" i="9" s="1"/>
  <c r="AE138" i="4"/>
  <c r="I133" i="9" s="1"/>
  <c r="AE137" i="4"/>
  <c r="I132" i="9" s="1"/>
  <c r="AE136" i="4"/>
  <c r="I131" i="9" s="1"/>
  <c r="AE135" i="4"/>
  <c r="I130" i="9" s="1"/>
  <c r="AE134" i="4"/>
  <c r="I129" i="9" s="1"/>
  <c r="AE133" i="4"/>
  <c r="I128" i="9" s="1"/>
  <c r="AE132" i="4"/>
  <c r="I127" i="9" s="1"/>
  <c r="AE131" i="4"/>
  <c r="I126" i="9" s="1"/>
  <c r="AE130" i="4"/>
  <c r="I125" i="9" s="1"/>
  <c r="AE129" i="4"/>
  <c r="I124" i="9" s="1"/>
  <c r="AE128" i="4"/>
  <c r="I123" i="9" s="1"/>
  <c r="AE127" i="4"/>
  <c r="I122" i="9" s="1"/>
  <c r="AE126" i="4"/>
  <c r="I121" i="9" s="1"/>
  <c r="AE125" i="4"/>
  <c r="I120" i="9" s="1"/>
  <c r="AE124" i="4"/>
  <c r="I119" i="9" s="1"/>
  <c r="AE123" i="4"/>
  <c r="I118" i="9" s="1"/>
  <c r="AE122" i="4"/>
  <c r="I117" i="9" s="1"/>
  <c r="AE121" i="4"/>
  <c r="I116" i="9" s="1"/>
  <c r="AE120" i="4"/>
  <c r="I115" i="9" s="1"/>
  <c r="AE119" i="4"/>
  <c r="I114" i="9" s="1"/>
  <c r="AE118" i="4"/>
  <c r="I113" i="9" s="1"/>
  <c r="AE117" i="4"/>
  <c r="I112" i="9" s="1"/>
  <c r="AE116" i="4"/>
  <c r="I111" i="9" s="1"/>
  <c r="AE115" i="4"/>
  <c r="I110" i="9" s="1"/>
  <c r="AE114" i="4"/>
  <c r="I109" i="9" s="1"/>
  <c r="AE113" i="4"/>
  <c r="I108" i="9" s="1"/>
  <c r="AE112" i="4"/>
  <c r="I107" i="9" s="1"/>
  <c r="AE111" i="4"/>
  <c r="I106" i="9" s="1"/>
  <c r="AE110" i="4"/>
  <c r="I105" i="9" s="1"/>
  <c r="AE109" i="4"/>
  <c r="I104" i="9" s="1"/>
  <c r="AE108" i="4"/>
  <c r="I103" i="9" s="1"/>
  <c r="AE107" i="4"/>
  <c r="I102" i="9" s="1"/>
  <c r="AE106" i="4"/>
  <c r="I101" i="9" s="1"/>
  <c r="AE105" i="4"/>
  <c r="I100" i="9" s="1"/>
  <c r="AE104" i="4"/>
  <c r="I99" i="9" s="1"/>
  <c r="AE103" i="4"/>
  <c r="I98" i="9" s="1"/>
  <c r="AE102" i="4"/>
  <c r="I97" i="9" s="1"/>
  <c r="AE101" i="4"/>
  <c r="I96" i="9" s="1"/>
  <c r="AE100" i="4"/>
  <c r="I95" i="9" s="1"/>
  <c r="AE99" i="4"/>
  <c r="I94" i="9" s="1"/>
  <c r="AE98" i="4"/>
  <c r="I93" i="9" s="1"/>
  <c r="AE97" i="4"/>
  <c r="I92" i="9" s="1"/>
  <c r="AE96" i="4"/>
  <c r="I91" i="9" s="1"/>
  <c r="AE95" i="4"/>
  <c r="I90" i="9" s="1"/>
  <c r="AE94" i="4"/>
  <c r="I89" i="9" s="1"/>
  <c r="AE93" i="4"/>
  <c r="I88" i="9" s="1"/>
  <c r="AE92" i="4"/>
  <c r="I87" i="9" s="1"/>
  <c r="AE91" i="4"/>
  <c r="I86" i="9" s="1"/>
  <c r="AE90" i="4"/>
  <c r="I85" i="9" s="1"/>
  <c r="AE89" i="4"/>
  <c r="I84" i="9" s="1"/>
  <c r="AE88" i="4"/>
  <c r="I83" i="9" s="1"/>
  <c r="AE87" i="4"/>
  <c r="I82" i="9" s="1"/>
  <c r="AE86" i="4"/>
  <c r="I81" i="9" s="1"/>
  <c r="AE85" i="4"/>
  <c r="I80" i="9" s="1"/>
  <c r="AE84" i="4"/>
  <c r="I79" i="9" s="1"/>
  <c r="AE83" i="4"/>
  <c r="I78" i="9" s="1"/>
  <c r="AE82" i="4"/>
  <c r="I77" i="9" s="1"/>
  <c r="AE81" i="4"/>
  <c r="I76" i="9" s="1"/>
  <c r="AE80" i="4"/>
  <c r="I75" i="9" s="1"/>
  <c r="AE79" i="4"/>
  <c r="I74" i="9" s="1"/>
  <c r="AE78" i="4"/>
  <c r="I73" i="9" s="1"/>
  <c r="AE77" i="4"/>
  <c r="I72" i="9" s="1"/>
  <c r="AE76" i="4"/>
  <c r="I71" i="9" s="1"/>
  <c r="AE75" i="4"/>
  <c r="I70" i="9" s="1"/>
  <c r="AE74" i="4"/>
  <c r="I69" i="9" s="1"/>
  <c r="AE73" i="4"/>
  <c r="I68" i="9" s="1"/>
  <c r="AE72" i="4"/>
  <c r="I67" i="9" s="1"/>
  <c r="AE71" i="4"/>
  <c r="I66" i="9" s="1"/>
  <c r="AE70" i="4"/>
  <c r="I65" i="9" s="1"/>
  <c r="AE69" i="4"/>
  <c r="I64" i="9" s="1"/>
  <c r="AE68" i="4"/>
  <c r="I63" i="9" s="1"/>
  <c r="AE67" i="4"/>
  <c r="I62" i="9" s="1"/>
  <c r="AE66" i="4"/>
  <c r="I61" i="9" s="1"/>
  <c r="AE65" i="4"/>
  <c r="I60" i="9" s="1"/>
  <c r="AE64" i="4"/>
  <c r="I59" i="9" s="1"/>
  <c r="AE63" i="4"/>
  <c r="I58" i="9" s="1"/>
  <c r="AE62" i="4"/>
  <c r="I57" i="9" s="1"/>
  <c r="AE61" i="4"/>
  <c r="I56" i="9" s="1"/>
  <c r="AE60" i="4"/>
  <c r="I55" i="9" s="1"/>
  <c r="AE59" i="4"/>
  <c r="I54" i="9" s="1"/>
  <c r="AE58" i="4"/>
  <c r="I53" i="9" s="1"/>
  <c r="AE57" i="4"/>
  <c r="I52" i="9" s="1"/>
  <c r="AE56" i="4"/>
  <c r="I51" i="9" s="1"/>
  <c r="AE55" i="4"/>
  <c r="I50" i="9" s="1"/>
  <c r="AE54" i="4"/>
  <c r="I49" i="9" s="1"/>
  <c r="AE53" i="4"/>
  <c r="I48" i="9" s="1"/>
  <c r="AE52" i="4"/>
  <c r="I47" i="9" s="1"/>
  <c r="AE51" i="4"/>
  <c r="I46" i="9" s="1"/>
  <c r="AE50" i="4"/>
  <c r="I45" i="9" s="1"/>
  <c r="AE49" i="4"/>
  <c r="I44" i="9" s="1"/>
  <c r="AE48" i="4"/>
  <c r="I43" i="9" s="1"/>
  <c r="AE47" i="4"/>
  <c r="I42" i="9" s="1"/>
  <c r="AE46" i="4"/>
  <c r="I41" i="9" s="1"/>
  <c r="AE45" i="4"/>
  <c r="I40" i="9" s="1"/>
  <c r="AE44" i="4"/>
  <c r="I39" i="9" s="1"/>
  <c r="AE43" i="4"/>
  <c r="I38" i="9" s="1"/>
  <c r="AE42" i="4"/>
  <c r="I37" i="9" s="1"/>
  <c r="AE41" i="4"/>
  <c r="I36" i="9" s="1"/>
  <c r="AE40" i="4"/>
  <c r="I35" i="9" s="1"/>
  <c r="AE39" i="4"/>
  <c r="I34" i="9" s="1"/>
  <c r="AE38" i="4"/>
  <c r="I33" i="9" s="1"/>
  <c r="AE37" i="4"/>
  <c r="I32" i="9" s="1"/>
  <c r="AE36" i="4"/>
  <c r="I31" i="9" s="1"/>
  <c r="AE35" i="4"/>
  <c r="I30" i="9" s="1"/>
  <c r="AE34" i="4"/>
  <c r="I29" i="9" s="1"/>
  <c r="AE33" i="4"/>
  <c r="I28" i="9" s="1"/>
  <c r="AE32" i="4"/>
  <c r="I27" i="9" s="1"/>
  <c r="AE31" i="4"/>
  <c r="I26" i="9" s="1"/>
  <c r="AE30" i="4"/>
  <c r="I25" i="9" s="1"/>
  <c r="AE29" i="4"/>
  <c r="I24" i="9" s="1"/>
  <c r="AE28" i="4"/>
  <c r="I23" i="9" s="1"/>
  <c r="AE27" i="4"/>
  <c r="I22" i="9" s="1"/>
  <c r="AE26" i="4"/>
  <c r="I21" i="9" s="1"/>
  <c r="AE25" i="4"/>
  <c r="I20" i="9" s="1"/>
  <c r="AE24" i="4"/>
  <c r="I19" i="9" s="1"/>
  <c r="AE23" i="4"/>
  <c r="I18" i="9" s="1"/>
  <c r="AE22" i="4"/>
  <c r="I17" i="9" s="1"/>
  <c r="AE21" i="4"/>
  <c r="I16" i="9" s="1"/>
  <c r="AE20" i="4"/>
  <c r="I15" i="9" s="1"/>
  <c r="AE19" i="4"/>
  <c r="I14" i="9" s="1"/>
  <c r="AE18" i="4"/>
  <c r="I13" i="9" s="1"/>
  <c r="AE17" i="4"/>
  <c r="I12" i="9" s="1"/>
  <c r="AE16" i="4"/>
  <c r="I11" i="9" s="1"/>
  <c r="AE15" i="4"/>
  <c r="I10" i="9" s="1"/>
  <c r="AE14" i="4"/>
  <c r="I9" i="9" s="1"/>
  <c r="AE13" i="4"/>
  <c r="I8" i="9" s="1"/>
  <c r="AE12" i="4"/>
  <c r="I7" i="9" s="1"/>
  <c r="AE11" i="4"/>
  <c r="I6" i="9" s="1"/>
  <c r="AE10" i="4"/>
  <c r="I5" i="9" s="1"/>
  <c r="AE9" i="4"/>
  <c r="I4" i="9" s="1"/>
  <c r="AA188" i="4"/>
  <c r="H183" i="9" s="1"/>
  <c r="AA187" i="4"/>
  <c r="H182" i="9" s="1"/>
  <c r="AA186" i="4"/>
  <c r="H181" i="9" s="1"/>
  <c r="AA185" i="4"/>
  <c r="H180" i="9" s="1"/>
  <c r="AA184" i="4"/>
  <c r="H179" i="9" s="1"/>
  <c r="AA183" i="4"/>
  <c r="H178" i="9" s="1"/>
  <c r="AA182" i="4"/>
  <c r="H177" i="9" s="1"/>
  <c r="AA181" i="4"/>
  <c r="H176" i="9" s="1"/>
  <c r="AA180" i="4"/>
  <c r="H175" i="9" s="1"/>
  <c r="AA179" i="4"/>
  <c r="H174" i="9" s="1"/>
  <c r="AA178" i="4"/>
  <c r="H173" i="9" s="1"/>
  <c r="AA177" i="4"/>
  <c r="H172" i="9" s="1"/>
  <c r="AA176" i="4"/>
  <c r="H171" i="9" s="1"/>
  <c r="AA175" i="4"/>
  <c r="H170" i="9" s="1"/>
  <c r="AA174" i="4"/>
  <c r="H169" i="9" s="1"/>
  <c r="AA173" i="4"/>
  <c r="H168" i="9" s="1"/>
  <c r="AA172" i="4"/>
  <c r="H167" i="9" s="1"/>
  <c r="AA171" i="4"/>
  <c r="H166" i="9" s="1"/>
  <c r="AA170" i="4"/>
  <c r="H165" i="9" s="1"/>
  <c r="AA169" i="4"/>
  <c r="H164" i="9" s="1"/>
  <c r="AA168" i="4"/>
  <c r="H163" i="9" s="1"/>
  <c r="AA167" i="4"/>
  <c r="H162" i="9" s="1"/>
  <c r="AA166" i="4"/>
  <c r="H161" i="9" s="1"/>
  <c r="AA165" i="4"/>
  <c r="H160" i="9" s="1"/>
  <c r="AA164" i="4"/>
  <c r="H159" i="9" s="1"/>
  <c r="AA163" i="4"/>
  <c r="H158" i="9" s="1"/>
  <c r="AA162" i="4"/>
  <c r="H157" i="9" s="1"/>
  <c r="AA161" i="4"/>
  <c r="H156" i="9" s="1"/>
  <c r="AA160" i="4"/>
  <c r="H155" i="9" s="1"/>
  <c r="AA159" i="4"/>
  <c r="H154" i="9" s="1"/>
  <c r="AA158" i="4"/>
  <c r="H153" i="9" s="1"/>
  <c r="AA157" i="4"/>
  <c r="H152" i="9" s="1"/>
  <c r="AA156" i="4"/>
  <c r="H151" i="9" s="1"/>
  <c r="AA155" i="4"/>
  <c r="H150" i="9" s="1"/>
  <c r="AA154" i="4"/>
  <c r="H149" i="9" s="1"/>
  <c r="AA153" i="4"/>
  <c r="H148" i="9" s="1"/>
  <c r="AA152" i="4"/>
  <c r="H147" i="9" s="1"/>
  <c r="AA151" i="4"/>
  <c r="H146" i="9" s="1"/>
  <c r="AA150" i="4"/>
  <c r="H145" i="9" s="1"/>
  <c r="AA149" i="4"/>
  <c r="H144" i="9" s="1"/>
  <c r="AA148" i="4"/>
  <c r="H143" i="9" s="1"/>
  <c r="AA147" i="4"/>
  <c r="H142" i="9" s="1"/>
  <c r="AA146" i="4"/>
  <c r="H141" i="9" s="1"/>
  <c r="AA145" i="4"/>
  <c r="H140" i="9" s="1"/>
  <c r="AA144" i="4"/>
  <c r="H139" i="9" s="1"/>
  <c r="AA143" i="4"/>
  <c r="H138" i="9" s="1"/>
  <c r="AA142" i="4"/>
  <c r="H137" i="9" s="1"/>
  <c r="AA141" i="4"/>
  <c r="H136" i="9" s="1"/>
  <c r="AA140" i="4"/>
  <c r="H135" i="9" s="1"/>
  <c r="AA139" i="4"/>
  <c r="H134" i="9" s="1"/>
  <c r="AA138" i="4"/>
  <c r="H133" i="9" s="1"/>
  <c r="AA137" i="4"/>
  <c r="H132" i="9" s="1"/>
  <c r="AA136" i="4"/>
  <c r="H131" i="9" s="1"/>
  <c r="AA135" i="4"/>
  <c r="H130" i="9" s="1"/>
  <c r="AA134" i="4"/>
  <c r="H129" i="9" s="1"/>
  <c r="AA133" i="4"/>
  <c r="H128" i="9" s="1"/>
  <c r="AA132" i="4"/>
  <c r="H127" i="9" s="1"/>
  <c r="AA131" i="4"/>
  <c r="H126" i="9" s="1"/>
  <c r="AA130" i="4"/>
  <c r="H125" i="9" s="1"/>
  <c r="AA129" i="4"/>
  <c r="H124" i="9" s="1"/>
  <c r="AA128" i="4"/>
  <c r="H123" i="9" s="1"/>
  <c r="AA127" i="4"/>
  <c r="H122" i="9" s="1"/>
  <c r="AA126" i="4"/>
  <c r="H121" i="9" s="1"/>
  <c r="AA125" i="4"/>
  <c r="H120" i="9" s="1"/>
  <c r="AA124" i="4"/>
  <c r="H119" i="9" s="1"/>
  <c r="AA123" i="4"/>
  <c r="H118" i="9" s="1"/>
  <c r="AA122" i="4"/>
  <c r="H117" i="9" s="1"/>
  <c r="AA121" i="4"/>
  <c r="H116" i="9" s="1"/>
  <c r="AA120" i="4"/>
  <c r="H115" i="9" s="1"/>
  <c r="AA119" i="4"/>
  <c r="H114" i="9" s="1"/>
  <c r="AA118" i="4"/>
  <c r="H113" i="9" s="1"/>
  <c r="AA117" i="4"/>
  <c r="H112" i="9" s="1"/>
  <c r="AA116" i="4"/>
  <c r="H111" i="9" s="1"/>
  <c r="AA115" i="4"/>
  <c r="H110" i="9" s="1"/>
  <c r="AA114" i="4"/>
  <c r="H109" i="9" s="1"/>
  <c r="AA113" i="4"/>
  <c r="H108" i="9" s="1"/>
  <c r="AA112" i="4"/>
  <c r="H107" i="9" s="1"/>
  <c r="AA111" i="4"/>
  <c r="H106" i="9" s="1"/>
  <c r="AA110" i="4"/>
  <c r="H105" i="9" s="1"/>
  <c r="AA109" i="4"/>
  <c r="H104" i="9" s="1"/>
  <c r="AA108" i="4"/>
  <c r="H103" i="9" s="1"/>
  <c r="AA107" i="4"/>
  <c r="H102" i="9" s="1"/>
  <c r="AA106" i="4"/>
  <c r="H101" i="9" s="1"/>
  <c r="AA105" i="4"/>
  <c r="H100" i="9" s="1"/>
  <c r="AA104" i="4"/>
  <c r="H99" i="9" s="1"/>
  <c r="AA103" i="4"/>
  <c r="H98" i="9" s="1"/>
  <c r="AA102" i="4"/>
  <c r="H97" i="9" s="1"/>
  <c r="AA101" i="4"/>
  <c r="H96" i="9" s="1"/>
  <c r="AA100" i="4"/>
  <c r="H95" i="9" s="1"/>
  <c r="AA99" i="4"/>
  <c r="H94" i="9" s="1"/>
  <c r="AA98" i="4"/>
  <c r="H93" i="9" s="1"/>
  <c r="AA97" i="4"/>
  <c r="H92" i="9" s="1"/>
  <c r="AA96" i="4"/>
  <c r="H91" i="9" s="1"/>
  <c r="AA95" i="4"/>
  <c r="H90" i="9" s="1"/>
  <c r="AA94" i="4"/>
  <c r="H89" i="9" s="1"/>
  <c r="AA93" i="4"/>
  <c r="H88" i="9" s="1"/>
  <c r="AA92" i="4"/>
  <c r="H87" i="9" s="1"/>
  <c r="AA91" i="4"/>
  <c r="H86" i="9" s="1"/>
  <c r="AA90" i="4"/>
  <c r="H85" i="9" s="1"/>
  <c r="AA89" i="4"/>
  <c r="H84" i="9" s="1"/>
  <c r="AA88" i="4"/>
  <c r="H83" i="9" s="1"/>
  <c r="AA87" i="4"/>
  <c r="H82" i="9" s="1"/>
  <c r="AA86" i="4"/>
  <c r="H81" i="9" s="1"/>
  <c r="AA85" i="4"/>
  <c r="H80" i="9" s="1"/>
  <c r="AA84" i="4"/>
  <c r="H79" i="9" s="1"/>
  <c r="AA83" i="4"/>
  <c r="H78" i="9" s="1"/>
  <c r="AA82" i="4"/>
  <c r="H77" i="9" s="1"/>
  <c r="AA81" i="4"/>
  <c r="H76" i="9" s="1"/>
  <c r="AA80" i="4"/>
  <c r="H75" i="9" s="1"/>
  <c r="AA79" i="4"/>
  <c r="H74" i="9" s="1"/>
  <c r="AA78" i="4"/>
  <c r="H73" i="9" s="1"/>
  <c r="AA77" i="4"/>
  <c r="H72" i="9" s="1"/>
  <c r="AA76" i="4"/>
  <c r="H71" i="9" s="1"/>
  <c r="AA75" i="4"/>
  <c r="H70" i="9" s="1"/>
  <c r="AA74" i="4"/>
  <c r="H69" i="9" s="1"/>
  <c r="AA73" i="4"/>
  <c r="H68" i="9" s="1"/>
  <c r="AA72" i="4"/>
  <c r="H67" i="9" s="1"/>
  <c r="AA71" i="4"/>
  <c r="H66" i="9" s="1"/>
  <c r="AA70" i="4"/>
  <c r="H65" i="9" s="1"/>
  <c r="AA69" i="4"/>
  <c r="H64" i="9" s="1"/>
  <c r="AA68" i="4"/>
  <c r="H63" i="9" s="1"/>
  <c r="AA67" i="4"/>
  <c r="H62" i="9" s="1"/>
  <c r="AA66" i="4"/>
  <c r="H61" i="9" s="1"/>
  <c r="AA65" i="4"/>
  <c r="H60" i="9" s="1"/>
  <c r="AA64" i="4"/>
  <c r="H59" i="9" s="1"/>
  <c r="AA63" i="4"/>
  <c r="H58" i="9" s="1"/>
  <c r="AA62" i="4"/>
  <c r="H57" i="9" s="1"/>
  <c r="AA61" i="4"/>
  <c r="H56" i="9" s="1"/>
  <c r="AA60" i="4"/>
  <c r="H55" i="9" s="1"/>
  <c r="AA59" i="4"/>
  <c r="H54" i="9" s="1"/>
  <c r="AA58" i="4"/>
  <c r="H53" i="9" s="1"/>
  <c r="AA57" i="4"/>
  <c r="H52" i="9" s="1"/>
  <c r="AA56" i="4"/>
  <c r="H51" i="9" s="1"/>
  <c r="AA55" i="4"/>
  <c r="H50" i="9" s="1"/>
  <c r="AA54" i="4"/>
  <c r="H49" i="9" s="1"/>
  <c r="AA53" i="4"/>
  <c r="H48" i="9" s="1"/>
  <c r="AA52" i="4"/>
  <c r="H47" i="9" s="1"/>
  <c r="AA51" i="4"/>
  <c r="H46" i="9" s="1"/>
  <c r="AA50" i="4"/>
  <c r="H45" i="9" s="1"/>
  <c r="AA49" i="4"/>
  <c r="H44" i="9" s="1"/>
  <c r="AA48" i="4"/>
  <c r="H43" i="9" s="1"/>
  <c r="AA47" i="4"/>
  <c r="H42" i="9" s="1"/>
  <c r="AA46" i="4"/>
  <c r="H41" i="9" s="1"/>
  <c r="AA45" i="4"/>
  <c r="H40" i="9" s="1"/>
  <c r="AA44" i="4"/>
  <c r="H39" i="9" s="1"/>
  <c r="AA43" i="4"/>
  <c r="H38" i="9" s="1"/>
  <c r="AA42" i="4"/>
  <c r="H37" i="9" s="1"/>
  <c r="AA41" i="4"/>
  <c r="H36" i="9" s="1"/>
  <c r="AA40" i="4"/>
  <c r="H35" i="9" s="1"/>
  <c r="AA39" i="4"/>
  <c r="H34" i="9" s="1"/>
  <c r="AA38" i="4"/>
  <c r="H33" i="9" s="1"/>
  <c r="AA37" i="4"/>
  <c r="H32" i="9" s="1"/>
  <c r="AA36" i="4"/>
  <c r="H31" i="9" s="1"/>
  <c r="AA35" i="4"/>
  <c r="H30" i="9" s="1"/>
  <c r="AA34" i="4"/>
  <c r="H29" i="9" s="1"/>
  <c r="AA33" i="4"/>
  <c r="H28" i="9" s="1"/>
  <c r="AA32" i="4"/>
  <c r="H27" i="9" s="1"/>
  <c r="AA31" i="4"/>
  <c r="H26" i="9" s="1"/>
  <c r="AA30" i="4"/>
  <c r="H25" i="9" s="1"/>
  <c r="AA29" i="4"/>
  <c r="H24" i="9" s="1"/>
  <c r="AA28" i="4"/>
  <c r="H23" i="9" s="1"/>
  <c r="AA27" i="4"/>
  <c r="H22" i="9" s="1"/>
  <c r="AA26" i="4"/>
  <c r="H21" i="9" s="1"/>
  <c r="AA25" i="4"/>
  <c r="H20" i="9" s="1"/>
  <c r="AA24" i="4"/>
  <c r="H19" i="9" s="1"/>
  <c r="AA23" i="4"/>
  <c r="H18" i="9" s="1"/>
  <c r="AA22" i="4"/>
  <c r="H17" i="9" s="1"/>
  <c r="AA21" i="4"/>
  <c r="H16" i="9" s="1"/>
  <c r="AA20" i="4"/>
  <c r="H15" i="9" s="1"/>
  <c r="AA19" i="4"/>
  <c r="H14" i="9" s="1"/>
  <c r="AA18" i="4"/>
  <c r="H13" i="9" s="1"/>
  <c r="AA17" i="4"/>
  <c r="H12" i="9" s="1"/>
  <c r="AA16" i="4"/>
  <c r="H11" i="9" s="1"/>
  <c r="AA15" i="4"/>
  <c r="H10" i="9" s="1"/>
  <c r="AA14" i="4"/>
  <c r="H9" i="9" s="1"/>
  <c r="AA13" i="4"/>
  <c r="H8" i="9" s="1"/>
  <c r="AA12" i="4"/>
  <c r="H7" i="9" s="1"/>
  <c r="AA11" i="4"/>
  <c r="H6" i="9" s="1"/>
  <c r="AA10" i="4"/>
  <c r="H5" i="9" s="1"/>
  <c r="AA9" i="4"/>
  <c r="S188" i="4"/>
  <c r="F183" i="9" s="1"/>
  <c r="S187" i="4"/>
  <c r="F182" i="9" s="1"/>
  <c r="S186" i="4"/>
  <c r="F181" i="9" s="1"/>
  <c r="S185" i="4"/>
  <c r="F180" i="9" s="1"/>
  <c r="S184" i="4"/>
  <c r="F179" i="9" s="1"/>
  <c r="S183" i="4"/>
  <c r="F178" i="9" s="1"/>
  <c r="S182" i="4"/>
  <c r="F177" i="9" s="1"/>
  <c r="S181" i="4"/>
  <c r="F176" i="9" s="1"/>
  <c r="S180" i="4"/>
  <c r="F175" i="9" s="1"/>
  <c r="S179" i="4"/>
  <c r="F174" i="9" s="1"/>
  <c r="S178" i="4"/>
  <c r="F173" i="9" s="1"/>
  <c r="S177" i="4"/>
  <c r="F172" i="9" s="1"/>
  <c r="S176" i="4"/>
  <c r="F171" i="9" s="1"/>
  <c r="S175" i="4"/>
  <c r="F170" i="9" s="1"/>
  <c r="S174" i="4"/>
  <c r="F169" i="9" s="1"/>
  <c r="S173" i="4"/>
  <c r="F168" i="9" s="1"/>
  <c r="S172" i="4"/>
  <c r="F167" i="9" s="1"/>
  <c r="S171" i="4"/>
  <c r="F166" i="9" s="1"/>
  <c r="S170" i="4"/>
  <c r="F165" i="9" s="1"/>
  <c r="S169" i="4"/>
  <c r="F164" i="9" s="1"/>
  <c r="S168" i="4"/>
  <c r="F163" i="9" s="1"/>
  <c r="S167" i="4"/>
  <c r="F162" i="9" s="1"/>
  <c r="S166" i="4"/>
  <c r="F161" i="9" s="1"/>
  <c r="S165" i="4"/>
  <c r="F160" i="9" s="1"/>
  <c r="S164" i="4"/>
  <c r="F159" i="9" s="1"/>
  <c r="S163" i="4"/>
  <c r="F158" i="9" s="1"/>
  <c r="S162" i="4"/>
  <c r="F157" i="9" s="1"/>
  <c r="S161" i="4"/>
  <c r="F156" i="9" s="1"/>
  <c r="S160" i="4"/>
  <c r="F155" i="9" s="1"/>
  <c r="S159" i="4"/>
  <c r="F154" i="9" s="1"/>
  <c r="S158" i="4"/>
  <c r="F153" i="9" s="1"/>
  <c r="S157" i="4"/>
  <c r="F152" i="9" s="1"/>
  <c r="S156" i="4"/>
  <c r="F151" i="9" s="1"/>
  <c r="S155" i="4"/>
  <c r="F150" i="9" s="1"/>
  <c r="S154" i="4"/>
  <c r="F149" i="9" s="1"/>
  <c r="S153" i="4"/>
  <c r="F148" i="9" s="1"/>
  <c r="S152" i="4"/>
  <c r="F147" i="9" s="1"/>
  <c r="S151" i="4"/>
  <c r="F146" i="9" s="1"/>
  <c r="S150" i="4"/>
  <c r="F145" i="9" s="1"/>
  <c r="S149" i="4"/>
  <c r="F144" i="9" s="1"/>
  <c r="S148" i="4"/>
  <c r="F143" i="9" s="1"/>
  <c r="S147" i="4"/>
  <c r="F142" i="9" s="1"/>
  <c r="S146" i="4"/>
  <c r="F141" i="9" s="1"/>
  <c r="S145" i="4"/>
  <c r="F140" i="9" s="1"/>
  <c r="S144" i="4"/>
  <c r="F139" i="9" s="1"/>
  <c r="S143" i="4"/>
  <c r="F138" i="9" s="1"/>
  <c r="S142" i="4"/>
  <c r="F137" i="9" s="1"/>
  <c r="S141" i="4"/>
  <c r="F136" i="9" s="1"/>
  <c r="S140" i="4"/>
  <c r="F135" i="9" s="1"/>
  <c r="S139" i="4"/>
  <c r="F134" i="9" s="1"/>
  <c r="S138" i="4"/>
  <c r="F133" i="9" s="1"/>
  <c r="S137" i="4"/>
  <c r="F132" i="9" s="1"/>
  <c r="S136" i="4"/>
  <c r="F131" i="9" s="1"/>
  <c r="S135" i="4"/>
  <c r="F130" i="9" s="1"/>
  <c r="S134" i="4"/>
  <c r="F129" i="9" s="1"/>
  <c r="S133" i="4"/>
  <c r="F128" i="9" s="1"/>
  <c r="S132" i="4"/>
  <c r="F127" i="9" s="1"/>
  <c r="S131" i="4"/>
  <c r="F126" i="9" s="1"/>
  <c r="S130" i="4"/>
  <c r="F125" i="9" s="1"/>
  <c r="S129" i="4"/>
  <c r="F124" i="9" s="1"/>
  <c r="S128" i="4"/>
  <c r="F123" i="9" s="1"/>
  <c r="S127" i="4"/>
  <c r="F122" i="9" s="1"/>
  <c r="S126" i="4"/>
  <c r="F121" i="9" s="1"/>
  <c r="S125" i="4"/>
  <c r="F120" i="9" s="1"/>
  <c r="S124" i="4"/>
  <c r="F119" i="9" s="1"/>
  <c r="S123" i="4"/>
  <c r="F118" i="9" s="1"/>
  <c r="S122" i="4"/>
  <c r="F117" i="9" s="1"/>
  <c r="S121" i="4"/>
  <c r="F116" i="9" s="1"/>
  <c r="S120" i="4"/>
  <c r="F115" i="9" s="1"/>
  <c r="S119" i="4"/>
  <c r="F114" i="9" s="1"/>
  <c r="S118" i="4"/>
  <c r="F113" i="9" s="1"/>
  <c r="S117" i="4"/>
  <c r="F112" i="9" s="1"/>
  <c r="S116" i="4"/>
  <c r="F111" i="9" s="1"/>
  <c r="S115" i="4"/>
  <c r="F110" i="9" s="1"/>
  <c r="S114" i="4"/>
  <c r="F109" i="9" s="1"/>
  <c r="S113" i="4"/>
  <c r="F108" i="9" s="1"/>
  <c r="S112" i="4"/>
  <c r="F107" i="9" s="1"/>
  <c r="S111" i="4"/>
  <c r="F106" i="9" s="1"/>
  <c r="S110" i="4"/>
  <c r="F105" i="9" s="1"/>
  <c r="S109" i="4"/>
  <c r="F104" i="9" s="1"/>
  <c r="S108" i="4"/>
  <c r="F103" i="9" s="1"/>
  <c r="S107" i="4"/>
  <c r="F102" i="9" s="1"/>
  <c r="S106" i="4"/>
  <c r="F101" i="9" s="1"/>
  <c r="S105" i="4"/>
  <c r="F100" i="9" s="1"/>
  <c r="S104" i="4"/>
  <c r="F99" i="9" s="1"/>
  <c r="S103" i="4"/>
  <c r="F98" i="9" s="1"/>
  <c r="S102" i="4"/>
  <c r="F97" i="9" s="1"/>
  <c r="S101" i="4"/>
  <c r="F96" i="9" s="1"/>
  <c r="S100" i="4"/>
  <c r="F95" i="9" s="1"/>
  <c r="S99" i="4"/>
  <c r="F94" i="9" s="1"/>
  <c r="S98" i="4"/>
  <c r="F93" i="9" s="1"/>
  <c r="S97" i="4"/>
  <c r="F92" i="9" s="1"/>
  <c r="S96" i="4"/>
  <c r="F91" i="9" s="1"/>
  <c r="S95" i="4"/>
  <c r="F90" i="9" s="1"/>
  <c r="S94" i="4"/>
  <c r="F89" i="9" s="1"/>
  <c r="S93" i="4"/>
  <c r="F88" i="9" s="1"/>
  <c r="S92" i="4"/>
  <c r="F87" i="9" s="1"/>
  <c r="S91" i="4"/>
  <c r="F86" i="9" s="1"/>
  <c r="S90" i="4"/>
  <c r="F85" i="9" s="1"/>
  <c r="S89" i="4"/>
  <c r="F84" i="9" s="1"/>
  <c r="S88" i="4"/>
  <c r="F83" i="9" s="1"/>
  <c r="S87" i="4"/>
  <c r="F82" i="9" s="1"/>
  <c r="S86" i="4"/>
  <c r="F81" i="9" s="1"/>
  <c r="S85" i="4"/>
  <c r="F80" i="9" s="1"/>
  <c r="S84" i="4"/>
  <c r="F79" i="9" s="1"/>
  <c r="S83" i="4"/>
  <c r="F78" i="9" s="1"/>
  <c r="S82" i="4"/>
  <c r="F77" i="9" s="1"/>
  <c r="S81" i="4"/>
  <c r="F76" i="9" s="1"/>
  <c r="S80" i="4"/>
  <c r="F75" i="9" s="1"/>
  <c r="S79" i="4"/>
  <c r="F74" i="9" s="1"/>
  <c r="S78" i="4"/>
  <c r="F73" i="9" s="1"/>
  <c r="S77" i="4"/>
  <c r="F72" i="9" s="1"/>
  <c r="S76" i="4"/>
  <c r="F71" i="9" s="1"/>
  <c r="S75" i="4"/>
  <c r="F70" i="9" s="1"/>
  <c r="S74" i="4"/>
  <c r="F69" i="9" s="1"/>
  <c r="S73" i="4"/>
  <c r="F68" i="9" s="1"/>
  <c r="S72" i="4"/>
  <c r="F67" i="9" s="1"/>
  <c r="S71" i="4"/>
  <c r="F66" i="9" s="1"/>
  <c r="S70" i="4"/>
  <c r="F65" i="9" s="1"/>
  <c r="S69" i="4"/>
  <c r="F64" i="9" s="1"/>
  <c r="S68" i="4"/>
  <c r="F63" i="9" s="1"/>
  <c r="S67" i="4"/>
  <c r="F62" i="9" s="1"/>
  <c r="S66" i="4"/>
  <c r="F61" i="9" s="1"/>
  <c r="S65" i="4"/>
  <c r="F60" i="9" s="1"/>
  <c r="S64" i="4"/>
  <c r="F59" i="9" s="1"/>
  <c r="S63" i="4"/>
  <c r="F58" i="9" s="1"/>
  <c r="S62" i="4"/>
  <c r="F57" i="9" s="1"/>
  <c r="S61" i="4"/>
  <c r="F56" i="9" s="1"/>
  <c r="S60" i="4"/>
  <c r="F55" i="9" s="1"/>
  <c r="S59" i="4"/>
  <c r="F54" i="9" s="1"/>
  <c r="S58" i="4"/>
  <c r="F53" i="9" s="1"/>
  <c r="S57" i="4"/>
  <c r="F52" i="9" s="1"/>
  <c r="S56" i="4"/>
  <c r="F51" i="9" s="1"/>
  <c r="S55" i="4"/>
  <c r="F50" i="9" s="1"/>
  <c r="S54" i="4"/>
  <c r="F49" i="9" s="1"/>
  <c r="S53" i="4"/>
  <c r="F48" i="9" s="1"/>
  <c r="S52" i="4"/>
  <c r="F47" i="9" s="1"/>
  <c r="S51" i="4"/>
  <c r="F46" i="9" s="1"/>
  <c r="S50" i="4"/>
  <c r="F45" i="9" s="1"/>
  <c r="S49" i="4"/>
  <c r="F44" i="9" s="1"/>
  <c r="S48" i="4"/>
  <c r="F43" i="9" s="1"/>
  <c r="S47" i="4"/>
  <c r="F42" i="9" s="1"/>
  <c r="S46" i="4"/>
  <c r="F41" i="9" s="1"/>
  <c r="S45" i="4"/>
  <c r="F40" i="9" s="1"/>
  <c r="S44" i="4"/>
  <c r="F39" i="9" s="1"/>
  <c r="S43" i="4"/>
  <c r="F38" i="9" s="1"/>
  <c r="S42" i="4"/>
  <c r="F37" i="9" s="1"/>
  <c r="S41" i="4"/>
  <c r="F36" i="9" s="1"/>
  <c r="S40" i="4"/>
  <c r="F35" i="9" s="1"/>
  <c r="S39" i="4"/>
  <c r="F34" i="9" s="1"/>
  <c r="S38" i="4"/>
  <c r="F33" i="9" s="1"/>
  <c r="S37" i="4"/>
  <c r="F32" i="9" s="1"/>
  <c r="S36" i="4"/>
  <c r="F31" i="9" s="1"/>
  <c r="S35" i="4"/>
  <c r="F30" i="9" s="1"/>
  <c r="S34" i="4"/>
  <c r="F29" i="9" s="1"/>
  <c r="S33" i="4"/>
  <c r="F28" i="9" s="1"/>
  <c r="S32" i="4"/>
  <c r="F27" i="9" s="1"/>
  <c r="S31" i="4"/>
  <c r="F26" i="9" s="1"/>
  <c r="S30" i="4"/>
  <c r="F25" i="9" s="1"/>
  <c r="S29" i="4"/>
  <c r="F24" i="9" s="1"/>
  <c r="S28" i="4"/>
  <c r="F23" i="9" s="1"/>
  <c r="S27" i="4"/>
  <c r="F22" i="9" s="1"/>
  <c r="S26" i="4"/>
  <c r="F21" i="9" s="1"/>
  <c r="S25" i="4"/>
  <c r="F20" i="9" s="1"/>
  <c r="S24" i="4"/>
  <c r="F19" i="9" s="1"/>
  <c r="S23" i="4"/>
  <c r="F18" i="9" s="1"/>
  <c r="S22" i="4"/>
  <c r="F17" i="9" s="1"/>
  <c r="S21" i="4"/>
  <c r="F16" i="9" s="1"/>
  <c r="S20" i="4"/>
  <c r="F15" i="9" s="1"/>
  <c r="S19" i="4"/>
  <c r="F14" i="9" s="1"/>
  <c r="S18" i="4"/>
  <c r="F13" i="9" s="1"/>
  <c r="S17" i="4"/>
  <c r="F12" i="9" s="1"/>
  <c r="S16" i="4"/>
  <c r="F11" i="9" s="1"/>
  <c r="S15" i="4"/>
  <c r="F10" i="9" s="1"/>
  <c r="S14" i="4"/>
  <c r="F9" i="9" s="1"/>
  <c r="S13" i="4"/>
  <c r="F8" i="9" s="1"/>
  <c r="S12" i="4"/>
  <c r="F7" i="9" s="1"/>
  <c r="S11" i="4"/>
  <c r="F6" i="9" s="1"/>
  <c r="S10" i="4"/>
  <c r="F5" i="9" s="1"/>
  <c r="S9" i="4"/>
  <c r="O188" i="4"/>
  <c r="E183" i="9" s="1"/>
  <c r="O187" i="4"/>
  <c r="E182" i="9" s="1"/>
  <c r="O186" i="4"/>
  <c r="E181" i="9" s="1"/>
  <c r="O185" i="4"/>
  <c r="E180" i="9" s="1"/>
  <c r="O184" i="4"/>
  <c r="E179" i="9" s="1"/>
  <c r="O183" i="4"/>
  <c r="E178" i="9" s="1"/>
  <c r="O182" i="4"/>
  <c r="E177" i="9" s="1"/>
  <c r="O181" i="4"/>
  <c r="E176" i="9" s="1"/>
  <c r="O180" i="4"/>
  <c r="E175" i="9" s="1"/>
  <c r="O179" i="4"/>
  <c r="E174" i="9" s="1"/>
  <c r="O178" i="4"/>
  <c r="E173" i="9" s="1"/>
  <c r="O177" i="4"/>
  <c r="E172" i="9" s="1"/>
  <c r="O176" i="4"/>
  <c r="E171" i="9" s="1"/>
  <c r="O175" i="4"/>
  <c r="E170" i="9" s="1"/>
  <c r="O174" i="4"/>
  <c r="E169" i="9" s="1"/>
  <c r="O173" i="4"/>
  <c r="E168" i="9" s="1"/>
  <c r="O172" i="4"/>
  <c r="E167" i="9" s="1"/>
  <c r="O171" i="4"/>
  <c r="E166" i="9" s="1"/>
  <c r="O170" i="4"/>
  <c r="E165" i="9" s="1"/>
  <c r="O169" i="4"/>
  <c r="E164" i="9" s="1"/>
  <c r="O168" i="4"/>
  <c r="E163" i="9" s="1"/>
  <c r="O167" i="4"/>
  <c r="E162" i="9" s="1"/>
  <c r="O166" i="4"/>
  <c r="E161" i="9" s="1"/>
  <c r="O165" i="4"/>
  <c r="E160" i="9" s="1"/>
  <c r="O164" i="4"/>
  <c r="E159" i="9" s="1"/>
  <c r="O163" i="4"/>
  <c r="E158" i="9" s="1"/>
  <c r="O162" i="4"/>
  <c r="E157" i="9" s="1"/>
  <c r="O161" i="4"/>
  <c r="E156" i="9" s="1"/>
  <c r="O160" i="4"/>
  <c r="E155" i="9" s="1"/>
  <c r="O159" i="4"/>
  <c r="E154" i="9" s="1"/>
  <c r="O158" i="4"/>
  <c r="E153" i="9" s="1"/>
  <c r="O157" i="4"/>
  <c r="E152" i="9" s="1"/>
  <c r="O156" i="4"/>
  <c r="E151" i="9" s="1"/>
  <c r="O155" i="4"/>
  <c r="E150" i="9" s="1"/>
  <c r="O154" i="4"/>
  <c r="E149" i="9" s="1"/>
  <c r="O153" i="4"/>
  <c r="E148" i="9" s="1"/>
  <c r="O152" i="4"/>
  <c r="E147" i="9" s="1"/>
  <c r="O151" i="4"/>
  <c r="E146" i="9" s="1"/>
  <c r="O150" i="4"/>
  <c r="E145" i="9" s="1"/>
  <c r="O149" i="4"/>
  <c r="E144" i="9" s="1"/>
  <c r="O148" i="4"/>
  <c r="E143" i="9" s="1"/>
  <c r="O147" i="4"/>
  <c r="E142" i="9" s="1"/>
  <c r="O146" i="4"/>
  <c r="E141" i="9" s="1"/>
  <c r="O145" i="4"/>
  <c r="E140" i="9" s="1"/>
  <c r="O144" i="4"/>
  <c r="E139" i="9" s="1"/>
  <c r="O143" i="4"/>
  <c r="E138" i="9" s="1"/>
  <c r="O142" i="4"/>
  <c r="E137" i="9" s="1"/>
  <c r="O141" i="4"/>
  <c r="E136" i="9" s="1"/>
  <c r="O140" i="4"/>
  <c r="E135" i="9" s="1"/>
  <c r="O139" i="4"/>
  <c r="E134" i="9" s="1"/>
  <c r="O138" i="4"/>
  <c r="E133" i="9" s="1"/>
  <c r="O137" i="4"/>
  <c r="E132" i="9" s="1"/>
  <c r="O136" i="4"/>
  <c r="E131" i="9" s="1"/>
  <c r="O135" i="4"/>
  <c r="E130" i="9" s="1"/>
  <c r="O134" i="4"/>
  <c r="E129" i="9" s="1"/>
  <c r="O133" i="4"/>
  <c r="E128" i="9" s="1"/>
  <c r="O132" i="4"/>
  <c r="E127" i="9" s="1"/>
  <c r="O131" i="4"/>
  <c r="E126" i="9" s="1"/>
  <c r="O130" i="4"/>
  <c r="E125" i="9" s="1"/>
  <c r="O129" i="4"/>
  <c r="E124" i="9" s="1"/>
  <c r="O128" i="4"/>
  <c r="E123" i="9" s="1"/>
  <c r="O127" i="4"/>
  <c r="E122" i="9" s="1"/>
  <c r="O126" i="4"/>
  <c r="E121" i="9" s="1"/>
  <c r="O125" i="4"/>
  <c r="E120" i="9" s="1"/>
  <c r="O124" i="4"/>
  <c r="E119" i="9" s="1"/>
  <c r="O123" i="4"/>
  <c r="E118" i="9" s="1"/>
  <c r="O122" i="4"/>
  <c r="E117" i="9" s="1"/>
  <c r="O121" i="4"/>
  <c r="E116" i="9" s="1"/>
  <c r="O120" i="4"/>
  <c r="E115" i="9" s="1"/>
  <c r="O119" i="4"/>
  <c r="E114" i="9" s="1"/>
  <c r="O118" i="4"/>
  <c r="E113" i="9" s="1"/>
  <c r="O117" i="4"/>
  <c r="E112" i="9" s="1"/>
  <c r="O116" i="4"/>
  <c r="E111" i="9" s="1"/>
  <c r="O115" i="4"/>
  <c r="E110" i="9" s="1"/>
  <c r="O114" i="4"/>
  <c r="E109" i="9" s="1"/>
  <c r="O113" i="4"/>
  <c r="E108" i="9" s="1"/>
  <c r="O112" i="4"/>
  <c r="E107" i="9" s="1"/>
  <c r="O111" i="4"/>
  <c r="E106" i="9" s="1"/>
  <c r="O110" i="4"/>
  <c r="E105" i="9" s="1"/>
  <c r="O109" i="4"/>
  <c r="E104" i="9" s="1"/>
  <c r="O108" i="4"/>
  <c r="E103" i="9" s="1"/>
  <c r="O107" i="4"/>
  <c r="E102" i="9" s="1"/>
  <c r="O106" i="4"/>
  <c r="E101" i="9" s="1"/>
  <c r="O105" i="4"/>
  <c r="E100" i="9" s="1"/>
  <c r="O104" i="4"/>
  <c r="E99" i="9" s="1"/>
  <c r="O103" i="4"/>
  <c r="E98" i="9" s="1"/>
  <c r="O102" i="4"/>
  <c r="E97" i="9" s="1"/>
  <c r="O101" i="4"/>
  <c r="E96" i="9" s="1"/>
  <c r="O100" i="4"/>
  <c r="E95" i="9" s="1"/>
  <c r="O99" i="4"/>
  <c r="E94" i="9" s="1"/>
  <c r="O98" i="4"/>
  <c r="E93" i="9" s="1"/>
  <c r="O97" i="4"/>
  <c r="E92" i="9" s="1"/>
  <c r="O96" i="4"/>
  <c r="E91" i="9" s="1"/>
  <c r="O95" i="4"/>
  <c r="E90" i="9" s="1"/>
  <c r="O94" i="4"/>
  <c r="E89" i="9" s="1"/>
  <c r="O93" i="4"/>
  <c r="E88" i="9" s="1"/>
  <c r="O92" i="4"/>
  <c r="E87" i="9" s="1"/>
  <c r="O91" i="4"/>
  <c r="E86" i="9" s="1"/>
  <c r="O90" i="4"/>
  <c r="E85" i="9" s="1"/>
  <c r="O89" i="4"/>
  <c r="E84" i="9" s="1"/>
  <c r="O88" i="4"/>
  <c r="E83" i="9" s="1"/>
  <c r="O87" i="4"/>
  <c r="E82" i="9" s="1"/>
  <c r="O86" i="4"/>
  <c r="E81" i="9" s="1"/>
  <c r="O85" i="4"/>
  <c r="E80" i="9" s="1"/>
  <c r="O84" i="4"/>
  <c r="E79" i="9" s="1"/>
  <c r="O83" i="4"/>
  <c r="E78" i="9" s="1"/>
  <c r="O82" i="4"/>
  <c r="E77" i="9" s="1"/>
  <c r="O81" i="4"/>
  <c r="E76" i="9" s="1"/>
  <c r="O80" i="4"/>
  <c r="E75" i="9" s="1"/>
  <c r="O79" i="4"/>
  <c r="E74" i="9" s="1"/>
  <c r="O78" i="4"/>
  <c r="E73" i="9" s="1"/>
  <c r="O77" i="4"/>
  <c r="E72" i="9" s="1"/>
  <c r="O76" i="4"/>
  <c r="E71" i="9" s="1"/>
  <c r="O75" i="4"/>
  <c r="E70" i="9" s="1"/>
  <c r="O74" i="4"/>
  <c r="E69" i="9" s="1"/>
  <c r="O73" i="4"/>
  <c r="E68" i="9" s="1"/>
  <c r="O72" i="4"/>
  <c r="E67" i="9" s="1"/>
  <c r="O71" i="4"/>
  <c r="E66" i="9" s="1"/>
  <c r="O70" i="4"/>
  <c r="E65" i="9" s="1"/>
  <c r="O69" i="4"/>
  <c r="E64" i="9" s="1"/>
  <c r="O68" i="4"/>
  <c r="E63" i="9" s="1"/>
  <c r="O67" i="4"/>
  <c r="E62" i="9" s="1"/>
  <c r="O66" i="4"/>
  <c r="E61" i="9" s="1"/>
  <c r="O65" i="4"/>
  <c r="E60" i="9" s="1"/>
  <c r="O64" i="4"/>
  <c r="E59" i="9" s="1"/>
  <c r="O63" i="4"/>
  <c r="E58" i="9" s="1"/>
  <c r="O62" i="4"/>
  <c r="E57" i="9" s="1"/>
  <c r="O61" i="4"/>
  <c r="E56" i="9" s="1"/>
  <c r="O60" i="4"/>
  <c r="E55" i="9" s="1"/>
  <c r="O59" i="4"/>
  <c r="E54" i="9" s="1"/>
  <c r="O58" i="4"/>
  <c r="E53" i="9" s="1"/>
  <c r="O57" i="4"/>
  <c r="E52" i="9" s="1"/>
  <c r="O56" i="4"/>
  <c r="E51" i="9" s="1"/>
  <c r="O55" i="4"/>
  <c r="E50" i="9" s="1"/>
  <c r="O54" i="4"/>
  <c r="E49" i="9" s="1"/>
  <c r="O53" i="4"/>
  <c r="E48" i="9" s="1"/>
  <c r="O52" i="4"/>
  <c r="E47" i="9" s="1"/>
  <c r="O51" i="4"/>
  <c r="E46" i="9" s="1"/>
  <c r="O50" i="4"/>
  <c r="E45" i="9" s="1"/>
  <c r="O49" i="4"/>
  <c r="E44" i="9" s="1"/>
  <c r="O48" i="4"/>
  <c r="E43" i="9" s="1"/>
  <c r="O47" i="4"/>
  <c r="E42" i="9" s="1"/>
  <c r="O46" i="4"/>
  <c r="E41" i="9" s="1"/>
  <c r="O45" i="4"/>
  <c r="E40" i="9" s="1"/>
  <c r="O44" i="4"/>
  <c r="E39" i="9" s="1"/>
  <c r="O43" i="4"/>
  <c r="E38" i="9" s="1"/>
  <c r="O42" i="4"/>
  <c r="E37" i="9" s="1"/>
  <c r="O41" i="4"/>
  <c r="E36" i="9" s="1"/>
  <c r="O40" i="4"/>
  <c r="E35" i="9" s="1"/>
  <c r="O39" i="4"/>
  <c r="E34" i="9" s="1"/>
  <c r="O38" i="4"/>
  <c r="E33" i="9" s="1"/>
  <c r="O37" i="4"/>
  <c r="E32" i="9" s="1"/>
  <c r="O36" i="4"/>
  <c r="E31" i="9" s="1"/>
  <c r="O35" i="4"/>
  <c r="E30" i="9" s="1"/>
  <c r="O34" i="4"/>
  <c r="E29" i="9" s="1"/>
  <c r="O33" i="4"/>
  <c r="E28" i="9" s="1"/>
  <c r="O32" i="4"/>
  <c r="E27" i="9" s="1"/>
  <c r="O31" i="4"/>
  <c r="E26" i="9" s="1"/>
  <c r="O30" i="4"/>
  <c r="E25" i="9" s="1"/>
  <c r="O29" i="4"/>
  <c r="E24" i="9" s="1"/>
  <c r="O28" i="4"/>
  <c r="E23" i="9" s="1"/>
  <c r="O27" i="4"/>
  <c r="E22" i="9" s="1"/>
  <c r="O26" i="4"/>
  <c r="E21" i="9" s="1"/>
  <c r="O25" i="4"/>
  <c r="E20" i="9" s="1"/>
  <c r="O24" i="4"/>
  <c r="E19" i="9" s="1"/>
  <c r="O23" i="4"/>
  <c r="E18" i="9" s="1"/>
  <c r="O22" i="4"/>
  <c r="E17" i="9" s="1"/>
  <c r="O21" i="4"/>
  <c r="E16" i="9" s="1"/>
  <c r="O20" i="4"/>
  <c r="E15" i="9" s="1"/>
  <c r="O19" i="4"/>
  <c r="E14" i="9" s="1"/>
  <c r="O18" i="4"/>
  <c r="E13" i="9" s="1"/>
  <c r="O17" i="4"/>
  <c r="E12" i="9" s="1"/>
  <c r="O16" i="4"/>
  <c r="E11" i="9" s="1"/>
  <c r="O15" i="4"/>
  <c r="E10" i="9" s="1"/>
  <c r="O14" i="4"/>
  <c r="E9" i="9" s="1"/>
  <c r="O13" i="4"/>
  <c r="E8" i="9" s="1"/>
  <c r="O12" i="4"/>
  <c r="E7" i="9" s="1"/>
  <c r="O11" i="4"/>
  <c r="E6" i="9" s="1"/>
  <c r="O10" i="4"/>
  <c r="E5" i="9" s="1"/>
  <c r="O9" i="4"/>
  <c r="K9" i="4"/>
  <c r="K188" i="4"/>
  <c r="D183" i="9" s="1"/>
  <c r="K187" i="4"/>
  <c r="D182" i="9" s="1"/>
  <c r="K186" i="4"/>
  <c r="D181" i="9" s="1"/>
  <c r="K185" i="4"/>
  <c r="D180" i="9" s="1"/>
  <c r="K184" i="4"/>
  <c r="D179" i="9" s="1"/>
  <c r="K183" i="4"/>
  <c r="D178" i="9" s="1"/>
  <c r="K182" i="4"/>
  <c r="D177" i="9" s="1"/>
  <c r="K181" i="4"/>
  <c r="D176" i="9" s="1"/>
  <c r="K180" i="4"/>
  <c r="D175" i="9" s="1"/>
  <c r="K179" i="4"/>
  <c r="D174" i="9" s="1"/>
  <c r="K178" i="4"/>
  <c r="D173" i="9" s="1"/>
  <c r="K177" i="4"/>
  <c r="D172" i="9" s="1"/>
  <c r="K176" i="4"/>
  <c r="D171" i="9" s="1"/>
  <c r="K175" i="4"/>
  <c r="D170" i="9" s="1"/>
  <c r="K174" i="4"/>
  <c r="D169" i="9" s="1"/>
  <c r="K173" i="4"/>
  <c r="D168" i="9" s="1"/>
  <c r="K172" i="4"/>
  <c r="D167" i="9" s="1"/>
  <c r="K171" i="4"/>
  <c r="D166" i="9" s="1"/>
  <c r="K170" i="4"/>
  <c r="D165" i="9" s="1"/>
  <c r="K169" i="4"/>
  <c r="D164" i="9" s="1"/>
  <c r="K168" i="4"/>
  <c r="D163" i="9" s="1"/>
  <c r="K167" i="4"/>
  <c r="D162" i="9" s="1"/>
  <c r="K166" i="4"/>
  <c r="D161" i="9" s="1"/>
  <c r="K165" i="4"/>
  <c r="D160" i="9" s="1"/>
  <c r="K164" i="4"/>
  <c r="D159" i="9" s="1"/>
  <c r="K163" i="4"/>
  <c r="D158" i="9" s="1"/>
  <c r="K162" i="4"/>
  <c r="D157" i="9" s="1"/>
  <c r="K161" i="4"/>
  <c r="D156" i="9" s="1"/>
  <c r="K160" i="4"/>
  <c r="D155" i="9" s="1"/>
  <c r="K159" i="4"/>
  <c r="D154" i="9" s="1"/>
  <c r="K158" i="4"/>
  <c r="D153" i="9" s="1"/>
  <c r="K157" i="4"/>
  <c r="D152" i="9" s="1"/>
  <c r="K156" i="4"/>
  <c r="D151" i="9" s="1"/>
  <c r="K155" i="4"/>
  <c r="D150" i="9" s="1"/>
  <c r="K154" i="4"/>
  <c r="D149" i="9" s="1"/>
  <c r="K153" i="4"/>
  <c r="D148" i="9" s="1"/>
  <c r="K152" i="4"/>
  <c r="D147" i="9" s="1"/>
  <c r="K151" i="4"/>
  <c r="D146" i="9" s="1"/>
  <c r="K150" i="4"/>
  <c r="D145" i="9" s="1"/>
  <c r="K149" i="4"/>
  <c r="D144" i="9" s="1"/>
  <c r="K148" i="4"/>
  <c r="D143" i="9" s="1"/>
  <c r="K147" i="4"/>
  <c r="D142" i="9" s="1"/>
  <c r="K146" i="4"/>
  <c r="D141" i="9" s="1"/>
  <c r="K145" i="4"/>
  <c r="D140" i="9" s="1"/>
  <c r="K144" i="4"/>
  <c r="D139" i="9" s="1"/>
  <c r="K143" i="4"/>
  <c r="D138" i="9" s="1"/>
  <c r="K142" i="4"/>
  <c r="D137" i="9" s="1"/>
  <c r="K141" i="4"/>
  <c r="D136" i="9" s="1"/>
  <c r="K140" i="4"/>
  <c r="D135" i="9" s="1"/>
  <c r="K139" i="4"/>
  <c r="D134" i="9" s="1"/>
  <c r="K138" i="4"/>
  <c r="D133" i="9" s="1"/>
  <c r="K137" i="4"/>
  <c r="D132" i="9" s="1"/>
  <c r="K136" i="4"/>
  <c r="D131" i="9" s="1"/>
  <c r="K135" i="4"/>
  <c r="D130" i="9" s="1"/>
  <c r="K134" i="4"/>
  <c r="D129" i="9" s="1"/>
  <c r="K133" i="4"/>
  <c r="D128" i="9" s="1"/>
  <c r="K132" i="4"/>
  <c r="D127" i="9" s="1"/>
  <c r="K131" i="4"/>
  <c r="D126" i="9" s="1"/>
  <c r="K130" i="4"/>
  <c r="D125" i="9" s="1"/>
  <c r="K129" i="4"/>
  <c r="D124" i="9" s="1"/>
  <c r="K128" i="4"/>
  <c r="D123" i="9" s="1"/>
  <c r="K127" i="4"/>
  <c r="D122" i="9" s="1"/>
  <c r="K126" i="4"/>
  <c r="D121" i="9" s="1"/>
  <c r="K125" i="4"/>
  <c r="D120" i="9" s="1"/>
  <c r="K124" i="4"/>
  <c r="D119" i="9" s="1"/>
  <c r="K123" i="4"/>
  <c r="D118" i="9" s="1"/>
  <c r="K122" i="4"/>
  <c r="D117" i="9" s="1"/>
  <c r="K121" i="4"/>
  <c r="D116" i="9" s="1"/>
  <c r="K120" i="4"/>
  <c r="D115" i="9" s="1"/>
  <c r="K119" i="4"/>
  <c r="D114" i="9" s="1"/>
  <c r="K118" i="4"/>
  <c r="D113" i="9" s="1"/>
  <c r="K117" i="4"/>
  <c r="D112" i="9" s="1"/>
  <c r="K116" i="4"/>
  <c r="D111" i="9" s="1"/>
  <c r="K115" i="4"/>
  <c r="D110" i="9" s="1"/>
  <c r="K114" i="4"/>
  <c r="D109" i="9" s="1"/>
  <c r="K113" i="4"/>
  <c r="D108" i="9" s="1"/>
  <c r="K112" i="4"/>
  <c r="D107" i="9" s="1"/>
  <c r="K111" i="4"/>
  <c r="D106" i="9" s="1"/>
  <c r="K110" i="4"/>
  <c r="D105" i="9" s="1"/>
  <c r="K109" i="4"/>
  <c r="D104" i="9" s="1"/>
  <c r="K108" i="4"/>
  <c r="D103" i="9" s="1"/>
  <c r="K107" i="4"/>
  <c r="D102" i="9" s="1"/>
  <c r="K106" i="4"/>
  <c r="D101" i="9" s="1"/>
  <c r="K105" i="4"/>
  <c r="D100" i="9" s="1"/>
  <c r="K104" i="4"/>
  <c r="D99" i="9" s="1"/>
  <c r="K103" i="4"/>
  <c r="D98" i="9" s="1"/>
  <c r="K102" i="4"/>
  <c r="D97" i="9" s="1"/>
  <c r="K101" i="4"/>
  <c r="D96" i="9" s="1"/>
  <c r="K100" i="4"/>
  <c r="D95" i="9" s="1"/>
  <c r="K99" i="4"/>
  <c r="D94" i="9" s="1"/>
  <c r="K98" i="4"/>
  <c r="D93" i="9" s="1"/>
  <c r="K97" i="4"/>
  <c r="D92" i="9" s="1"/>
  <c r="K96" i="4"/>
  <c r="D91" i="9" s="1"/>
  <c r="K95" i="4"/>
  <c r="D90" i="9" s="1"/>
  <c r="K94" i="4"/>
  <c r="D89" i="9" s="1"/>
  <c r="K93" i="4"/>
  <c r="D88" i="9" s="1"/>
  <c r="K92" i="4"/>
  <c r="D87" i="9" s="1"/>
  <c r="K91" i="4"/>
  <c r="D86" i="9" s="1"/>
  <c r="K90" i="4"/>
  <c r="D85" i="9" s="1"/>
  <c r="K89" i="4"/>
  <c r="D84" i="9" s="1"/>
  <c r="K88" i="4"/>
  <c r="D83" i="9" s="1"/>
  <c r="K87" i="4"/>
  <c r="D82" i="9" s="1"/>
  <c r="K86" i="4"/>
  <c r="D81" i="9" s="1"/>
  <c r="K85" i="4"/>
  <c r="D80" i="9" s="1"/>
  <c r="K84" i="4"/>
  <c r="D79" i="9" s="1"/>
  <c r="K83" i="4"/>
  <c r="D78" i="9" s="1"/>
  <c r="K82" i="4"/>
  <c r="D77" i="9" s="1"/>
  <c r="K81" i="4"/>
  <c r="D76" i="9" s="1"/>
  <c r="K80" i="4"/>
  <c r="D75" i="9" s="1"/>
  <c r="K79" i="4"/>
  <c r="D74" i="9" s="1"/>
  <c r="K78" i="4"/>
  <c r="D73" i="9" s="1"/>
  <c r="K77" i="4"/>
  <c r="D72" i="9" s="1"/>
  <c r="K76" i="4"/>
  <c r="D71" i="9" s="1"/>
  <c r="K75" i="4"/>
  <c r="D70" i="9" s="1"/>
  <c r="K74" i="4"/>
  <c r="D69" i="9" s="1"/>
  <c r="K73" i="4"/>
  <c r="D68" i="9" s="1"/>
  <c r="K72" i="4"/>
  <c r="D67" i="9" s="1"/>
  <c r="K71" i="4"/>
  <c r="D66" i="9" s="1"/>
  <c r="K70" i="4"/>
  <c r="D65" i="9" s="1"/>
  <c r="K69" i="4"/>
  <c r="D64" i="9" s="1"/>
  <c r="K68" i="4"/>
  <c r="D63" i="9" s="1"/>
  <c r="K67" i="4"/>
  <c r="D62" i="9" s="1"/>
  <c r="K66" i="4"/>
  <c r="D61" i="9" s="1"/>
  <c r="K65" i="4"/>
  <c r="D60" i="9" s="1"/>
  <c r="K64" i="4"/>
  <c r="D59" i="9" s="1"/>
  <c r="K63" i="4"/>
  <c r="D58" i="9" s="1"/>
  <c r="K62" i="4"/>
  <c r="D57" i="9" s="1"/>
  <c r="K61" i="4"/>
  <c r="D56" i="9" s="1"/>
  <c r="K60" i="4"/>
  <c r="D55" i="9" s="1"/>
  <c r="K59" i="4"/>
  <c r="D54" i="9" s="1"/>
  <c r="K58" i="4"/>
  <c r="D53" i="9" s="1"/>
  <c r="K57" i="4"/>
  <c r="D52" i="9" s="1"/>
  <c r="K56" i="4"/>
  <c r="D51" i="9" s="1"/>
  <c r="K55" i="4"/>
  <c r="D50" i="9" s="1"/>
  <c r="K54" i="4"/>
  <c r="D49" i="9" s="1"/>
  <c r="K53" i="4"/>
  <c r="D48" i="9" s="1"/>
  <c r="K52" i="4"/>
  <c r="D47" i="9" s="1"/>
  <c r="K51" i="4"/>
  <c r="D46" i="9" s="1"/>
  <c r="K50" i="4"/>
  <c r="D45" i="9" s="1"/>
  <c r="K49" i="4"/>
  <c r="D44" i="9" s="1"/>
  <c r="K48" i="4"/>
  <c r="D43" i="9" s="1"/>
  <c r="K47" i="4"/>
  <c r="D42" i="9" s="1"/>
  <c r="K46" i="4"/>
  <c r="D41" i="9" s="1"/>
  <c r="K45" i="4"/>
  <c r="D40" i="9" s="1"/>
  <c r="K44" i="4"/>
  <c r="D39" i="9" s="1"/>
  <c r="K43" i="4"/>
  <c r="D38" i="9" s="1"/>
  <c r="K42" i="4"/>
  <c r="D37" i="9" s="1"/>
  <c r="K41" i="4"/>
  <c r="D36" i="9" s="1"/>
  <c r="K40" i="4"/>
  <c r="D35" i="9" s="1"/>
  <c r="K39" i="4"/>
  <c r="D34" i="9" s="1"/>
  <c r="K38" i="4"/>
  <c r="D33" i="9" s="1"/>
  <c r="K37" i="4"/>
  <c r="D32" i="9" s="1"/>
  <c r="K36" i="4"/>
  <c r="D31" i="9" s="1"/>
  <c r="K35" i="4"/>
  <c r="D30" i="9" s="1"/>
  <c r="K34" i="4"/>
  <c r="D29" i="9" s="1"/>
  <c r="K33" i="4"/>
  <c r="D28" i="9" s="1"/>
  <c r="K32" i="4"/>
  <c r="D27" i="9" s="1"/>
  <c r="K31" i="4"/>
  <c r="D26" i="9" s="1"/>
  <c r="K30" i="4"/>
  <c r="D25" i="9" s="1"/>
  <c r="K29" i="4"/>
  <c r="D24" i="9" s="1"/>
  <c r="K28" i="4"/>
  <c r="D23" i="9" s="1"/>
  <c r="K27" i="4"/>
  <c r="D22" i="9" s="1"/>
  <c r="K26" i="4"/>
  <c r="D21" i="9" s="1"/>
  <c r="K25" i="4"/>
  <c r="D20" i="9" s="1"/>
  <c r="K24" i="4"/>
  <c r="D19" i="9" s="1"/>
  <c r="K23" i="4"/>
  <c r="D18" i="9" s="1"/>
  <c r="K22" i="4"/>
  <c r="D17" i="9" s="1"/>
  <c r="K21" i="4"/>
  <c r="D16" i="9" s="1"/>
  <c r="K20" i="4"/>
  <c r="D15" i="9" s="1"/>
  <c r="K19" i="4"/>
  <c r="D14" i="9" s="1"/>
  <c r="K18" i="4"/>
  <c r="D13" i="9" s="1"/>
  <c r="K17" i="4"/>
  <c r="D12" i="9" s="1"/>
  <c r="K16" i="4"/>
  <c r="D11" i="9" s="1"/>
  <c r="K15" i="4"/>
  <c r="D10" i="9" s="1"/>
  <c r="K14" i="4"/>
  <c r="D9" i="9" s="1"/>
  <c r="K13" i="4"/>
  <c r="D8" i="9" s="1"/>
  <c r="K12" i="4"/>
  <c r="D7" i="9" s="1"/>
  <c r="K11" i="4"/>
  <c r="D6" i="9" s="1"/>
  <c r="K10" i="4"/>
  <c r="D5" i="9" s="1"/>
  <c r="G188" i="4"/>
  <c r="C183" i="9" s="1"/>
  <c r="G187" i="4"/>
  <c r="C182" i="9" s="1"/>
  <c r="G186" i="4"/>
  <c r="C181" i="9" s="1"/>
  <c r="G185" i="4"/>
  <c r="C180" i="9" s="1"/>
  <c r="G184" i="4"/>
  <c r="C179" i="9" s="1"/>
  <c r="G183" i="4"/>
  <c r="C178" i="9" s="1"/>
  <c r="G182" i="4"/>
  <c r="C177" i="9" s="1"/>
  <c r="G181" i="4"/>
  <c r="C176" i="9" s="1"/>
  <c r="G180" i="4"/>
  <c r="C175" i="9" s="1"/>
  <c r="G179" i="4"/>
  <c r="C174" i="9" s="1"/>
  <c r="G178" i="4"/>
  <c r="C173" i="9" s="1"/>
  <c r="G177" i="4"/>
  <c r="C172" i="9" s="1"/>
  <c r="G176" i="4"/>
  <c r="C171" i="9" s="1"/>
  <c r="G175" i="4"/>
  <c r="C170" i="9" s="1"/>
  <c r="G174" i="4"/>
  <c r="C169" i="9" s="1"/>
  <c r="G173" i="4"/>
  <c r="C168" i="9" s="1"/>
  <c r="G172" i="4"/>
  <c r="C167" i="9" s="1"/>
  <c r="G171" i="4"/>
  <c r="C166" i="9" s="1"/>
  <c r="G170" i="4"/>
  <c r="C165" i="9" s="1"/>
  <c r="G169" i="4"/>
  <c r="C164" i="9" s="1"/>
  <c r="G168" i="4"/>
  <c r="C163" i="9" s="1"/>
  <c r="G167" i="4"/>
  <c r="C162" i="9" s="1"/>
  <c r="G166" i="4"/>
  <c r="C161" i="9" s="1"/>
  <c r="G165" i="4"/>
  <c r="C160" i="9" s="1"/>
  <c r="G164" i="4"/>
  <c r="C159" i="9" s="1"/>
  <c r="G163" i="4"/>
  <c r="C158" i="9" s="1"/>
  <c r="G162" i="4"/>
  <c r="C157" i="9" s="1"/>
  <c r="G161" i="4"/>
  <c r="C156" i="9" s="1"/>
  <c r="G160" i="4"/>
  <c r="C155" i="9" s="1"/>
  <c r="G159" i="4"/>
  <c r="C154" i="9" s="1"/>
  <c r="G158" i="4"/>
  <c r="C153" i="9" s="1"/>
  <c r="G157" i="4"/>
  <c r="C152" i="9" s="1"/>
  <c r="G156" i="4"/>
  <c r="C151" i="9" s="1"/>
  <c r="G155" i="4"/>
  <c r="C150" i="9" s="1"/>
  <c r="G154" i="4"/>
  <c r="C149" i="9" s="1"/>
  <c r="G153" i="4"/>
  <c r="C148" i="9" s="1"/>
  <c r="G152" i="4"/>
  <c r="C147" i="9" s="1"/>
  <c r="G151" i="4"/>
  <c r="C146" i="9" s="1"/>
  <c r="G150" i="4"/>
  <c r="C145" i="9" s="1"/>
  <c r="G149" i="4"/>
  <c r="C144" i="9" s="1"/>
  <c r="G148" i="4"/>
  <c r="C143" i="9" s="1"/>
  <c r="G147" i="4"/>
  <c r="C142" i="9" s="1"/>
  <c r="G146" i="4"/>
  <c r="C141" i="9" s="1"/>
  <c r="G145" i="4"/>
  <c r="C140" i="9" s="1"/>
  <c r="G144" i="4"/>
  <c r="C139" i="9" s="1"/>
  <c r="G143" i="4"/>
  <c r="C138" i="9" s="1"/>
  <c r="G142" i="4"/>
  <c r="C137" i="9" s="1"/>
  <c r="G141" i="4"/>
  <c r="C136" i="9" s="1"/>
  <c r="G140" i="4"/>
  <c r="C135" i="9" s="1"/>
  <c r="G139" i="4"/>
  <c r="C134" i="9" s="1"/>
  <c r="G138" i="4"/>
  <c r="C133" i="9" s="1"/>
  <c r="G137" i="4"/>
  <c r="C132" i="9" s="1"/>
  <c r="G136" i="4"/>
  <c r="C131" i="9" s="1"/>
  <c r="G135" i="4"/>
  <c r="C130" i="9" s="1"/>
  <c r="G134" i="4"/>
  <c r="C129" i="9" s="1"/>
  <c r="G133" i="4"/>
  <c r="C128" i="9" s="1"/>
  <c r="G132" i="4"/>
  <c r="C127" i="9" s="1"/>
  <c r="G131" i="4"/>
  <c r="C126" i="9" s="1"/>
  <c r="G130" i="4"/>
  <c r="C125" i="9" s="1"/>
  <c r="G129" i="4"/>
  <c r="C124" i="9" s="1"/>
  <c r="G128" i="4"/>
  <c r="C123" i="9" s="1"/>
  <c r="G127" i="4"/>
  <c r="C122" i="9" s="1"/>
  <c r="G126" i="4"/>
  <c r="C121" i="9" s="1"/>
  <c r="G125" i="4"/>
  <c r="C120" i="9" s="1"/>
  <c r="G124" i="4"/>
  <c r="C119" i="9" s="1"/>
  <c r="G123" i="4"/>
  <c r="C118" i="9" s="1"/>
  <c r="G122" i="4"/>
  <c r="C117" i="9" s="1"/>
  <c r="G121" i="4"/>
  <c r="C116" i="9" s="1"/>
  <c r="G120" i="4"/>
  <c r="C115" i="9" s="1"/>
  <c r="G119" i="4"/>
  <c r="C114" i="9" s="1"/>
  <c r="G118" i="4"/>
  <c r="C113" i="9" s="1"/>
  <c r="G117" i="4"/>
  <c r="C112" i="9" s="1"/>
  <c r="G116" i="4"/>
  <c r="C111" i="9" s="1"/>
  <c r="G115" i="4"/>
  <c r="C110" i="9" s="1"/>
  <c r="G114" i="4"/>
  <c r="C109" i="9" s="1"/>
  <c r="G113" i="4"/>
  <c r="C108" i="9" s="1"/>
  <c r="G112" i="4"/>
  <c r="C107" i="9" s="1"/>
  <c r="G111" i="4"/>
  <c r="C106" i="9" s="1"/>
  <c r="G110" i="4"/>
  <c r="C105" i="9" s="1"/>
  <c r="G109" i="4"/>
  <c r="C104" i="9" s="1"/>
  <c r="G108" i="4"/>
  <c r="C103" i="9" s="1"/>
  <c r="G107" i="4"/>
  <c r="C102" i="9" s="1"/>
  <c r="G106" i="4"/>
  <c r="C101" i="9" s="1"/>
  <c r="G105" i="4"/>
  <c r="C100" i="9" s="1"/>
  <c r="G104" i="4"/>
  <c r="C99" i="9" s="1"/>
  <c r="G103" i="4"/>
  <c r="C98" i="9" s="1"/>
  <c r="G102" i="4"/>
  <c r="C97" i="9" s="1"/>
  <c r="G101" i="4"/>
  <c r="C96" i="9" s="1"/>
  <c r="G100" i="4"/>
  <c r="C95" i="9" s="1"/>
  <c r="G99" i="4"/>
  <c r="C94" i="9" s="1"/>
  <c r="G98" i="4"/>
  <c r="C93" i="9" s="1"/>
  <c r="G97" i="4"/>
  <c r="C92" i="9" s="1"/>
  <c r="G96" i="4"/>
  <c r="C91" i="9" s="1"/>
  <c r="G95" i="4"/>
  <c r="C90" i="9" s="1"/>
  <c r="G94" i="4"/>
  <c r="C89" i="9" s="1"/>
  <c r="G93" i="4"/>
  <c r="C88" i="9" s="1"/>
  <c r="G92" i="4"/>
  <c r="C87" i="9" s="1"/>
  <c r="G91" i="4"/>
  <c r="C86" i="9" s="1"/>
  <c r="G90" i="4"/>
  <c r="C85" i="9" s="1"/>
  <c r="G89" i="4"/>
  <c r="C84" i="9" s="1"/>
  <c r="G88" i="4"/>
  <c r="C83" i="9" s="1"/>
  <c r="G87" i="4"/>
  <c r="C82" i="9" s="1"/>
  <c r="G86" i="4"/>
  <c r="C81" i="9" s="1"/>
  <c r="G85" i="4"/>
  <c r="C80" i="9" s="1"/>
  <c r="G84" i="4"/>
  <c r="C79" i="9" s="1"/>
  <c r="G83" i="4"/>
  <c r="C78" i="9" s="1"/>
  <c r="G82" i="4"/>
  <c r="C77" i="9" s="1"/>
  <c r="G81" i="4"/>
  <c r="C76" i="9" s="1"/>
  <c r="G80" i="4"/>
  <c r="C75" i="9" s="1"/>
  <c r="G79" i="4"/>
  <c r="C74" i="9" s="1"/>
  <c r="G78" i="4"/>
  <c r="C73" i="9" s="1"/>
  <c r="G77" i="4"/>
  <c r="C72" i="9" s="1"/>
  <c r="G76" i="4"/>
  <c r="C71" i="9" s="1"/>
  <c r="G75" i="4"/>
  <c r="C70" i="9" s="1"/>
  <c r="G74" i="4"/>
  <c r="C69" i="9" s="1"/>
  <c r="G73" i="4"/>
  <c r="C68" i="9" s="1"/>
  <c r="G72" i="4"/>
  <c r="C67" i="9" s="1"/>
  <c r="G71" i="4"/>
  <c r="C66" i="9" s="1"/>
  <c r="G70" i="4"/>
  <c r="C65" i="9" s="1"/>
  <c r="G69" i="4"/>
  <c r="C64" i="9" s="1"/>
  <c r="G68" i="4"/>
  <c r="C63" i="9" s="1"/>
  <c r="G67" i="4"/>
  <c r="C62" i="9" s="1"/>
  <c r="G66" i="4"/>
  <c r="C61" i="9" s="1"/>
  <c r="G65" i="4"/>
  <c r="C60" i="9" s="1"/>
  <c r="G64" i="4"/>
  <c r="C59" i="9" s="1"/>
  <c r="G63" i="4"/>
  <c r="C58" i="9" s="1"/>
  <c r="G62" i="4"/>
  <c r="C57" i="9" s="1"/>
  <c r="G61" i="4"/>
  <c r="C56" i="9" s="1"/>
  <c r="G60" i="4"/>
  <c r="C55" i="9" s="1"/>
  <c r="G59" i="4"/>
  <c r="C54" i="9" s="1"/>
  <c r="G58" i="4"/>
  <c r="C53" i="9" s="1"/>
  <c r="G57" i="4"/>
  <c r="C52" i="9" s="1"/>
  <c r="G56" i="4"/>
  <c r="C51" i="9" s="1"/>
  <c r="G55" i="4"/>
  <c r="C50" i="9" s="1"/>
  <c r="G54" i="4"/>
  <c r="C49" i="9" s="1"/>
  <c r="G53" i="4"/>
  <c r="C48" i="9" s="1"/>
  <c r="G52" i="4"/>
  <c r="C47" i="9" s="1"/>
  <c r="G51" i="4"/>
  <c r="C46" i="9" s="1"/>
  <c r="G50" i="4"/>
  <c r="C45" i="9" s="1"/>
  <c r="G49" i="4"/>
  <c r="C44" i="9" s="1"/>
  <c r="G48" i="4"/>
  <c r="C43" i="9" s="1"/>
  <c r="G47" i="4"/>
  <c r="C42" i="9" s="1"/>
  <c r="G46" i="4"/>
  <c r="C41" i="9" s="1"/>
  <c r="G45" i="4"/>
  <c r="C40" i="9" s="1"/>
  <c r="G44" i="4"/>
  <c r="C39" i="9" s="1"/>
  <c r="G43" i="4"/>
  <c r="C38" i="9" s="1"/>
  <c r="G42" i="4"/>
  <c r="C37" i="9" s="1"/>
  <c r="G41" i="4"/>
  <c r="C36" i="9" s="1"/>
  <c r="G40" i="4"/>
  <c r="C35" i="9" s="1"/>
  <c r="G39" i="4"/>
  <c r="C34" i="9" s="1"/>
  <c r="G38" i="4"/>
  <c r="C33" i="9" s="1"/>
  <c r="G37" i="4"/>
  <c r="C32" i="9" s="1"/>
  <c r="G36" i="4"/>
  <c r="C31" i="9" s="1"/>
  <c r="G35" i="4"/>
  <c r="C30" i="9" s="1"/>
  <c r="G34" i="4"/>
  <c r="C29" i="9" s="1"/>
  <c r="G33" i="4"/>
  <c r="C28" i="9" s="1"/>
  <c r="C188" i="4"/>
  <c r="B183" i="9" s="1"/>
  <c r="C187" i="4"/>
  <c r="B182" i="9" s="1"/>
  <c r="C186" i="4"/>
  <c r="B181" i="9" s="1"/>
  <c r="C185" i="4"/>
  <c r="B180" i="9" s="1"/>
  <c r="C184" i="4"/>
  <c r="B179" i="9" s="1"/>
  <c r="C183" i="4"/>
  <c r="B178" i="9" s="1"/>
  <c r="C182" i="4"/>
  <c r="B177" i="9" s="1"/>
  <c r="C181" i="4"/>
  <c r="B176" i="9" s="1"/>
  <c r="C180" i="4"/>
  <c r="B175" i="9" s="1"/>
  <c r="C179" i="4"/>
  <c r="B174" i="9" s="1"/>
  <c r="C178" i="4"/>
  <c r="B173" i="9" s="1"/>
  <c r="C177" i="4"/>
  <c r="B172" i="9" s="1"/>
  <c r="C176" i="4"/>
  <c r="B171" i="9" s="1"/>
  <c r="C175" i="4"/>
  <c r="B170" i="9" s="1"/>
  <c r="C174" i="4"/>
  <c r="B169" i="9" s="1"/>
  <c r="C173" i="4"/>
  <c r="B168" i="9" s="1"/>
  <c r="C172" i="4"/>
  <c r="B167" i="9" s="1"/>
  <c r="C171" i="4"/>
  <c r="B166" i="9" s="1"/>
  <c r="C170" i="4"/>
  <c r="B165" i="9" s="1"/>
  <c r="C169" i="4"/>
  <c r="B164" i="9" s="1"/>
  <c r="C168" i="4"/>
  <c r="B163" i="9" s="1"/>
  <c r="C167" i="4"/>
  <c r="B162" i="9" s="1"/>
  <c r="C166" i="4"/>
  <c r="B161" i="9" s="1"/>
  <c r="C165" i="4"/>
  <c r="B160" i="9" s="1"/>
  <c r="C164" i="4"/>
  <c r="B159" i="9" s="1"/>
  <c r="C163" i="4"/>
  <c r="B158" i="9" s="1"/>
  <c r="C162" i="4"/>
  <c r="B157" i="9" s="1"/>
  <c r="C161" i="4"/>
  <c r="B156" i="9" s="1"/>
  <c r="C160" i="4"/>
  <c r="B155" i="9" s="1"/>
  <c r="C159" i="4"/>
  <c r="B154" i="9" s="1"/>
  <c r="C158" i="4"/>
  <c r="B153" i="9" s="1"/>
  <c r="C157" i="4"/>
  <c r="B152" i="9" s="1"/>
  <c r="C156" i="4"/>
  <c r="B151" i="9" s="1"/>
  <c r="C155" i="4"/>
  <c r="B150" i="9" s="1"/>
  <c r="C154" i="4"/>
  <c r="B149" i="9" s="1"/>
  <c r="C153" i="4"/>
  <c r="B148" i="9" s="1"/>
  <c r="C152" i="4"/>
  <c r="B147" i="9" s="1"/>
  <c r="C151" i="4"/>
  <c r="B146" i="9" s="1"/>
  <c r="C150" i="4"/>
  <c r="B145" i="9" s="1"/>
  <c r="C149" i="4"/>
  <c r="B144" i="9" s="1"/>
  <c r="C148" i="4"/>
  <c r="B143" i="9" s="1"/>
  <c r="C147" i="4"/>
  <c r="B142" i="9" s="1"/>
  <c r="C146" i="4"/>
  <c r="B141" i="9" s="1"/>
  <c r="C145" i="4"/>
  <c r="B140" i="9" s="1"/>
  <c r="C144" i="4"/>
  <c r="B139" i="9" s="1"/>
  <c r="C143" i="4"/>
  <c r="B138" i="9" s="1"/>
  <c r="C142" i="4"/>
  <c r="B137" i="9" s="1"/>
  <c r="C141" i="4"/>
  <c r="B136" i="9" s="1"/>
  <c r="C140" i="4"/>
  <c r="B135" i="9" s="1"/>
  <c r="C139" i="4"/>
  <c r="B134" i="9" s="1"/>
  <c r="C138" i="4"/>
  <c r="B133" i="9" s="1"/>
  <c r="C137" i="4"/>
  <c r="B132" i="9" s="1"/>
  <c r="C136" i="4"/>
  <c r="B131" i="9" s="1"/>
  <c r="C135" i="4"/>
  <c r="B130" i="9" s="1"/>
  <c r="C134" i="4"/>
  <c r="B129" i="9" s="1"/>
  <c r="C133" i="4"/>
  <c r="B128" i="9" s="1"/>
  <c r="C132" i="4"/>
  <c r="B127" i="9" s="1"/>
  <c r="C131" i="4"/>
  <c r="B126" i="9" s="1"/>
  <c r="C130" i="4"/>
  <c r="B125" i="9" s="1"/>
  <c r="C129" i="4"/>
  <c r="B124" i="9" s="1"/>
  <c r="C128" i="4"/>
  <c r="B123" i="9" s="1"/>
  <c r="C127" i="4"/>
  <c r="B122" i="9" s="1"/>
  <c r="C126" i="4"/>
  <c r="B121" i="9" s="1"/>
  <c r="C125" i="4"/>
  <c r="B120" i="9" s="1"/>
  <c r="C124" i="4"/>
  <c r="B119" i="9" s="1"/>
  <c r="C123" i="4"/>
  <c r="B118" i="9" s="1"/>
  <c r="C122" i="4"/>
  <c r="B117" i="9" s="1"/>
  <c r="C121" i="4"/>
  <c r="B116" i="9" s="1"/>
  <c r="C120" i="4"/>
  <c r="B115" i="9" s="1"/>
  <c r="C119" i="4"/>
  <c r="B114" i="9" s="1"/>
  <c r="C118" i="4"/>
  <c r="B113" i="9" s="1"/>
  <c r="C117" i="4"/>
  <c r="B112" i="9" s="1"/>
  <c r="C116" i="4"/>
  <c r="B111" i="9" s="1"/>
  <c r="C115" i="4"/>
  <c r="B110" i="9" s="1"/>
  <c r="C114" i="4"/>
  <c r="B109" i="9" s="1"/>
  <c r="C113" i="4"/>
  <c r="B108" i="9" s="1"/>
  <c r="C112" i="4"/>
  <c r="B107" i="9" s="1"/>
  <c r="C111" i="4"/>
  <c r="B106" i="9" s="1"/>
  <c r="C110" i="4"/>
  <c r="B105" i="9" s="1"/>
  <c r="C109" i="4"/>
  <c r="B104" i="9" s="1"/>
  <c r="C108" i="4"/>
  <c r="B103" i="9" s="1"/>
  <c r="C107" i="4"/>
  <c r="B102" i="9" s="1"/>
  <c r="C106" i="4"/>
  <c r="B101" i="9" s="1"/>
  <c r="C105" i="4"/>
  <c r="B100" i="9" s="1"/>
  <c r="C104" i="4"/>
  <c r="B99" i="9" s="1"/>
  <c r="C103" i="4"/>
  <c r="B98" i="9" s="1"/>
  <c r="C102" i="4"/>
  <c r="B97" i="9" s="1"/>
  <c r="C101" i="4"/>
  <c r="B96" i="9" s="1"/>
  <c r="C100" i="4"/>
  <c r="B95" i="9" s="1"/>
  <c r="C99" i="4"/>
  <c r="B94" i="9" s="1"/>
  <c r="C98" i="4"/>
  <c r="B93" i="9" s="1"/>
  <c r="C97" i="4"/>
  <c r="B92" i="9" s="1"/>
  <c r="C96" i="4"/>
  <c r="B91" i="9" s="1"/>
  <c r="C95" i="4"/>
  <c r="B90" i="9" s="1"/>
  <c r="C94" i="4"/>
  <c r="B89" i="9" s="1"/>
  <c r="C93" i="4"/>
  <c r="B88" i="9" s="1"/>
  <c r="C92" i="4"/>
  <c r="B87" i="9" s="1"/>
  <c r="C91" i="4"/>
  <c r="B86" i="9" s="1"/>
  <c r="C90" i="4"/>
  <c r="B85" i="9" s="1"/>
  <c r="C89" i="4"/>
  <c r="B84" i="9" s="1"/>
  <c r="C88" i="4"/>
  <c r="B83" i="9" s="1"/>
  <c r="C87" i="4"/>
  <c r="B82" i="9" s="1"/>
  <c r="C86" i="4"/>
  <c r="B81" i="9" s="1"/>
  <c r="C85" i="4"/>
  <c r="B80" i="9" s="1"/>
  <c r="C84" i="4"/>
  <c r="B79" i="9" s="1"/>
  <c r="C83" i="4"/>
  <c r="B78" i="9" s="1"/>
  <c r="C82" i="4"/>
  <c r="B77" i="9" s="1"/>
  <c r="C81" i="4"/>
  <c r="B76" i="9" s="1"/>
  <c r="C80" i="4"/>
  <c r="B75" i="9" s="1"/>
  <c r="C79" i="4"/>
  <c r="B74" i="9" s="1"/>
  <c r="C78" i="4"/>
  <c r="B73" i="9" s="1"/>
  <c r="C77" i="4"/>
  <c r="B72" i="9" s="1"/>
  <c r="C76" i="4"/>
  <c r="B71" i="9" s="1"/>
  <c r="C75" i="4"/>
  <c r="B70" i="9" s="1"/>
  <c r="C74" i="4"/>
  <c r="B69" i="9" s="1"/>
  <c r="C73" i="4"/>
  <c r="B68" i="9" s="1"/>
  <c r="C72" i="4"/>
  <c r="B67" i="9" s="1"/>
  <c r="C71" i="4"/>
  <c r="B66" i="9" s="1"/>
  <c r="C70" i="4"/>
  <c r="B65" i="9" s="1"/>
  <c r="C69" i="4"/>
  <c r="B64" i="9" s="1"/>
  <c r="C68" i="4"/>
  <c r="B63" i="9" s="1"/>
  <c r="C67" i="4"/>
  <c r="B62" i="9" s="1"/>
  <c r="C66" i="4"/>
  <c r="B61" i="9" s="1"/>
  <c r="C65" i="4"/>
  <c r="B60" i="9" s="1"/>
  <c r="C64" i="4"/>
  <c r="B59" i="9" s="1"/>
  <c r="C63" i="4"/>
  <c r="B58" i="9" s="1"/>
  <c r="C62" i="4"/>
  <c r="B57" i="9" s="1"/>
  <c r="C61" i="4"/>
  <c r="B56" i="9" s="1"/>
  <c r="C60" i="4"/>
  <c r="B55" i="9" s="1"/>
  <c r="C59" i="4"/>
  <c r="B54" i="9" s="1"/>
  <c r="C58" i="4"/>
  <c r="B53" i="9" s="1"/>
  <c r="C57" i="4"/>
  <c r="B52" i="9" s="1"/>
  <c r="C56" i="4"/>
  <c r="B51" i="9" s="1"/>
  <c r="C55" i="4"/>
  <c r="B50" i="9" s="1"/>
  <c r="C54" i="4"/>
  <c r="B49" i="9" s="1"/>
  <c r="C53" i="4"/>
  <c r="B48" i="9" s="1"/>
  <c r="C52" i="4"/>
  <c r="B47" i="9" s="1"/>
  <c r="C51" i="4"/>
  <c r="B46" i="9" s="1"/>
  <c r="C50" i="4"/>
  <c r="B45" i="9" s="1"/>
  <c r="C49" i="4"/>
  <c r="B44" i="9" s="1"/>
  <c r="C48" i="4"/>
  <c r="B43" i="9" s="1"/>
  <c r="C47" i="4"/>
  <c r="B42" i="9" s="1"/>
  <c r="C46" i="4"/>
  <c r="B41" i="9" s="1"/>
  <c r="C45" i="4"/>
  <c r="B40" i="9" s="1"/>
  <c r="C44" i="4"/>
  <c r="B39" i="9" s="1"/>
  <c r="C43" i="4"/>
  <c r="B38" i="9" s="1"/>
  <c r="C42" i="4"/>
  <c r="B37" i="9" s="1"/>
  <c r="C41" i="4"/>
  <c r="B36" i="9" s="1"/>
  <c r="C40" i="4"/>
  <c r="B35" i="9" s="1"/>
  <c r="C39" i="4"/>
  <c r="B34" i="9" s="1"/>
  <c r="C38" i="4"/>
  <c r="B33" i="9" s="1"/>
  <c r="C37" i="4"/>
  <c r="B32" i="9" s="1"/>
  <c r="C36" i="4"/>
  <c r="B31" i="9" s="1"/>
  <c r="C35" i="4"/>
  <c r="B30" i="9" s="1"/>
  <c r="C34" i="4"/>
  <c r="B29" i="9" s="1"/>
  <c r="C33" i="4"/>
  <c r="B28" i="9" s="1"/>
  <c r="C32" i="4"/>
  <c r="B27" i="9" s="1"/>
  <c r="C9" i="4"/>
  <c r="C10" i="4"/>
  <c r="B5" i="9" s="1"/>
  <c r="I185" i="9" l="1"/>
  <c r="I186" i="9" s="1"/>
  <c r="I187" i="9"/>
  <c r="I188" i="9"/>
  <c r="J11" i="5"/>
  <c r="J65" i="5" s="1"/>
  <c r="AC4" i="9"/>
  <c r="DG1" i="4"/>
  <c r="DG2" i="4" s="1"/>
  <c r="DG3" i="4"/>
  <c r="DG4" i="4"/>
  <c r="AD188" i="9"/>
  <c r="AD187" i="9"/>
  <c r="AD185" i="9"/>
  <c r="AD186" i="9" s="1"/>
  <c r="AE32" i="5"/>
  <c r="AE86" i="5" s="1"/>
  <c r="AE4" i="9"/>
  <c r="DO3" i="4"/>
  <c r="DO1" i="4"/>
  <c r="DO2" i="4" s="1"/>
  <c r="DO4" i="4"/>
  <c r="AF4" i="9"/>
  <c r="DS4" i="4"/>
  <c r="DS3" i="4"/>
  <c r="DS1" i="4"/>
  <c r="DS2" i="4" s="1"/>
  <c r="E4" i="9"/>
  <c r="O1" i="4"/>
  <c r="O2" i="4" s="1"/>
  <c r="O4" i="4"/>
  <c r="O3" i="4"/>
  <c r="F4" i="9"/>
  <c r="S3" i="4"/>
  <c r="S4" i="4"/>
  <c r="S1" i="4"/>
  <c r="S2" i="4" s="1"/>
  <c r="J4" i="9"/>
  <c r="AI1" i="4"/>
  <c r="AI2" i="4" s="1"/>
  <c r="AI4" i="4"/>
  <c r="AI3" i="4"/>
  <c r="AA188" i="9"/>
  <c r="AA187" i="9"/>
  <c r="AA185" i="9"/>
  <c r="AA186" i="9" s="1"/>
  <c r="AB29" i="5"/>
  <c r="AB83" i="5" s="1"/>
  <c r="K4" i="9"/>
  <c r="AM3" i="4"/>
  <c r="AM1" i="4"/>
  <c r="AM2" i="4" s="1"/>
  <c r="AM4" i="4"/>
  <c r="L4" i="9"/>
  <c r="AQ4" i="4"/>
  <c r="AQ3" i="4"/>
  <c r="AQ1" i="4"/>
  <c r="AQ2" i="4" s="1"/>
  <c r="M4" i="9"/>
  <c r="AU3" i="4"/>
  <c r="AU1" i="4"/>
  <c r="AU2" i="4" s="1"/>
  <c r="AU4" i="4"/>
  <c r="N4" i="9"/>
  <c r="AY1" i="4"/>
  <c r="AY2" i="4" s="1"/>
  <c r="AY4" i="4"/>
  <c r="AY3" i="4"/>
  <c r="O188" i="9"/>
  <c r="O187" i="9"/>
  <c r="O185" i="9"/>
  <c r="O186" i="9" s="1"/>
  <c r="P17" i="5"/>
  <c r="P71" i="5" s="1"/>
  <c r="P4" i="9"/>
  <c r="BG3" i="4"/>
  <c r="BG4" i="4"/>
  <c r="BG1" i="4"/>
  <c r="BG2" i="4" s="1"/>
  <c r="Q4" i="9"/>
  <c r="BK4" i="4"/>
  <c r="BK3" i="4"/>
  <c r="BK1" i="4"/>
  <c r="BK2" i="4" s="1"/>
  <c r="R4" i="9"/>
  <c r="BO3" i="4"/>
  <c r="BO4" i="4"/>
  <c r="BO1" i="4"/>
  <c r="BO2" i="4" s="1"/>
  <c r="S4" i="9"/>
  <c r="BS1" i="4"/>
  <c r="BS2" i="4" s="1"/>
  <c r="BS4" i="4"/>
  <c r="BS3" i="4"/>
  <c r="T4" i="9"/>
  <c r="BW3" i="4"/>
  <c r="BW4" i="4"/>
  <c r="BW1" i="4"/>
  <c r="BW2" i="4" s="1"/>
  <c r="U4" i="9"/>
  <c r="CA4" i="4"/>
  <c r="CA1" i="4"/>
  <c r="CA2" i="4" s="1"/>
  <c r="CA3" i="4"/>
  <c r="V4" i="9"/>
  <c r="CE4" i="4"/>
  <c r="CE3" i="4"/>
  <c r="CE1" i="4"/>
  <c r="CE2" i="4" s="1"/>
  <c r="W4" i="9"/>
  <c r="CI1" i="4"/>
  <c r="CI2" i="4" s="1"/>
  <c r="CI4" i="4"/>
  <c r="CI3" i="4"/>
  <c r="X4" i="9"/>
  <c r="CM3" i="4"/>
  <c r="CM1" i="4"/>
  <c r="CM2" i="4" s="1"/>
  <c r="CM4" i="4"/>
  <c r="Y4" i="9"/>
  <c r="CQ4" i="4"/>
  <c r="CQ3" i="4"/>
  <c r="CQ1" i="4"/>
  <c r="CQ2" i="4" s="1"/>
  <c r="Z188" i="9"/>
  <c r="Z187" i="9"/>
  <c r="Z185" i="9"/>
  <c r="Z186" i="9" s="1"/>
  <c r="AA28" i="5"/>
  <c r="AA82" i="5" s="1"/>
  <c r="AH4" i="9"/>
  <c r="EA3" i="4"/>
  <c r="EA1" i="4"/>
  <c r="EA2" i="4" s="1"/>
  <c r="EA4" i="4"/>
  <c r="AI4" i="9"/>
  <c r="EE1" i="4"/>
  <c r="EE2" i="4" s="1"/>
  <c r="EE4" i="4"/>
  <c r="EE3" i="4"/>
  <c r="AJ188" i="9"/>
  <c r="AJ187" i="9"/>
  <c r="AJ185" i="9"/>
  <c r="AJ186" i="9" s="1"/>
  <c r="AK38" i="5"/>
  <c r="AK92" i="5" s="1"/>
  <c r="AK4" i="9"/>
  <c r="EM3" i="4"/>
  <c r="EM1" i="4"/>
  <c r="EM2" i="4" s="1"/>
  <c r="EM4" i="4"/>
  <c r="AL4" i="9"/>
  <c r="EQ4" i="4"/>
  <c r="EQ1" i="4"/>
  <c r="EQ2" i="4" s="1"/>
  <c r="EQ3" i="4"/>
  <c r="AM4" i="9"/>
  <c r="EU1" i="4"/>
  <c r="EU2" i="4" s="1"/>
  <c r="EU4" i="4"/>
  <c r="EU3" i="4"/>
  <c r="AN4" i="9"/>
  <c r="EY1" i="4"/>
  <c r="EY2" i="4" s="1"/>
  <c r="EY4" i="4"/>
  <c r="EY3" i="4"/>
  <c r="AO4" i="9"/>
  <c r="FC3" i="4"/>
  <c r="FC1" i="4"/>
  <c r="FC2" i="4" s="1"/>
  <c r="FC4" i="4"/>
  <c r="AP4" i="9"/>
  <c r="FG4" i="4"/>
  <c r="FG3" i="4"/>
  <c r="FG1" i="4"/>
  <c r="FG2" i="4" s="1"/>
  <c r="AQ4" i="9"/>
  <c r="FK3" i="4"/>
  <c r="FK1" i="4"/>
  <c r="FK2" i="4" s="1"/>
  <c r="FK4" i="4"/>
  <c r="AS4" i="9"/>
  <c r="FS1" i="4"/>
  <c r="FS2" i="4" s="1"/>
  <c r="FS4" i="4"/>
  <c r="FS3" i="4"/>
  <c r="AT4" i="9"/>
  <c r="FW3" i="4"/>
  <c r="FW1" i="4"/>
  <c r="FW2" i="4" s="1"/>
  <c r="FW4" i="4"/>
  <c r="AV4" i="9"/>
  <c r="GE4" i="4"/>
  <c r="GE1" i="4"/>
  <c r="GE2" i="4" s="1"/>
  <c r="GE3" i="4"/>
  <c r="AW4" i="9"/>
  <c r="GI1" i="4"/>
  <c r="GI2" i="4" s="1"/>
  <c r="GI4" i="4"/>
  <c r="GI3" i="4"/>
  <c r="AX4" i="9"/>
  <c r="GM1" i="4"/>
  <c r="GM2" i="4" s="1"/>
  <c r="GM4" i="4"/>
  <c r="GM3" i="4"/>
  <c r="AY4" i="9"/>
  <c r="GQ3" i="4"/>
  <c r="GQ1" i="4"/>
  <c r="GQ2" i="4" s="1"/>
  <c r="GQ4" i="4"/>
  <c r="H4" i="9"/>
  <c r="AA4" i="4"/>
  <c r="AA3" i="4"/>
  <c r="AA1" i="4"/>
  <c r="AA2" i="4" s="1"/>
  <c r="G4" i="9"/>
  <c r="W4" i="4"/>
  <c r="W1" i="4"/>
  <c r="W2" i="4" s="1"/>
  <c r="W3" i="4"/>
  <c r="AB4" i="9"/>
  <c r="DC3" i="4"/>
  <c r="DC1" i="4"/>
  <c r="DC2" i="4" s="1"/>
  <c r="DC4" i="4"/>
  <c r="AG4" i="9"/>
  <c r="DW4" i="4"/>
  <c r="DW3" i="4"/>
  <c r="DW1" i="4"/>
  <c r="DW2" i="4" s="1"/>
  <c r="AU4" i="9"/>
  <c r="GA3" i="4"/>
  <c r="GA1" i="4"/>
  <c r="GA2" i="4" s="1"/>
  <c r="GA4" i="4"/>
  <c r="AR4" i="9"/>
  <c r="FO4" i="4"/>
  <c r="FO3" i="4"/>
  <c r="FO1" i="4"/>
  <c r="FO2" i="4" s="1"/>
  <c r="CU3" i="4"/>
  <c r="CU1" i="4"/>
  <c r="CU2" i="4" s="1"/>
  <c r="CU4" i="4"/>
  <c r="EI1" i="4"/>
  <c r="EI2" i="4" s="1"/>
  <c r="EI4" i="4"/>
  <c r="EI3" i="4"/>
  <c r="DK1" i="4"/>
  <c r="DK2" i="4" s="1"/>
  <c r="DK3" i="4"/>
  <c r="DK4" i="4"/>
  <c r="CY1" i="4"/>
  <c r="CY2" i="4" s="1"/>
  <c r="CY4" i="4"/>
  <c r="CY3" i="4"/>
  <c r="BC3" i="4"/>
  <c r="BC1" i="4"/>
  <c r="BC2" i="4" s="1"/>
  <c r="BC4" i="4"/>
  <c r="AE3" i="4"/>
  <c r="AE1" i="4"/>
  <c r="AE2" i="4" s="1"/>
  <c r="AE4" i="4"/>
  <c r="K3" i="4"/>
  <c r="K4" i="4"/>
  <c r="K1" i="4"/>
  <c r="K2" i="4" s="1"/>
  <c r="D4" i="9"/>
  <c r="B4" i="9"/>
  <c r="G9" i="4"/>
  <c r="G10" i="4"/>
  <c r="C5" i="9" s="1"/>
  <c r="G12" i="4"/>
  <c r="C7" i="9" s="1"/>
  <c r="G14" i="4"/>
  <c r="C9" i="9" s="1"/>
  <c r="G16" i="4"/>
  <c r="C11" i="9" s="1"/>
  <c r="G18" i="4"/>
  <c r="C13" i="9" s="1"/>
  <c r="G20" i="4"/>
  <c r="C15" i="9" s="1"/>
  <c r="G22" i="4"/>
  <c r="C17" i="9" s="1"/>
  <c r="G24" i="4"/>
  <c r="C19" i="9" s="1"/>
  <c r="G26" i="4"/>
  <c r="C21" i="9" s="1"/>
  <c r="G28" i="4"/>
  <c r="C23" i="9" s="1"/>
  <c r="G30" i="4"/>
  <c r="C25" i="9" s="1"/>
  <c r="C31" i="4"/>
  <c r="B26" i="9" s="1"/>
  <c r="C30" i="4"/>
  <c r="B25" i="9" s="1"/>
  <c r="C29" i="4"/>
  <c r="B24" i="9" s="1"/>
  <c r="C28" i="4"/>
  <c r="B23" i="9" s="1"/>
  <c r="C27" i="4"/>
  <c r="B22" i="9" s="1"/>
  <c r="C26" i="4"/>
  <c r="B21" i="9" s="1"/>
  <c r="C25" i="4"/>
  <c r="B20" i="9" s="1"/>
  <c r="C24" i="4"/>
  <c r="B19" i="9" s="1"/>
  <c r="C23" i="4"/>
  <c r="B18" i="9" s="1"/>
  <c r="C22" i="4"/>
  <c r="B17" i="9" s="1"/>
  <c r="C21" i="4"/>
  <c r="B16" i="9" s="1"/>
  <c r="C20" i="4"/>
  <c r="B15" i="9" s="1"/>
  <c r="C19" i="4"/>
  <c r="B14" i="9" s="1"/>
  <c r="C18" i="4"/>
  <c r="B13" i="9" s="1"/>
  <c r="C17" i="4"/>
  <c r="B12" i="9" s="1"/>
  <c r="C16" i="4"/>
  <c r="B11" i="9" s="1"/>
  <c r="C15" i="4"/>
  <c r="B10" i="9" s="1"/>
  <c r="C14" i="4"/>
  <c r="B9" i="9" s="1"/>
  <c r="C13" i="4"/>
  <c r="C12" i="4"/>
  <c r="B7" i="9" s="1"/>
  <c r="C11" i="4"/>
  <c r="B6" i="9" s="1"/>
  <c r="K187" i="9" l="1"/>
  <c r="K188" i="9"/>
  <c r="AB188" i="9"/>
  <c r="AB187" i="9"/>
  <c r="AB185" i="9"/>
  <c r="AB186" i="9" s="1"/>
  <c r="AC30" i="5"/>
  <c r="AC84" i="5" s="1"/>
  <c r="G188" i="9"/>
  <c r="G187" i="9"/>
  <c r="G185" i="9"/>
  <c r="G186" i="9" s="1"/>
  <c r="H9" i="5"/>
  <c r="H63" i="5" s="1"/>
  <c r="H188" i="9"/>
  <c r="H187" i="9"/>
  <c r="H185" i="9"/>
  <c r="H186" i="9" s="1"/>
  <c r="I10" i="5"/>
  <c r="I64" i="5" s="1"/>
  <c r="C1" i="4"/>
  <c r="C2" i="4" s="1"/>
  <c r="C3" i="4"/>
  <c r="D188" i="9"/>
  <c r="D187" i="9"/>
  <c r="D185" i="9"/>
  <c r="D186" i="9" s="1"/>
  <c r="E6" i="5"/>
  <c r="E60" i="5" s="1"/>
  <c r="AR188" i="9"/>
  <c r="AR187" i="9"/>
  <c r="AR185" i="9"/>
  <c r="AR186" i="9" s="1"/>
  <c r="AS46" i="5"/>
  <c r="AS100" i="5" s="1"/>
  <c r="AU188" i="9"/>
  <c r="AU187" i="9"/>
  <c r="AU185" i="9"/>
  <c r="AU186" i="9" s="1"/>
  <c r="AV49" i="5"/>
  <c r="AV103" i="5" s="1"/>
  <c r="AG185" i="9"/>
  <c r="AG186" i="9" s="1"/>
  <c r="AG188" i="9"/>
  <c r="AG187" i="9"/>
  <c r="AH35" i="5"/>
  <c r="AH89" i="5" s="1"/>
  <c r="AY188" i="9"/>
  <c r="AY185" i="9"/>
  <c r="AY186" i="9" s="1"/>
  <c r="AY187" i="9"/>
  <c r="AZ53" i="5"/>
  <c r="AZ107" i="5" s="1"/>
  <c r="AX187" i="9"/>
  <c r="AX188" i="9"/>
  <c r="AX185" i="9"/>
  <c r="AX186" i="9" s="1"/>
  <c r="AY52" i="5"/>
  <c r="AY106" i="5" s="1"/>
  <c r="AW188" i="9"/>
  <c r="AW187" i="9"/>
  <c r="AW185" i="9"/>
  <c r="AW186" i="9" s="1"/>
  <c r="AX51" i="5"/>
  <c r="AX105" i="5" s="1"/>
  <c r="AV188" i="9"/>
  <c r="AV187" i="9"/>
  <c r="AV185" i="9"/>
  <c r="AV186" i="9" s="1"/>
  <c r="AW50" i="5"/>
  <c r="AW104" i="5" s="1"/>
  <c r="AT188" i="9"/>
  <c r="AT185" i="9"/>
  <c r="AT186" i="9" s="1"/>
  <c r="AT187" i="9"/>
  <c r="AU48" i="5"/>
  <c r="AU102" i="5" s="1"/>
  <c r="AS187" i="9"/>
  <c r="AS185" i="9"/>
  <c r="AS186" i="9" s="1"/>
  <c r="AS188" i="9"/>
  <c r="AT47" i="5"/>
  <c r="AT101" i="5" s="1"/>
  <c r="AQ188" i="9"/>
  <c r="AQ187" i="9"/>
  <c r="AQ185" i="9"/>
  <c r="AQ186" i="9" s="1"/>
  <c r="AR45" i="5"/>
  <c r="AR99" i="5" s="1"/>
  <c r="AP188" i="9"/>
  <c r="AP187" i="9"/>
  <c r="AP185" i="9"/>
  <c r="AP186" i="9" s="1"/>
  <c r="AQ44" i="5"/>
  <c r="AQ98" i="5" s="1"/>
  <c r="AO185" i="9"/>
  <c r="AO186" i="9" s="1"/>
  <c r="AO187" i="9"/>
  <c r="AO188" i="9"/>
  <c r="AP43" i="5"/>
  <c r="AP97" i="5" s="1"/>
  <c r="AN188" i="9"/>
  <c r="AN187" i="9"/>
  <c r="AN185" i="9"/>
  <c r="AN186" i="9" s="1"/>
  <c r="AO42" i="5"/>
  <c r="AO96" i="5" s="1"/>
  <c r="AM188" i="9"/>
  <c r="AM187" i="9"/>
  <c r="AM185" i="9"/>
  <c r="AM186" i="9" s="1"/>
  <c r="AN41" i="5"/>
  <c r="AN95" i="5" s="1"/>
  <c r="AL188" i="9"/>
  <c r="AL187" i="9"/>
  <c r="AL185" i="9"/>
  <c r="AL186" i="9" s="1"/>
  <c r="AM40" i="5"/>
  <c r="AM94" i="5" s="1"/>
  <c r="AK185" i="9"/>
  <c r="AK186" i="9" s="1"/>
  <c r="AK188" i="9"/>
  <c r="AK187" i="9"/>
  <c r="AL39" i="5"/>
  <c r="AL93" i="5" s="1"/>
  <c r="AI188" i="9"/>
  <c r="AI187" i="9"/>
  <c r="AI185" i="9"/>
  <c r="AI186" i="9" s="1"/>
  <c r="AJ37" i="5"/>
  <c r="AJ91" i="5" s="1"/>
  <c r="AH188" i="9"/>
  <c r="AH187" i="9"/>
  <c r="AH185" i="9"/>
  <c r="AH186" i="9" s="1"/>
  <c r="AI36" i="5"/>
  <c r="AI90" i="5" s="1"/>
  <c r="Y185" i="9"/>
  <c r="Y186" i="9" s="1"/>
  <c r="Y188" i="9"/>
  <c r="Y187" i="9"/>
  <c r="Z27" i="5"/>
  <c r="Z81" i="5" s="1"/>
  <c r="X188" i="9"/>
  <c r="X187" i="9"/>
  <c r="X185" i="9"/>
  <c r="X186" i="9" s="1"/>
  <c r="Y26" i="5"/>
  <c r="Y80" i="5" s="1"/>
  <c r="W188" i="9"/>
  <c r="W187" i="9"/>
  <c r="W185" i="9"/>
  <c r="W186" i="9" s="1"/>
  <c r="X25" i="5"/>
  <c r="X79" i="5" s="1"/>
  <c r="V188" i="9"/>
  <c r="V187" i="9"/>
  <c r="V185" i="9"/>
  <c r="V186" i="9" s="1"/>
  <c r="W24" i="5"/>
  <c r="W78" i="5" s="1"/>
  <c r="U185" i="9"/>
  <c r="U186" i="9" s="1"/>
  <c r="U188" i="9"/>
  <c r="U187" i="9"/>
  <c r="V23" i="5"/>
  <c r="V77" i="5" s="1"/>
  <c r="T188" i="9"/>
  <c r="T187" i="9"/>
  <c r="T185" i="9"/>
  <c r="T186" i="9" s="1"/>
  <c r="U22" i="5"/>
  <c r="U76" i="5" s="1"/>
  <c r="S188" i="9"/>
  <c r="S187" i="9"/>
  <c r="S185" i="9"/>
  <c r="S186" i="9" s="1"/>
  <c r="T21" i="5"/>
  <c r="T75" i="5" s="1"/>
  <c r="R188" i="9"/>
  <c r="R187" i="9"/>
  <c r="R185" i="9"/>
  <c r="R186" i="9" s="1"/>
  <c r="S20" i="5"/>
  <c r="S74" i="5" s="1"/>
  <c r="Q185" i="9"/>
  <c r="Q186" i="9" s="1"/>
  <c r="Q187" i="9"/>
  <c r="Q188" i="9"/>
  <c r="R19" i="5"/>
  <c r="R73" i="5" s="1"/>
  <c r="P188" i="9"/>
  <c r="P187" i="9"/>
  <c r="P185" i="9"/>
  <c r="P186" i="9" s="1"/>
  <c r="Q18" i="5"/>
  <c r="Q72" i="5" s="1"/>
  <c r="N188" i="9"/>
  <c r="N187" i="9"/>
  <c r="N185" i="9"/>
  <c r="N186" i="9" s="1"/>
  <c r="O16" i="5"/>
  <c r="O70" i="5" s="1"/>
  <c r="M185" i="9"/>
  <c r="M186" i="9" s="1"/>
  <c r="M188" i="9"/>
  <c r="M187" i="9"/>
  <c r="N15" i="5"/>
  <c r="N69" i="5" s="1"/>
  <c r="L188" i="9"/>
  <c r="L187" i="9"/>
  <c r="L185" i="9"/>
  <c r="L186" i="9" s="1"/>
  <c r="M14" i="5"/>
  <c r="M68" i="5" s="1"/>
  <c r="K185" i="9"/>
  <c r="K186" i="9" s="1"/>
  <c r="L13" i="5"/>
  <c r="L67" i="5" s="1"/>
  <c r="J188" i="9"/>
  <c r="J187" i="9"/>
  <c r="J185" i="9"/>
  <c r="J186" i="9" s="1"/>
  <c r="K12" i="5"/>
  <c r="K66" i="5" s="1"/>
  <c r="F188" i="9"/>
  <c r="F187" i="9"/>
  <c r="F185" i="9"/>
  <c r="F186" i="9" s="1"/>
  <c r="G8" i="5"/>
  <c r="G62" i="5" s="1"/>
  <c r="E185" i="9"/>
  <c r="E186" i="9" s="1"/>
  <c r="E188" i="9"/>
  <c r="E187" i="9"/>
  <c r="F7" i="5"/>
  <c r="F61" i="5" s="1"/>
  <c r="C4" i="4"/>
  <c r="AF188" i="9"/>
  <c r="AF187" i="9"/>
  <c r="AF185" i="9"/>
  <c r="AF186" i="9" s="1"/>
  <c r="AG34" i="5"/>
  <c r="AG88" i="5" s="1"/>
  <c r="AE188" i="9"/>
  <c r="AE187" i="9"/>
  <c r="AE185" i="9"/>
  <c r="AE186" i="9" s="1"/>
  <c r="AF33" i="5"/>
  <c r="AF87" i="5" s="1"/>
  <c r="AC185" i="9"/>
  <c r="AC186" i="9" s="1"/>
  <c r="AC188" i="9"/>
  <c r="AC187" i="9"/>
  <c r="AD31" i="5"/>
  <c r="AD85" i="5" s="1"/>
  <c r="AL56" i="6"/>
  <c r="AK44" i="1"/>
  <c r="AB46" i="6"/>
  <c r="AA34" i="1"/>
  <c r="Q35" i="6"/>
  <c r="P23" i="1"/>
  <c r="AC47" i="6"/>
  <c r="AB35" i="1"/>
  <c r="AF50" i="6"/>
  <c r="AE38" i="1"/>
  <c r="K29" i="6"/>
  <c r="J17" i="1"/>
  <c r="C4" i="9"/>
  <c r="B8" i="9"/>
  <c r="B188" i="9" s="1"/>
  <c r="G32" i="4"/>
  <c r="C27" i="9" s="1"/>
  <c r="G31" i="4"/>
  <c r="C26" i="9" s="1"/>
  <c r="G27" i="4"/>
  <c r="C22" i="9" s="1"/>
  <c r="G23" i="4"/>
  <c r="C18" i="9" s="1"/>
  <c r="G19" i="4"/>
  <c r="C14" i="9" s="1"/>
  <c r="G15" i="4"/>
  <c r="C10" i="9" s="1"/>
  <c r="G11" i="4"/>
  <c r="C6" i="9" s="1"/>
  <c r="G29" i="4"/>
  <c r="C24" i="9" s="1"/>
  <c r="G25" i="4"/>
  <c r="C20" i="9" s="1"/>
  <c r="G21" i="4"/>
  <c r="C16" i="9" s="1"/>
  <c r="G17" i="4"/>
  <c r="C12" i="9" s="1"/>
  <c r="G13" i="4"/>
  <c r="C8" i="9" s="1"/>
  <c r="B187" i="9" l="1"/>
  <c r="C4" i="5"/>
  <c r="C58" i="5" s="1"/>
  <c r="C10" i="1" s="1"/>
  <c r="C187" i="9"/>
  <c r="C188" i="9"/>
  <c r="C185" i="9"/>
  <c r="C186" i="9" s="1"/>
  <c r="D5" i="5"/>
  <c r="D59" i="5" s="1"/>
  <c r="AG51" i="6"/>
  <c r="AF39" i="1"/>
  <c r="G25" i="6"/>
  <c r="F13" i="1"/>
  <c r="H26" i="6"/>
  <c r="G14" i="1"/>
  <c r="L30" i="6"/>
  <c r="K18" i="1"/>
  <c r="M31" i="6"/>
  <c r="L19" i="1"/>
  <c r="N32" i="6"/>
  <c r="M20" i="1"/>
  <c r="O33" i="6"/>
  <c r="N21" i="1"/>
  <c r="P34" i="6"/>
  <c r="O22" i="1"/>
  <c r="R36" i="6"/>
  <c r="Q24" i="1"/>
  <c r="S37" i="6"/>
  <c r="R25" i="1"/>
  <c r="T38" i="6"/>
  <c r="S26" i="1"/>
  <c r="U39" i="6"/>
  <c r="T27" i="1"/>
  <c r="V40" i="6"/>
  <c r="U28" i="1"/>
  <c r="W41" i="6"/>
  <c r="V29" i="1"/>
  <c r="X42" i="6"/>
  <c r="W30" i="1"/>
  <c r="Y43" i="6"/>
  <c r="X31" i="1"/>
  <c r="Z44" i="6"/>
  <c r="Y32" i="1"/>
  <c r="AA45" i="6"/>
  <c r="Z33" i="1"/>
  <c r="AJ54" i="6"/>
  <c r="AI42" i="1"/>
  <c r="AK55" i="6"/>
  <c r="AJ43" i="1"/>
  <c r="AM57" i="6"/>
  <c r="AL45" i="1"/>
  <c r="AN58" i="6"/>
  <c r="AM46" i="1"/>
  <c r="AO59" i="6"/>
  <c r="AN47" i="1"/>
  <c r="AP60" i="6"/>
  <c r="AO48" i="1"/>
  <c r="AQ61" i="6"/>
  <c r="AP49" i="1"/>
  <c r="AR62" i="6"/>
  <c r="AQ50" i="1"/>
  <c r="AS63" i="6"/>
  <c r="AR51" i="1"/>
  <c r="AU65" i="6"/>
  <c r="AT53" i="1"/>
  <c r="AV66" i="6"/>
  <c r="AU54" i="1"/>
  <c r="AX68" i="6"/>
  <c r="AW56" i="1"/>
  <c r="AY69" i="6"/>
  <c r="AX57" i="1"/>
  <c r="AZ70" i="6"/>
  <c r="AY58" i="1"/>
  <c r="BA71" i="6"/>
  <c r="AZ59" i="1"/>
  <c r="B185" i="9"/>
  <c r="B186" i="9" s="1"/>
  <c r="D12" i="6" s="1"/>
  <c r="D13" i="6" s="1"/>
  <c r="D17" i="6" s="1"/>
  <c r="D18" i="6" s="1"/>
  <c r="AE49" i="6"/>
  <c r="AD37" i="1"/>
  <c r="AH52" i="6"/>
  <c r="AG40" i="1"/>
  <c r="AI53" i="6"/>
  <c r="AH41" i="1"/>
  <c r="AW67" i="6"/>
  <c r="AV55" i="1"/>
  <c r="AT64" i="6"/>
  <c r="AS52" i="1"/>
  <c r="F24" i="6"/>
  <c r="E12" i="1"/>
  <c r="J28" i="6"/>
  <c r="I16" i="1"/>
  <c r="I27" i="6"/>
  <c r="H15" i="1"/>
  <c r="AD48" i="6"/>
  <c r="AC36" i="1"/>
  <c r="G4" i="4"/>
  <c r="G1" i="4"/>
  <c r="G2" i="4" s="1"/>
  <c r="G3" i="4"/>
  <c r="D75" i="6" l="1"/>
  <c r="B190" i="9"/>
  <c r="B191" i="9" s="1"/>
  <c r="D22" i="6"/>
  <c r="D73" i="6" s="1"/>
  <c r="E23" i="6"/>
  <c r="D11" i="1"/>
  <c r="C6" i="1"/>
  <c r="C63" i="1" s="1"/>
  <c r="BC63" i="1" s="1"/>
  <c r="C61" i="1" l="1"/>
  <c r="AY61" i="1" l="1"/>
  <c r="BC58" i="1" a="1"/>
  <c r="BC58" i="1" s="1"/>
  <c r="AW61" i="1"/>
  <c r="AQ61" i="1"/>
  <c r="AZ61" i="1"/>
  <c r="F61" i="1"/>
  <c r="G61" i="1"/>
  <c r="H61" i="1"/>
  <c r="I61" i="1"/>
  <c r="J61" i="1"/>
  <c r="L61" i="1"/>
  <c r="K61" i="1"/>
  <c r="M61" i="1"/>
  <c r="N61" i="1"/>
  <c r="Q61" i="1"/>
  <c r="O61" i="1"/>
  <c r="P61" i="1"/>
  <c r="T61" i="1"/>
  <c r="U61" i="1"/>
  <c r="R61" i="1"/>
  <c r="E61" i="1"/>
  <c r="S61" i="1"/>
  <c r="D61" i="1"/>
  <c r="V61" i="1"/>
  <c r="X61" i="1"/>
  <c r="W61" i="1"/>
  <c r="Y61" i="1"/>
  <c r="AA61" i="1"/>
  <c r="Z61" i="1"/>
  <c r="AC61" i="1"/>
  <c r="AB61" i="1"/>
  <c r="AD61" i="1"/>
  <c r="AE61" i="1"/>
  <c r="AH61" i="1"/>
  <c r="AI61" i="1"/>
  <c r="AG61" i="1"/>
  <c r="AF61" i="1"/>
  <c r="AK61" i="1"/>
  <c r="AL61" i="1"/>
  <c r="AJ61" i="1"/>
  <c r="AM61" i="1"/>
  <c r="AO61" i="1"/>
  <c r="AN61" i="1"/>
  <c r="AP61" i="1"/>
  <c r="AS61" i="1"/>
  <c r="AU61" i="1"/>
  <c r="AT61" i="1"/>
  <c r="AX61" i="1"/>
  <c r="AV61" i="1"/>
  <c r="AR61" i="1"/>
  <c r="C68" i="1" l="1"/>
  <c r="BC61" i="1"/>
  <c r="BC62" i="1" s="1"/>
  <c r="BC66" i="1" s="1"/>
  <c r="B68" i="1" l="1"/>
  <c r="H10" i="6" l="1"/>
  <c r="G10" i="6"/>
  <c r="F10" i="6"/>
  <c r="F11" i="6"/>
  <c r="H11" i="6"/>
  <c r="H14" i="6" s="1"/>
  <c r="G11" i="6"/>
  <c r="E10" i="6"/>
  <c r="E11" i="6"/>
  <c r="F13" i="6" l="1"/>
  <c r="F14" i="6"/>
  <c r="G13" i="6"/>
  <c r="G14" i="6"/>
  <c r="E15" i="6"/>
  <c r="E14" i="6"/>
  <c r="F15" i="6"/>
  <c r="G15" i="6"/>
  <c r="H15" i="6"/>
  <c r="H16" i="6" s="1"/>
  <c r="E13" i="6"/>
  <c r="H13" i="6"/>
  <c r="E16" i="6" l="1"/>
  <c r="E17" i="6" s="1"/>
  <c r="E18" i="6" s="1"/>
  <c r="F16" i="6"/>
  <c r="F17" i="6" s="1"/>
  <c r="F18" i="6" s="1"/>
  <c r="G16" i="6"/>
  <c r="G17" i="6" s="1"/>
  <c r="G18" i="6" s="1"/>
  <c r="H17" i="6"/>
  <c r="H18" i="6" s="1"/>
  <c r="AX10" i="6"/>
  <c r="AX73" i="6"/>
  <c r="AP10" i="6"/>
  <c r="AP73" i="6"/>
  <c r="AL73" i="6"/>
  <c r="AL10" i="6"/>
  <c r="AH73" i="6"/>
  <c r="AH10" i="6"/>
  <c r="Z73" i="6"/>
  <c r="Z10" i="6"/>
  <c r="V73" i="6"/>
  <c r="V10" i="6"/>
  <c r="R73" i="6"/>
  <c r="R10" i="6"/>
  <c r="J73" i="6"/>
  <c r="J10" i="6"/>
  <c r="BA10" i="6"/>
  <c r="BA73" i="6"/>
  <c r="AS10" i="6"/>
  <c r="AS73" i="6"/>
  <c r="AO10" i="6"/>
  <c r="AO73" i="6"/>
  <c r="AK10" i="6"/>
  <c r="AK73" i="6"/>
  <c r="AC10" i="6"/>
  <c r="AC73" i="6"/>
  <c r="Y73" i="6"/>
  <c r="Y10" i="6"/>
  <c r="U10" i="6"/>
  <c r="U73" i="6"/>
  <c r="M10" i="6"/>
  <c r="M73" i="6"/>
  <c r="I73" i="6"/>
  <c r="F73" i="6"/>
  <c r="E73" i="6"/>
  <c r="H73" i="6"/>
  <c r="G73" i="6"/>
  <c r="AV73" i="6"/>
  <c r="AV10" i="6"/>
  <c r="AR10" i="6"/>
  <c r="AR73" i="6"/>
  <c r="AN10" i="6"/>
  <c r="AN73" i="6"/>
  <c r="AF73" i="6"/>
  <c r="AF10" i="6"/>
  <c r="AB73" i="6"/>
  <c r="AB10" i="6"/>
  <c r="X10" i="6"/>
  <c r="X73" i="6"/>
  <c r="P10" i="6"/>
  <c r="P73" i="6"/>
  <c r="L10" i="6"/>
  <c r="L73" i="6"/>
  <c r="AY73" i="6"/>
  <c r="AY10" i="6"/>
  <c r="AU73" i="6"/>
  <c r="AU10" i="6"/>
  <c r="AQ73" i="6"/>
  <c r="AQ10" i="6"/>
  <c r="AI73" i="6"/>
  <c r="AI10" i="6"/>
  <c r="AE10" i="6"/>
  <c r="AE73" i="6"/>
  <c r="AA10" i="6"/>
  <c r="AA73" i="6"/>
  <c r="S10" i="6"/>
  <c r="S73" i="6"/>
  <c r="O10" i="6"/>
  <c r="O73" i="6"/>
  <c r="K73" i="6"/>
  <c r="K10" i="6"/>
  <c r="W10" i="6"/>
  <c r="W73" i="6"/>
  <c r="AT73" i="6"/>
  <c r="AT10" i="6"/>
  <c r="N73" i="6"/>
  <c r="N10" i="6"/>
  <c r="AW10" i="6"/>
  <c r="AW73" i="6"/>
  <c r="AG10" i="6"/>
  <c r="AG73" i="6"/>
  <c r="Q10" i="6"/>
  <c r="Q73" i="6"/>
  <c r="AJ73" i="6"/>
  <c r="AJ10" i="6"/>
  <c r="T10" i="6"/>
  <c r="T73" i="6"/>
  <c r="AM10" i="6"/>
  <c r="AM73" i="6"/>
  <c r="AD73" i="6"/>
  <c r="AD10" i="6"/>
  <c r="AZ10" i="6"/>
  <c r="AZ73" i="6"/>
  <c r="AG11" i="6"/>
  <c r="Z11" i="6"/>
  <c r="Z14" i="6" s="1"/>
  <c r="AO11" i="6"/>
  <c r="AO14" i="6" s="1"/>
  <c r="AP11" i="6"/>
  <c r="AP14" i="6" s="1"/>
  <c r="T11" i="6"/>
  <c r="AS11" i="6"/>
  <c r="AS14" i="6" s="1"/>
  <c r="J11" i="6"/>
  <c r="P11" i="6"/>
  <c r="P14" i="6" s="1"/>
  <c r="AK11" i="6"/>
  <c r="AK14" i="6" s="1"/>
  <c r="AC11" i="6"/>
  <c r="AC14" i="6" s="1"/>
  <c r="Q11" i="6"/>
  <c r="Q14" i="6" s="1"/>
  <c r="N11" i="6"/>
  <c r="N14" i="6" s="1"/>
  <c r="X11" i="6"/>
  <c r="X14" i="6" s="1"/>
  <c r="S11" i="6"/>
  <c r="AE11" i="6"/>
  <c r="AQ11" i="6"/>
  <c r="AQ14" i="6" s="1"/>
  <c r="R15" i="6"/>
  <c r="AZ11" i="6"/>
  <c r="AU11" i="6"/>
  <c r="AU14" i="6" s="1"/>
  <c r="AI11" i="6"/>
  <c r="W11" i="6"/>
  <c r="AJ11" i="6"/>
  <c r="U11" i="6"/>
  <c r="BA11" i="6"/>
  <c r="BA14" i="6" s="1"/>
  <c r="AF11" i="6"/>
  <c r="AF14" i="6" s="1"/>
  <c r="AY11" i="6"/>
  <c r="AY14" i="6" s="1"/>
  <c r="AV11" i="6"/>
  <c r="K11" i="6"/>
  <c r="K14" i="6" s="1"/>
  <c r="AB11" i="6"/>
  <c r="V11" i="6"/>
  <c r="V14" i="6" s="1"/>
  <c r="L11" i="6"/>
  <c r="L14" i="6" s="1"/>
  <c r="AX11" i="6"/>
  <c r="AA11" i="6"/>
  <c r="AA14" i="6" s="1"/>
  <c r="M11" i="6"/>
  <c r="AM11" i="6"/>
  <c r="AW11" i="6"/>
  <c r="AR11" i="6"/>
  <c r="AD11" i="6"/>
  <c r="AL11" i="6"/>
  <c r="AL14" i="6" s="1"/>
  <c r="Y11" i="6"/>
  <c r="Y14" i="6" s="1"/>
  <c r="O11" i="6"/>
  <c r="O14" i="6" s="1"/>
  <c r="AH11" i="6"/>
  <c r="AT11" i="6"/>
  <c r="AN11" i="6"/>
  <c r="AN14" i="6" s="1"/>
  <c r="I10" i="6"/>
  <c r="I11" i="6"/>
  <c r="AM14" i="6" l="1"/>
  <c r="AM15" i="6"/>
  <c r="S15" i="6"/>
  <c r="S14" i="6"/>
  <c r="T13" i="6"/>
  <c r="T14" i="6"/>
  <c r="AG13" i="6"/>
  <c r="AG14" i="6"/>
  <c r="AH13" i="6"/>
  <c r="AH14" i="6"/>
  <c r="M13" i="6"/>
  <c r="M14" i="6"/>
  <c r="AZ13" i="6"/>
  <c r="AZ14" i="6"/>
  <c r="W13" i="6"/>
  <c r="W14" i="6"/>
  <c r="AW15" i="6"/>
  <c r="AW14" i="6"/>
  <c r="AX15" i="6"/>
  <c r="AX14" i="6"/>
  <c r="AI13" i="6"/>
  <c r="AI14" i="6"/>
  <c r="I15" i="6"/>
  <c r="I14" i="6"/>
  <c r="AD13" i="6"/>
  <c r="AD14" i="6"/>
  <c r="AJ13" i="6"/>
  <c r="AJ14" i="6"/>
  <c r="AR15" i="6"/>
  <c r="AR14" i="6"/>
  <c r="AB15" i="6"/>
  <c r="AB14" i="6"/>
  <c r="AT13" i="6"/>
  <c r="AT14" i="6"/>
  <c r="AV13" i="6"/>
  <c r="AV14" i="6"/>
  <c r="U13" i="6"/>
  <c r="U14" i="6"/>
  <c r="AE15" i="6"/>
  <c r="AE14" i="6"/>
  <c r="J15" i="6"/>
  <c r="J14" i="6"/>
  <c r="E75" i="6"/>
  <c r="C190" i="9"/>
  <c r="C191" i="9" s="1"/>
  <c r="H75" i="6"/>
  <c r="F190" i="9"/>
  <c r="F191" i="9" s="1"/>
  <c r="G75" i="6"/>
  <c r="E190" i="9"/>
  <c r="E191" i="9" s="1"/>
  <c r="F75" i="6"/>
  <c r="D190" i="9"/>
  <c r="D191" i="9" s="1"/>
  <c r="K13" i="6"/>
  <c r="K15" i="6"/>
  <c r="K16" i="6" s="1"/>
  <c r="AU13" i="6"/>
  <c r="C2" i="6"/>
  <c r="BD73" i="6"/>
  <c r="BD74" i="6" s="1"/>
  <c r="Y13" i="6"/>
  <c r="AD15" i="6"/>
  <c r="AZ15" i="6"/>
  <c r="AG15" i="6"/>
  <c r="T15" i="6"/>
  <c r="W15" i="6"/>
  <c r="AJ15" i="6"/>
  <c r="BA15" i="6"/>
  <c r="BA16" i="6" s="1"/>
  <c r="AY15" i="6"/>
  <c r="AY16" i="6" s="1"/>
  <c r="AV15" i="6"/>
  <c r="AU15" i="6"/>
  <c r="AT15" i="6"/>
  <c r="AS15" i="6"/>
  <c r="AS16" i="6" s="1"/>
  <c r="AS13" i="6"/>
  <c r="AQ15" i="6"/>
  <c r="AQ16" i="6" s="1"/>
  <c r="AP15" i="6"/>
  <c r="AP16" i="6" s="1"/>
  <c r="AO15" i="6"/>
  <c r="AO16" i="6" s="1"/>
  <c r="AN15" i="6"/>
  <c r="AN16" i="6" s="1"/>
  <c r="AL15" i="6"/>
  <c r="AL16" i="6" s="1"/>
  <c r="AK15" i="6"/>
  <c r="AK16" i="6" s="1"/>
  <c r="AI15" i="6"/>
  <c r="AH15" i="6"/>
  <c r="AF15" i="6"/>
  <c r="AF16" i="6" s="1"/>
  <c r="AC15" i="6"/>
  <c r="AC16" i="6" s="1"/>
  <c r="AA15" i="6"/>
  <c r="AA16" i="6" s="1"/>
  <c r="Z15" i="6"/>
  <c r="Z16" i="6" s="1"/>
  <c r="Y15" i="6"/>
  <c r="Y16" i="6" s="1"/>
  <c r="X15" i="6"/>
  <c r="X16" i="6" s="1"/>
  <c r="V15" i="6"/>
  <c r="V16" i="6" s="1"/>
  <c r="U15" i="6"/>
  <c r="Q15" i="6"/>
  <c r="Q16" i="6" s="1"/>
  <c r="O13" i="6"/>
  <c r="P15" i="6"/>
  <c r="P16" i="6" s="1"/>
  <c r="O15" i="6"/>
  <c r="O16" i="6" s="1"/>
  <c r="N15" i="6"/>
  <c r="N16" i="6" s="1"/>
  <c r="M15" i="6"/>
  <c r="L15" i="6"/>
  <c r="L16" i="6" s="1"/>
  <c r="I13" i="6"/>
  <c r="Q13" i="6"/>
  <c r="P13" i="6"/>
  <c r="AC13" i="6"/>
  <c r="L13" i="6"/>
  <c r="AP13" i="6"/>
  <c r="AA13" i="6"/>
  <c r="AY13" i="6"/>
  <c r="AK13" i="6"/>
  <c r="N13" i="6"/>
  <c r="AL13" i="6"/>
  <c r="BA13" i="6"/>
  <c r="AQ13" i="6"/>
  <c r="X13" i="6"/>
  <c r="AO13" i="6"/>
  <c r="V13" i="6"/>
  <c r="AX13" i="6"/>
  <c r="R16" i="6"/>
  <c r="R13" i="6"/>
  <c r="AR13" i="6"/>
  <c r="S13" i="6"/>
  <c r="AW13" i="6"/>
  <c r="J13" i="6"/>
  <c r="BD11" i="6"/>
  <c r="AB13" i="6"/>
  <c r="AE13" i="6"/>
  <c r="AN13" i="6"/>
  <c r="AM13" i="6"/>
  <c r="AF13" i="6"/>
  <c r="Z13" i="6"/>
  <c r="AM16" i="6" l="1"/>
  <c r="AM17" i="6" s="1"/>
  <c r="AM18" i="6" s="1"/>
  <c r="S16" i="6"/>
  <c r="S17" i="6" s="1"/>
  <c r="S18" i="6" s="1"/>
  <c r="I16" i="6"/>
  <c r="I17" i="6" s="1"/>
  <c r="I18" i="6" s="1"/>
  <c r="AX16" i="6"/>
  <c r="AX17" i="6" s="1"/>
  <c r="AX18" i="6" s="1"/>
  <c r="AW16" i="6"/>
  <c r="AW17" i="6" s="1"/>
  <c r="AW18" i="6" s="1"/>
  <c r="AR16" i="6"/>
  <c r="AR17" i="6" s="1"/>
  <c r="AR18" i="6" s="1"/>
  <c r="AE16" i="6"/>
  <c r="AE17" i="6" s="1"/>
  <c r="AE18" i="6" s="1"/>
  <c r="AB16" i="6"/>
  <c r="AB17" i="6" s="1"/>
  <c r="AB18" i="6" s="1"/>
  <c r="J16" i="6"/>
  <c r="J17" i="6" s="1"/>
  <c r="J18" i="6" s="1"/>
  <c r="Y17" i="6"/>
  <c r="Y18" i="6" s="1"/>
  <c r="AZ16" i="6"/>
  <c r="AZ17" i="6" s="1"/>
  <c r="AZ18" i="6" s="1"/>
  <c r="AJ16" i="6"/>
  <c r="AG16" i="6"/>
  <c r="AG17" i="6" s="1"/>
  <c r="AG18" i="6" s="1"/>
  <c r="T16" i="6"/>
  <c r="T17" i="6" s="1"/>
  <c r="T18" i="6" s="1"/>
  <c r="AC17" i="6"/>
  <c r="AC18" i="6" s="1"/>
  <c r="AD16" i="6"/>
  <c r="AD17" i="6" s="1"/>
  <c r="AD18" i="6" s="1"/>
  <c r="W16" i="6"/>
  <c r="W17" i="6" s="1"/>
  <c r="W18" i="6" s="1"/>
  <c r="O17" i="6"/>
  <c r="O18" i="6" s="1"/>
  <c r="BA17" i="6"/>
  <c r="BA18" i="6" s="1"/>
  <c r="AY17" i="6"/>
  <c r="AY18" i="6" s="1"/>
  <c r="AV16" i="6"/>
  <c r="AV17" i="6" s="1"/>
  <c r="AV18" i="6" s="1"/>
  <c r="AU16" i="6"/>
  <c r="AU17" i="6" s="1"/>
  <c r="AU18" i="6" s="1"/>
  <c r="AT16" i="6"/>
  <c r="AT17" i="6" s="1"/>
  <c r="AT18" i="6" s="1"/>
  <c r="AS17" i="6"/>
  <c r="AS18" i="6" s="1"/>
  <c r="AQ17" i="6"/>
  <c r="AQ18" i="6" s="1"/>
  <c r="AP17" i="6"/>
  <c r="AP18" i="6" s="1"/>
  <c r="AO17" i="6"/>
  <c r="AO18" i="6" s="1"/>
  <c r="AN17" i="6"/>
  <c r="AN18" i="6" s="1"/>
  <c r="AL17" i="6"/>
  <c r="AL18" i="6" s="1"/>
  <c r="AK17" i="6"/>
  <c r="AK18" i="6" s="1"/>
  <c r="AI16" i="6"/>
  <c r="AI17" i="6" s="1"/>
  <c r="AI18" i="6" s="1"/>
  <c r="AH16" i="6"/>
  <c r="AH17" i="6" s="1"/>
  <c r="AH18" i="6" s="1"/>
  <c r="AF17" i="6"/>
  <c r="AF18" i="6" s="1"/>
  <c r="AA17" i="6"/>
  <c r="AA18" i="6" s="1"/>
  <c r="Z17" i="6"/>
  <c r="X17" i="6"/>
  <c r="X18" i="6" s="1"/>
  <c r="V17" i="6"/>
  <c r="V18" i="6" s="1"/>
  <c r="U16" i="6"/>
  <c r="U17" i="6" s="1"/>
  <c r="U18" i="6" s="1"/>
  <c r="P17" i="6"/>
  <c r="P18" i="6" s="1"/>
  <c r="Q17" i="6"/>
  <c r="Q18" i="6" s="1"/>
  <c r="N17" i="6"/>
  <c r="N18" i="6" s="1"/>
  <c r="M16" i="6"/>
  <c r="M17" i="6" s="1"/>
  <c r="M18" i="6" s="1"/>
  <c r="L17" i="6"/>
  <c r="L18" i="6" s="1"/>
  <c r="K17" i="6"/>
  <c r="K18" i="6" s="1"/>
  <c r="R17" i="6"/>
  <c r="R18" i="6" s="1"/>
  <c r="C4" i="6" l="1"/>
  <c r="F79" i="6" s="1"/>
  <c r="AJ17" i="6"/>
  <c r="AJ18" i="6" s="1"/>
  <c r="AJ75" i="6" s="1"/>
  <c r="AE75" i="6"/>
  <c r="AC190" i="9"/>
  <c r="AC191" i="9" s="1"/>
  <c r="Q75" i="6"/>
  <c r="O190" i="9"/>
  <c r="O191" i="9" s="1"/>
  <c r="AF75" i="6"/>
  <c r="AD190" i="9"/>
  <c r="AD191" i="9" s="1"/>
  <c r="AL75" i="6"/>
  <c r="AJ190" i="9"/>
  <c r="AJ191" i="9" s="1"/>
  <c r="AP75" i="6"/>
  <c r="AN190" i="9"/>
  <c r="AN191" i="9" s="1"/>
  <c r="AU75" i="6"/>
  <c r="AS190" i="9"/>
  <c r="AS191" i="9" s="1"/>
  <c r="O75" i="6"/>
  <c r="M190" i="9"/>
  <c r="M191" i="9" s="1"/>
  <c r="J75" i="6"/>
  <c r="H190" i="9"/>
  <c r="H191" i="9" s="1"/>
  <c r="AZ75" i="6"/>
  <c r="AX190" i="9"/>
  <c r="AX191" i="9" s="1"/>
  <c r="K75" i="6"/>
  <c r="I190" i="9"/>
  <c r="I191" i="9" s="1"/>
  <c r="X75" i="6"/>
  <c r="V190" i="9"/>
  <c r="V191" i="9" s="1"/>
  <c r="R75" i="6"/>
  <c r="P190" i="9"/>
  <c r="P191" i="9" s="1"/>
  <c r="L75" i="6"/>
  <c r="J190" i="9"/>
  <c r="J191" i="9" s="1"/>
  <c r="P75" i="6"/>
  <c r="N190" i="9"/>
  <c r="N191" i="9" s="1"/>
  <c r="AH75" i="6"/>
  <c r="AF190" i="9"/>
  <c r="AF191" i="9" s="1"/>
  <c r="AM75" i="6"/>
  <c r="AK190" i="9"/>
  <c r="AK191" i="9" s="1"/>
  <c r="AQ75" i="6"/>
  <c r="AO190" i="9"/>
  <c r="AO191" i="9" s="1"/>
  <c r="AV75" i="6"/>
  <c r="AT190" i="9"/>
  <c r="AT191" i="9" s="1"/>
  <c r="W75" i="6"/>
  <c r="U190" i="9"/>
  <c r="U191" i="9" s="1"/>
  <c r="T75" i="6"/>
  <c r="R190" i="9"/>
  <c r="R191" i="9" s="1"/>
  <c r="I75" i="6"/>
  <c r="G190" i="9"/>
  <c r="G191" i="9" s="1"/>
  <c r="S75" i="6"/>
  <c r="Q190" i="9"/>
  <c r="Q191" i="9" s="1"/>
  <c r="M75" i="6"/>
  <c r="K190" i="9"/>
  <c r="K191" i="9" s="1"/>
  <c r="U75" i="6"/>
  <c r="S190" i="9"/>
  <c r="S191" i="9" s="1"/>
  <c r="AA75" i="6"/>
  <c r="Y190" i="9"/>
  <c r="Y191" i="9" s="1"/>
  <c r="AI75" i="6"/>
  <c r="AG190" i="9"/>
  <c r="AG191" i="9" s="1"/>
  <c r="AN75" i="6"/>
  <c r="AL190" i="9"/>
  <c r="AL191" i="9" s="1"/>
  <c r="AS75" i="6"/>
  <c r="AQ190" i="9"/>
  <c r="AQ191" i="9" s="1"/>
  <c r="AY75" i="6"/>
  <c r="AW190" i="9"/>
  <c r="AW191" i="9" s="1"/>
  <c r="AD75" i="6"/>
  <c r="AB190" i="9"/>
  <c r="AB191" i="9" s="1"/>
  <c r="AG75" i="6"/>
  <c r="AE190" i="9"/>
  <c r="AE191" i="9" s="1"/>
  <c r="AX75" i="6"/>
  <c r="AV190" i="9"/>
  <c r="AV191" i="9" s="1"/>
  <c r="AW75" i="6"/>
  <c r="AU190" i="9"/>
  <c r="AU191" i="9" s="1"/>
  <c r="AR75" i="6"/>
  <c r="AP190" i="9"/>
  <c r="AP191" i="9" s="1"/>
  <c r="N75" i="6"/>
  <c r="L190" i="9"/>
  <c r="L191" i="9" s="1"/>
  <c r="V75" i="6"/>
  <c r="T190" i="9"/>
  <c r="T191" i="9" s="1"/>
  <c r="AB75" i="6"/>
  <c r="Z190" i="9"/>
  <c r="Z191" i="9" s="1"/>
  <c r="AK75" i="6"/>
  <c r="AI190" i="9"/>
  <c r="AI191" i="9" s="1"/>
  <c r="AO75" i="6"/>
  <c r="AM190" i="9"/>
  <c r="AM191" i="9" s="1"/>
  <c r="AT75" i="6"/>
  <c r="AR190" i="9"/>
  <c r="AR191" i="9" s="1"/>
  <c r="BA75" i="6"/>
  <c r="AY190" i="9"/>
  <c r="AY191" i="9" s="1"/>
  <c r="AC75" i="6"/>
  <c r="AA190" i="9"/>
  <c r="AA191" i="9" s="1"/>
  <c r="Y75" i="6"/>
  <c r="W190" i="9"/>
  <c r="W191" i="9" s="1"/>
  <c r="Z18" i="6"/>
  <c r="BD17" i="6" l="1"/>
  <c r="BD18" i="6" s="1"/>
  <c r="AH190" i="9"/>
  <c r="AH191" i="9" s="1"/>
  <c r="C5" i="6"/>
  <c r="D4" i="6"/>
  <c r="Z75" i="6"/>
  <c r="BD75" i="6" s="1"/>
  <c r="X190" i="9"/>
  <c r="X191" i="9" s="1"/>
  <c r="BD78" i="6" l="1"/>
  <c r="E79" i="6" s="1"/>
  <c r="D79" i="6"/>
  <c r="BA191" i="9"/>
  <c r="P77" i="13" s="1"/>
  <c r="P77" i="6" l="1"/>
  <c r="AN15" i="12" l="1"/>
  <c r="AB15" i="12"/>
  <c r="T15" i="12"/>
  <c r="L15" i="12"/>
  <c r="AZ15" i="12"/>
  <c r="AR15" i="12"/>
  <c r="X15" i="12"/>
  <c r="P15" i="12"/>
  <c r="H15" i="12"/>
  <c r="D15" i="12"/>
  <c r="AB11" i="12"/>
  <c r="E11" i="12" l="1"/>
  <c r="E13" i="12" s="1"/>
  <c r="M11" i="12"/>
  <c r="M15" i="12" s="1"/>
  <c r="S11" i="12"/>
  <c r="U11" i="12"/>
  <c r="AQ11" i="12"/>
  <c r="AZ11" i="12"/>
  <c r="AA11" i="12"/>
  <c r="AW11" i="12"/>
  <c r="R11" i="12"/>
  <c r="AS11" i="12"/>
  <c r="AT11" i="12"/>
  <c r="T11" i="12"/>
  <c r="N11" i="12"/>
  <c r="I11" i="12"/>
  <c r="AF11" i="12"/>
  <c r="O11" i="12"/>
  <c r="AI11" i="12"/>
  <c r="D11" i="12"/>
  <c r="AM11" i="12"/>
  <c r="AC11" i="12"/>
  <c r="L11" i="12"/>
  <c r="K11" i="12"/>
  <c r="V11" i="12"/>
  <c r="AK11" i="12"/>
  <c r="AU11" i="12"/>
  <c r="AD11" i="12"/>
  <c r="AN11" i="12"/>
  <c r="J11" i="12"/>
  <c r="AE11" i="12"/>
  <c r="AJ11" i="12"/>
  <c r="W11" i="12"/>
  <c r="AH11" i="12"/>
  <c r="Q11" i="12"/>
  <c r="P11" i="12"/>
  <c r="AO11" i="12"/>
  <c r="BA11" i="12"/>
  <c r="F11" i="12"/>
  <c r="X11" i="12"/>
  <c r="AB13" i="12"/>
  <c r="AB14" i="12"/>
  <c r="AB16" i="12" s="1"/>
  <c r="H11" i="12"/>
  <c r="AL11" i="12"/>
  <c r="Z11" i="12"/>
  <c r="AR11" i="12"/>
  <c r="AY11" i="12"/>
  <c r="AP11" i="12"/>
  <c r="Y11" i="12"/>
  <c r="AG11" i="12"/>
  <c r="AX11" i="12"/>
  <c r="G11" i="12"/>
  <c r="AV11" i="12"/>
  <c r="E14" i="12" l="1"/>
  <c r="E16" i="12" s="1"/>
  <c r="E17" i="12" s="1"/>
  <c r="E18" i="12" s="1"/>
  <c r="E75" i="12" s="1"/>
  <c r="M13" i="12"/>
  <c r="M14" i="12"/>
  <c r="M16" i="12" s="1"/>
  <c r="AX15" i="12"/>
  <c r="AX13" i="12"/>
  <c r="AX14" i="12"/>
  <c r="AY14" i="12"/>
  <c r="AY16" i="12" s="1"/>
  <c r="AY13" i="12"/>
  <c r="H13" i="12"/>
  <c r="H14" i="12"/>
  <c r="H16" i="12" s="1"/>
  <c r="AO14" i="12"/>
  <c r="AO16" i="12" s="1"/>
  <c r="AO13" i="12"/>
  <c r="J14" i="12"/>
  <c r="J16" i="12" s="1"/>
  <c r="J13" i="12"/>
  <c r="AD15" i="12"/>
  <c r="AD14" i="12"/>
  <c r="AD13" i="12"/>
  <c r="K15" i="12"/>
  <c r="K14" i="12"/>
  <c r="K13" i="12"/>
  <c r="D14" i="12"/>
  <c r="D16" i="12" s="1"/>
  <c r="BD11" i="12"/>
  <c r="D13" i="12"/>
  <c r="I14" i="12"/>
  <c r="I16" i="12" s="1"/>
  <c r="I13" i="12"/>
  <c r="AS14" i="12"/>
  <c r="AS15" i="12"/>
  <c r="AS13" i="12"/>
  <c r="AZ14" i="12"/>
  <c r="AZ16" i="12" s="1"/>
  <c r="AZ13" i="12"/>
  <c r="AG14" i="12"/>
  <c r="AG16" i="12" s="1"/>
  <c r="AG13" i="12"/>
  <c r="AR13" i="12"/>
  <c r="AR14" i="12"/>
  <c r="AR16" i="12" s="1"/>
  <c r="X14" i="12"/>
  <c r="X16" i="12" s="1"/>
  <c r="X13" i="12"/>
  <c r="P13" i="12"/>
  <c r="P14" i="12"/>
  <c r="P16" i="12" s="1"/>
  <c r="W15" i="12"/>
  <c r="W13" i="12"/>
  <c r="W14" i="12"/>
  <c r="AU15" i="12"/>
  <c r="AU14" i="12"/>
  <c r="AU13" i="12"/>
  <c r="L14" i="12"/>
  <c r="L16" i="12" s="1"/>
  <c r="L13" i="12"/>
  <c r="AI13" i="12"/>
  <c r="AI14" i="12"/>
  <c r="AI16" i="12" s="1"/>
  <c r="N14" i="12"/>
  <c r="N16" i="12" s="1"/>
  <c r="N13" i="12"/>
  <c r="R13" i="12"/>
  <c r="R14" i="12"/>
  <c r="R16" i="12" s="1"/>
  <c r="AQ13" i="12"/>
  <c r="AQ14" i="12"/>
  <c r="AQ16" i="12" s="1"/>
  <c r="AV15" i="12"/>
  <c r="AV13" i="12"/>
  <c r="AV14" i="12"/>
  <c r="Y14" i="12"/>
  <c r="Y16" i="12" s="1"/>
  <c r="Y13" i="12"/>
  <c r="Z14" i="12"/>
  <c r="Z16" i="12" s="1"/>
  <c r="Z13" i="12"/>
  <c r="AB17" i="12"/>
  <c r="AB18" i="12" s="1"/>
  <c r="AB75" i="12" s="1"/>
  <c r="F14" i="12"/>
  <c r="F16" i="12" s="1"/>
  <c r="F13" i="12"/>
  <c r="Q14" i="12"/>
  <c r="Q16" i="12" s="1"/>
  <c r="Q13" i="12"/>
  <c r="AJ13" i="12"/>
  <c r="AJ14" i="12"/>
  <c r="AJ16" i="12" s="1"/>
  <c r="AN13" i="12"/>
  <c r="AN14" i="12"/>
  <c r="AN16" i="12" s="1"/>
  <c r="AK15" i="12"/>
  <c r="AK14" i="12"/>
  <c r="AK13" i="12"/>
  <c r="AC15" i="12"/>
  <c r="AC14" i="12"/>
  <c r="AC13" i="12"/>
  <c r="O14" i="12"/>
  <c r="O16" i="12" s="1"/>
  <c r="O13" i="12"/>
  <c r="T14" i="12"/>
  <c r="T16" i="12" s="1"/>
  <c r="T13" i="12"/>
  <c r="AW15" i="12"/>
  <c r="AW14" i="12"/>
  <c r="AW13" i="12"/>
  <c r="U14" i="12"/>
  <c r="U16" i="12" s="1"/>
  <c r="U13" i="12"/>
  <c r="G13" i="12"/>
  <c r="G14" i="12"/>
  <c r="G15" i="12"/>
  <c r="AP14" i="12"/>
  <c r="AP16" i="12" s="1"/>
  <c r="AP13" i="12"/>
  <c r="AL13" i="12"/>
  <c r="AL15" i="12"/>
  <c r="AL14" i="12"/>
  <c r="BA14" i="12"/>
  <c r="BA16" i="12" s="1"/>
  <c r="BA13" i="12"/>
  <c r="AH14" i="12"/>
  <c r="AH16" i="12" s="1"/>
  <c r="AH13" i="12"/>
  <c r="AE14" i="12"/>
  <c r="AE16" i="12" s="1"/>
  <c r="AE13" i="12"/>
  <c r="V14" i="12"/>
  <c r="V16" i="12" s="1"/>
  <c r="V13" i="12"/>
  <c r="AM15" i="12"/>
  <c r="AM13" i="12"/>
  <c r="AM14" i="12"/>
  <c r="AF14" i="12"/>
  <c r="AF13" i="12"/>
  <c r="AF15" i="12"/>
  <c r="AT14" i="12"/>
  <c r="AT13" i="12"/>
  <c r="AT15" i="12"/>
  <c r="AA13" i="12"/>
  <c r="AA14" i="12"/>
  <c r="AA16" i="12" s="1"/>
  <c r="S14" i="12"/>
  <c r="S16" i="12" s="1"/>
  <c r="S13" i="12"/>
  <c r="D17" i="12" l="1"/>
  <c r="S17" i="12"/>
  <c r="S18" i="12" s="1"/>
  <c r="S75" i="12" s="1"/>
  <c r="AP17" i="12"/>
  <c r="AP18" i="12" s="1"/>
  <c r="AP75" i="12" s="1"/>
  <c r="AW16" i="12"/>
  <c r="AW17" i="12" s="1"/>
  <c r="AW18" i="12" s="1"/>
  <c r="AW75" i="12" s="1"/>
  <c r="O17" i="12"/>
  <c r="O18" i="12" s="1"/>
  <c r="O75" i="12" s="1"/>
  <c r="Q17" i="12"/>
  <c r="Q18" i="12" s="1"/>
  <c r="Q75" i="12" s="1"/>
  <c r="N17" i="12"/>
  <c r="N18" i="12" s="1"/>
  <c r="N75" i="12" s="1"/>
  <c r="L17" i="12"/>
  <c r="L18" i="12" s="1"/>
  <c r="L75" i="12" s="1"/>
  <c r="AZ17" i="12"/>
  <c r="AZ18" i="12" s="1"/>
  <c r="AZ75" i="12" s="1"/>
  <c r="K16" i="12"/>
  <c r="K17" i="12" s="1"/>
  <c r="K18" i="12" s="1"/>
  <c r="K75" i="12" s="1"/>
  <c r="M17" i="12"/>
  <c r="M18" i="12" s="1"/>
  <c r="M75" i="12" s="1"/>
  <c r="Z17" i="12"/>
  <c r="Z18" i="12" s="1"/>
  <c r="Z75" i="12" s="1"/>
  <c r="AF16" i="12"/>
  <c r="AF17" i="12" s="1"/>
  <c r="AF18" i="12" s="1"/>
  <c r="AF75" i="12" s="1"/>
  <c r="V17" i="12"/>
  <c r="V18" i="12" s="1"/>
  <c r="V75" i="12" s="1"/>
  <c r="AH17" i="12"/>
  <c r="AH18" i="12" s="1"/>
  <c r="AH75" i="12" s="1"/>
  <c r="AL16" i="12"/>
  <c r="AL17" i="12" s="1"/>
  <c r="AL18" i="12" s="1"/>
  <c r="AL75" i="12" s="1"/>
  <c r="U17" i="12"/>
  <c r="U18" i="12" s="1"/>
  <c r="U75" i="12" s="1"/>
  <c r="AV16" i="12"/>
  <c r="AV17" i="12" s="1"/>
  <c r="AV18" i="12" s="1"/>
  <c r="AV75" i="12" s="1"/>
  <c r="J17" i="12"/>
  <c r="J18" i="12" s="1"/>
  <c r="J75" i="12" s="1"/>
  <c r="AX16" i="12"/>
  <c r="AX17" i="12" s="1"/>
  <c r="AX18" i="12" s="1"/>
  <c r="AX75" i="12" s="1"/>
  <c r="T17" i="12"/>
  <c r="T18" i="12" s="1"/>
  <c r="T75" i="12" s="1"/>
  <c r="AK16" i="12"/>
  <c r="AK17" i="12" s="1"/>
  <c r="AK18" i="12" s="1"/>
  <c r="AK75" i="12" s="1"/>
  <c r="F17" i="12"/>
  <c r="F18" i="12" s="1"/>
  <c r="F75" i="12" s="1"/>
  <c r="I17" i="12"/>
  <c r="I18" i="12" s="1"/>
  <c r="I75" i="12" s="1"/>
  <c r="D18" i="12"/>
  <c r="D75" i="12" s="1"/>
  <c r="AN17" i="12"/>
  <c r="AN18" i="12" s="1"/>
  <c r="AN75" i="12" s="1"/>
  <c r="AQ17" i="12"/>
  <c r="AQ18" i="12" s="1"/>
  <c r="AQ75" i="12" s="1"/>
  <c r="AS16" i="12"/>
  <c r="AS17" i="12" s="1"/>
  <c r="AS18" i="12" s="1"/>
  <c r="AS75" i="12" s="1"/>
  <c r="AM16" i="12"/>
  <c r="AM17" i="12" s="1"/>
  <c r="AM18" i="12" s="1"/>
  <c r="AM75" i="12" s="1"/>
  <c r="W16" i="12"/>
  <c r="W17" i="12" s="1"/>
  <c r="W18" i="12" s="1"/>
  <c r="W75" i="12" s="1"/>
  <c r="P17" i="12"/>
  <c r="P18" i="12" s="1"/>
  <c r="P75" i="12" s="1"/>
  <c r="AR17" i="12"/>
  <c r="AR18" i="12" s="1"/>
  <c r="AR75" i="12" s="1"/>
  <c r="H17" i="12"/>
  <c r="H18" i="12" s="1"/>
  <c r="H75" i="12" s="1"/>
  <c r="AT16" i="12"/>
  <c r="AT17" i="12" s="1"/>
  <c r="AT18" i="12" s="1"/>
  <c r="AT75" i="12" s="1"/>
  <c r="AA17" i="12"/>
  <c r="AA18" i="12" s="1"/>
  <c r="AA75" i="12" s="1"/>
  <c r="AE17" i="12"/>
  <c r="AE18" i="12" s="1"/>
  <c r="AE75" i="12" s="1"/>
  <c r="BA17" i="12"/>
  <c r="BA18" i="12" s="1"/>
  <c r="BA75" i="12" s="1"/>
  <c r="G16" i="12"/>
  <c r="G17" i="12" s="1"/>
  <c r="AC16" i="12"/>
  <c r="AC17" i="12" s="1"/>
  <c r="AC18" i="12" s="1"/>
  <c r="AC75" i="12" s="1"/>
  <c r="AJ17" i="12"/>
  <c r="AJ18" i="12" s="1"/>
  <c r="AJ75" i="12" s="1"/>
  <c r="Y17" i="12"/>
  <c r="Y18" i="12" s="1"/>
  <c r="Y75" i="12" s="1"/>
  <c r="R17" i="12"/>
  <c r="R18" i="12" s="1"/>
  <c r="R75" i="12" s="1"/>
  <c r="AI17" i="12"/>
  <c r="AI18" i="12" s="1"/>
  <c r="AI75" i="12" s="1"/>
  <c r="AU16" i="12"/>
  <c r="AU17" i="12" s="1"/>
  <c r="AU18" i="12" s="1"/>
  <c r="AU75" i="12" s="1"/>
  <c r="X17" i="12"/>
  <c r="X18" i="12" s="1"/>
  <c r="X75" i="12" s="1"/>
  <c r="AG17" i="12"/>
  <c r="AG18" i="12" s="1"/>
  <c r="AG75" i="12" s="1"/>
  <c r="AD16" i="12"/>
  <c r="AD17" i="12" s="1"/>
  <c r="AD18" i="12" s="1"/>
  <c r="AD75" i="12" s="1"/>
  <c r="AO17" i="12"/>
  <c r="AO18" i="12" s="1"/>
  <c r="AO75" i="12" s="1"/>
  <c r="AY17" i="12"/>
  <c r="AY18" i="12" s="1"/>
  <c r="AY75" i="12" s="1"/>
  <c r="G18" i="12" l="1"/>
  <c r="G75" i="12" s="1"/>
  <c r="BD75" i="12" s="1"/>
  <c r="BD17" i="12"/>
  <c r="BD18" i="12" s="1"/>
  <c r="C4" i="12"/>
  <c r="D79" i="12" l="1"/>
  <c r="E79" i="12" s="1"/>
  <c r="BD78" i="12"/>
  <c r="F79" i="12"/>
  <c r="D4" i="12"/>
  <c r="C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Cornu</author>
  </authors>
  <commentList>
    <comment ref="D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Données prises pour frankfurt mais dispo àpd de 2015 à Paris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Données prises pour frankfurt mais dispo àpd de 2017 à Bruxelles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<sst xmlns="http://schemas.openxmlformats.org/spreadsheetml/2006/main" count="2507" uniqueCount="221">
  <si>
    <t>Total</t>
  </si>
  <si>
    <t>Portfolio</t>
  </si>
  <si>
    <t>Variance</t>
  </si>
  <si>
    <t>E[r]</t>
  </si>
  <si>
    <t>X axis = SD</t>
  </si>
  <si>
    <t>Y axis = E[r]</t>
  </si>
  <si>
    <t>Optimisation de Portefeuille - Méthode de Markowitz</t>
  </si>
  <si>
    <t>Objectif d'investissement</t>
  </si>
  <si>
    <t>Date</t>
  </si>
  <si>
    <t>Poids</t>
  </si>
  <si>
    <t>Rendement espéré</t>
  </si>
  <si>
    <t>Matrice Variance/Covariance</t>
  </si>
  <si>
    <t>Partie de rendement</t>
  </si>
  <si>
    <t>Partie de variance</t>
  </si>
  <si>
    <t>Outpout temporaire</t>
  </si>
  <si>
    <t>Ecart-type</t>
  </si>
  <si>
    <t>Rendement</t>
  </si>
  <si>
    <t>Nombre d'actifs detenus</t>
  </si>
  <si>
    <t>Rendement cible</t>
  </si>
  <si>
    <t>Montant du portefeuille</t>
  </si>
  <si>
    <t>Montant investi</t>
  </si>
  <si>
    <t>CT</t>
  </si>
  <si>
    <t>Réellement investi</t>
  </si>
  <si>
    <t>Montant en t+1</t>
  </si>
  <si>
    <t>Montant en t+1 avec CT</t>
  </si>
  <si>
    <t>LN/ Rdt =&gt; ??</t>
  </si>
  <si>
    <t>Adj Close</t>
  </si>
  <si>
    <t>Action</t>
  </si>
  <si>
    <t>Capitalisation Boursière</t>
  </si>
  <si>
    <t>ANHEUSER-BUSCH INBEV</t>
  </si>
  <si>
    <t>170 451</t>
  </si>
  <si>
    <t>LVMH MOËT HENNESSY VUITTO..</t>
  </si>
  <si>
    <t>166 060</t>
  </si>
  <si>
    <t>TOTAL</t>
  </si>
  <si>
    <t>161 551</t>
  </si>
  <si>
    <t>UNILEVER (NL)</t>
  </si>
  <si>
    <t>161 257</t>
  </si>
  <si>
    <t>SAP</t>
  </si>
  <si>
    <t>140 872</t>
  </si>
  <si>
    <t>L'ORÉAL</t>
  </si>
  <si>
    <t>137 035</t>
  </si>
  <si>
    <t>SIEMENS</t>
  </si>
  <si>
    <t>111 629</t>
  </si>
  <si>
    <t>106 416</t>
  </si>
  <si>
    <t>BAYER</t>
  </si>
  <si>
    <t>103 259</t>
  </si>
  <si>
    <t>SANOFI</t>
  </si>
  <si>
    <t>100 243</t>
  </si>
  <si>
    <t>AIRBUS SE</t>
  </si>
  <si>
    <t>88 483</t>
  </si>
  <si>
    <t>ALLIANZ</t>
  </si>
  <si>
    <t>87 445</t>
  </si>
  <si>
    <t>BASF</t>
  </si>
  <si>
    <t>87 075</t>
  </si>
  <si>
    <t>BANCO SANTANDER</t>
  </si>
  <si>
    <t>85 881</t>
  </si>
  <si>
    <t>ASML HOLDING</t>
  </si>
  <si>
    <t>83 878</t>
  </si>
  <si>
    <t>VOLKSWAGEN</t>
  </si>
  <si>
    <t>82 099</t>
  </si>
  <si>
    <t>BNP PARIBAS</t>
  </si>
  <si>
    <t>77 125</t>
  </si>
  <si>
    <t>DEUTSCHE TELEKOM</t>
  </si>
  <si>
    <t>73 790</t>
  </si>
  <si>
    <t>DAIMLER</t>
  </si>
  <si>
    <t>69 364</t>
  </si>
  <si>
    <t>ENI</t>
  </si>
  <si>
    <t>66 872</t>
  </si>
  <si>
    <t>59 016</t>
  </si>
  <si>
    <t>AXA</t>
  </si>
  <si>
    <t>58 939</t>
  </si>
  <si>
    <t>VINCI</t>
  </si>
  <si>
    <t>56 636</t>
  </si>
  <si>
    <t>ENEL</t>
  </si>
  <si>
    <t>56 263</t>
  </si>
  <si>
    <t>ING GROEP</t>
  </si>
  <si>
    <t>55 864</t>
  </si>
  <si>
    <t>AIR LIQUIDE</t>
  </si>
  <si>
    <t>53 424</t>
  </si>
  <si>
    <t>DANONE</t>
  </si>
  <si>
    <t>50 865</t>
  </si>
  <si>
    <t>SAFRAN</t>
  </si>
  <si>
    <t>49 767</t>
  </si>
  <si>
    <t>IBERDROLA</t>
  </si>
  <si>
    <t>49 735</t>
  </si>
  <si>
    <t>INTESA SANPAOLO</t>
  </si>
  <si>
    <t>48 460</t>
  </si>
  <si>
    <t>SCHNEIDER ELECTRIC SE</t>
  </si>
  <si>
    <t>47 040</t>
  </si>
  <si>
    <t>BANCO BILBAO VIZCAYA ARGE..</t>
  </si>
  <si>
    <t>46 250</t>
  </si>
  <si>
    <t>ADIDAS</t>
  </si>
  <si>
    <t>44 797</t>
  </si>
  <si>
    <t>ORANGE</t>
  </si>
  <si>
    <t>44 203</t>
  </si>
  <si>
    <t>TELEFONICA</t>
  </si>
  <si>
    <t>43 893</t>
  </si>
  <si>
    <t>FRESENIUS</t>
  </si>
  <si>
    <t>43 578</t>
  </si>
  <si>
    <t>DEUTSCHE POST</t>
  </si>
  <si>
    <t>39 906</t>
  </si>
  <si>
    <t>ROYAL PHILIPS</t>
  </si>
  <si>
    <t>39 821</t>
  </si>
  <si>
    <t>ENGIE</t>
  </si>
  <si>
    <t>37 357</t>
  </si>
  <si>
    <t>SOCIÉTÉ GÉNÉRALE</t>
  </si>
  <si>
    <t>33 971</t>
  </si>
  <si>
    <t>31 835</t>
  </si>
  <si>
    <t>VIVENDI</t>
  </si>
  <si>
    <t>31 271</t>
  </si>
  <si>
    <t>31 216</t>
  </si>
  <si>
    <t>ESSILOR INTERNATIONAL</t>
  </si>
  <si>
    <t>30 356</t>
  </si>
  <si>
    <t>UNIBAIL-RODAMCO-WESTFIELD</t>
  </si>
  <si>
    <t>29 923</t>
  </si>
  <si>
    <t>AHOLD DELHAIZE</t>
  </si>
  <si>
    <t>29 474</t>
  </si>
  <si>
    <t>CRH PLC</t>
  </si>
  <si>
    <t>29 178</t>
  </si>
  <si>
    <t>SAINT-GOBAIN</t>
  </si>
  <si>
    <t>24 637</t>
  </si>
  <si>
    <t>E.ON</t>
  </si>
  <si>
    <t>23 758</t>
  </si>
  <si>
    <t>DEUTSCHE BANK</t>
  </si>
  <si>
    <t>22 034</t>
  </si>
  <si>
    <t>Rendement mensuel</t>
  </si>
  <si>
    <t>Rendement annuel</t>
  </si>
  <si>
    <t>Place</t>
  </si>
  <si>
    <t>Place de cotation</t>
  </si>
  <si>
    <t>Euronext Paris</t>
  </si>
  <si>
    <t>Euronext Bruxelles</t>
  </si>
  <si>
    <t>Euronext Amsterdam</t>
  </si>
  <si>
    <t>Xetra</t>
  </si>
  <si>
    <t>Berlin</t>
  </si>
  <si>
    <t>Milan</t>
  </si>
  <si>
    <t>NOKIA</t>
  </si>
  <si>
    <t>Stuttgart</t>
  </si>
  <si>
    <t>Les différentes places de cotation</t>
  </si>
  <si>
    <t>Matrice variance-covariance en mensuel</t>
  </si>
  <si>
    <t>Matrice variance-covariance en annuel</t>
  </si>
  <si>
    <t>Nombre d'actifs</t>
  </si>
  <si>
    <t>Output pour la création du graphe des portefeuilles efficient</t>
  </si>
  <si>
    <t>TOB</t>
  </si>
  <si>
    <t>Frais de courtage</t>
  </si>
  <si>
    <t>Commentaires</t>
  </si>
  <si>
    <t>-</t>
  </si>
  <si>
    <t>Moyenne des 15 ans</t>
  </si>
  <si>
    <t>Emprunt Phare 10 ans (OAT 10 ans)</t>
  </si>
  <si>
    <t>Allemagne</t>
  </si>
  <si>
    <t>Italie</t>
  </si>
  <si>
    <t>Pays-Bas</t>
  </si>
  <si>
    <t>France</t>
  </si>
  <si>
    <t>Belgique</t>
  </si>
  <si>
    <t>Pays</t>
  </si>
  <si>
    <t>Madrid</t>
  </si>
  <si>
    <t>Espagne</t>
  </si>
  <si>
    <t>Bloomberg dernier prix</t>
  </si>
  <si>
    <t>MUENCHENER RUECKVERSICHERUNGS</t>
  </si>
  <si>
    <t>Dernier Prix</t>
  </si>
  <si>
    <t>Dernier prix</t>
  </si>
  <si>
    <t>BMW</t>
  </si>
  <si>
    <t>LVMH</t>
  </si>
  <si>
    <t>AB INBEV</t>
  </si>
  <si>
    <t>INDITEX</t>
  </si>
  <si>
    <t>UNILEVER</t>
  </si>
  <si>
    <t>BANCO BILBAO</t>
  </si>
  <si>
    <t>Résumé des résultats obtenus</t>
  </si>
  <si>
    <t>Bruxelles</t>
  </si>
  <si>
    <t>Constante</t>
  </si>
  <si>
    <t>Coefficient X</t>
  </si>
  <si>
    <t>0&lt;X&lt;2500</t>
  </si>
  <si>
    <t>2501&lt;X&lt;5000</t>
  </si>
  <si>
    <t>5001&lt;X&lt;50000</t>
  </si>
  <si>
    <t>X&gt;50000</t>
  </si>
  <si>
    <t>Paris - Amsterdam</t>
  </si>
  <si>
    <t>Mmult méthode</t>
  </si>
  <si>
    <t>Rf</t>
  </si>
  <si>
    <t>Sharpe ratio</t>
  </si>
  <si>
    <t>Sharpe ratio max</t>
  </si>
  <si>
    <t>Budget</t>
  </si>
  <si>
    <t>Actif détenu ?</t>
  </si>
  <si>
    <t>Diminution due limitation TOB</t>
  </si>
  <si>
    <t>Attention : En dessous unique</t>
  </si>
  <si>
    <t>CT/budget</t>
  </si>
  <si>
    <t>x</t>
  </si>
  <si>
    <t>Variance minimale</t>
  </si>
  <si>
    <t>&lt; 300€</t>
  </si>
  <si>
    <t>301€-600€</t>
  </si>
  <si>
    <t>601€-2 000€</t>
  </si>
  <si>
    <t>2 001€-2 500€</t>
  </si>
  <si>
    <t>2 501€-30 000€</t>
  </si>
  <si>
    <t>30 001€-50 000€</t>
  </si>
  <si>
    <t>&lt; 1 000€</t>
  </si>
  <si>
    <t>5,30% - 2,95%</t>
  </si>
  <si>
    <t>2;64% - 2,07%</t>
  </si>
  <si>
    <t>1 001€ -3 000€</t>
  </si>
  <si>
    <t>3 001€-10 000€</t>
  </si>
  <si>
    <t>1,85% - 0,97%</t>
  </si>
  <si>
    <t>10 001€ -50 000€</t>
  </si>
  <si>
    <t>0,81% - 0,60%</t>
  </si>
  <si>
    <t>&gt;50 001€</t>
  </si>
  <si>
    <t>&lt; 0,54%</t>
  </si>
  <si>
    <r>
      <t>50 001</t>
    </r>
    <r>
      <rPr>
        <u val="singleAccounting"/>
        <sz val="10"/>
        <rFont val="MS Sans Serif"/>
      </rPr>
      <t>€</t>
    </r>
    <r>
      <rPr>
        <sz val="10"/>
        <rFont val="MS Sans Serif"/>
      </rPr>
      <t>-100 000€</t>
    </r>
  </si>
  <si>
    <t>&gt; 100 001€</t>
  </si>
  <si>
    <t>Ecart-type cible</t>
  </si>
  <si>
    <t>Markowitz avec CT</t>
  </si>
  <si>
    <t>100,87% - 20,45%</t>
  </si>
  <si>
    <t>13,75% - 7,05%</t>
  </si>
  <si>
    <t>5,38% - 2,36%</t>
  </si>
  <si>
    <t>1,71% - 0,84%</t>
  </si>
  <si>
    <t>&lt; 0,66%</t>
  </si>
  <si>
    <t>CT Min Var</t>
  </si>
  <si>
    <t>47,03% - 9,69%</t>
  </si>
  <si>
    <t>6,57% - 3,46%</t>
  </si>
  <si>
    <t>2,68% - 1,28%</t>
  </si>
  <si>
    <t>1,01% - 0,65%</t>
  </si>
  <si>
    <t>&lt; 0,55%</t>
  </si>
  <si>
    <t>Nombre d'actifs avec coûts de transaction</t>
  </si>
  <si>
    <t>Nombre d'actifs sans coût de transaction</t>
  </si>
  <si>
    <t>Composition de l'Euro stoxx 50 en date du 04 juillet 2018</t>
  </si>
  <si>
    <t>CT Var optimale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</si>
</sst>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* #,##0.00_)\ &quot;€&quot;_ ;_ * \(#,##0.00\)\ &quot;€&quot;_ ;_ * &quot;-&quot;??_)\ &quot;€&quot;_ ;_ @_ "/>
    <numFmt numFmtId="164" formatCode="0.000000"/>
    <numFmt numFmtId="165" formatCode="#,##0.0000000;[Red]\-#,##0.0000000"/>
    <numFmt numFmtId="166" formatCode="_ * #,##0_)\ &quot;€&quot;_ ;_ * \(#,##0\)\ &quot;€&quot;_ ;_ * &quot;-&quot;??_)\ &quot;€&quot;_ ;_ @_ "/>
    <numFmt numFmtId="167" formatCode="0.000%"/>
    <numFmt numFmtId="168" formatCode="0.0000"/>
    <numFmt numFmtId="169" formatCode="0.000"/>
    <numFmt numFmtId="170" formatCode="0.000000000"/>
    <numFmt numFmtId="171" formatCode="0.0000000"/>
    <numFmt numFmtId="172" formatCode="0.000000%"/>
  </numFmts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0"/>
      <name val="MS Sans Serif"/>
      <family val="2"/>
    </font>
    <font>
      <b/>
      <sz val="8"/>
      <name val="MS Sans Serif"/>
      <family val="2"/>
    </font>
    <font>
      <b/>
      <sz val="10"/>
      <name val="MS Sans Serif"/>
      <family val="2"/>
      <charset val="204"/>
    </font>
    <font>
      <sz val="10"/>
      <name val="MS Sans Serif"/>
      <family val="2"/>
      <charset val="204"/>
    </font>
    <font>
      <sz val="8"/>
      <name val="MS Sans Serif"/>
      <family val="2"/>
    </font>
    <font>
      <sz val="10"/>
      <name val="MS Sans Serif"/>
      <family val="2"/>
    </font>
    <font>
      <i/>
      <sz val="10"/>
      <name val="MS Sans Serif"/>
      <family val="2"/>
    </font>
    <font>
      <i/>
      <u/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8"/>
      <name val="MS Sans Serif"/>
    </font>
    <font>
      <u val="singleAccounting"/>
      <sz val="10"/>
      <name val="MS Sans Serif"/>
    </font>
  </fonts>
  <fills count="2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12"/>
      </right>
      <top/>
      <bottom/>
      <diagonal/>
    </border>
    <border>
      <left style="thick">
        <color indexed="21"/>
      </left>
      <right style="thick">
        <color indexed="21"/>
      </right>
      <top style="thick">
        <color indexed="21"/>
      </top>
      <bottom style="thick">
        <color indexed="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1">
    <xf numFmtId="0" fontId="0" fillId="0" borderId="0" xfId="0"/>
    <xf numFmtId="0" fontId="5" fillId="0" borderId="0" xfId="2" applyFont="1"/>
    <xf numFmtId="0" fontId="4" fillId="0" borderId="0" xfId="2"/>
    <xf numFmtId="0" fontId="4" fillId="0" borderId="1" xfId="2" applyBorder="1"/>
    <xf numFmtId="0" fontId="6" fillId="0" borderId="2" xfId="2" applyFont="1" applyBorder="1" applyAlignment="1">
      <alignment horizontal="center"/>
    </xf>
    <xf numFmtId="0" fontId="4" fillId="0" borderId="2" xfId="2" applyBorder="1"/>
    <xf numFmtId="0" fontId="6" fillId="0" borderId="3" xfId="2" applyFont="1" applyBorder="1" applyAlignment="1">
      <alignment horizontal="center"/>
    </xf>
    <xf numFmtId="0" fontId="7" fillId="0" borderId="0" xfId="2" applyFont="1"/>
    <xf numFmtId="0" fontId="6" fillId="0" borderId="4" xfId="2" applyFont="1" applyBorder="1"/>
    <xf numFmtId="10" fontId="4" fillId="0" borderId="5" xfId="2" applyNumberFormat="1" applyBorder="1"/>
    <xf numFmtId="0" fontId="4" fillId="0" borderId="0" xfId="2" applyBorder="1"/>
    <xf numFmtId="10" fontId="4" fillId="0" borderId="6" xfId="2" applyNumberFormat="1" applyBorder="1"/>
    <xf numFmtId="0" fontId="8" fillId="0" borderId="0" xfId="2" applyFont="1"/>
    <xf numFmtId="0" fontId="6" fillId="0" borderId="7" xfId="2" quotePrefix="1" applyFont="1" applyBorder="1" applyAlignment="1">
      <alignment horizontal="left"/>
    </xf>
    <xf numFmtId="10" fontId="4" fillId="2" borderId="8" xfId="2" applyNumberFormat="1" applyFill="1" applyBorder="1"/>
    <xf numFmtId="0" fontId="4" fillId="0" borderId="8" xfId="2" applyBorder="1"/>
    <xf numFmtId="0" fontId="4" fillId="0" borderId="9" xfId="2" applyBorder="1"/>
    <xf numFmtId="0" fontId="6" fillId="0" borderId="10" xfId="2" quotePrefix="1" applyFont="1" applyBorder="1" applyAlignment="1">
      <alignment horizontal="left"/>
    </xf>
    <xf numFmtId="0" fontId="9" fillId="0" borderId="11" xfId="2" applyFont="1" applyBorder="1"/>
    <xf numFmtId="0" fontId="4" fillId="0" borderId="11" xfId="2" applyBorder="1"/>
    <xf numFmtId="0" fontId="4" fillId="0" borderId="12" xfId="2" applyBorder="1"/>
    <xf numFmtId="0" fontId="4" fillId="0" borderId="13" xfId="2" applyBorder="1"/>
    <xf numFmtId="0" fontId="6" fillId="0" borderId="0" xfId="2" applyFont="1" applyBorder="1" applyAlignment="1">
      <alignment horizontal="center"/>
    </xf>
    <xf numFmtId="0" fontId="10" fillId="0" borderId="0" xfId="2" applyFont="1" applyFill="1"/>
    <xf numFmtId="0" fontId="4" fillId="0" borderId="0" xfId="2" applyFill="1"/>
    <xf numFmtId="0" fontId="6" fillId="0" borderId="13" xfId="2" applyFont="1" applyBorder="1" applyAlignment="1">
      <alignment horizontal="right"/>
    </xf>
    <xf numFmtId="164" fontId="4" fillId="0" borderId="0" xfId="2" applyNumberFormat="1" applyFill="1" applyBorder="1"/>
    <xf numFmtId="0" fontId="6" fillId="0" borderId="0" xfId="2" applyFont="1" applyBorder="1" applyAlignment="1">
      <alignment horizontal="right"/>
    </xf>
    <xf numFmtId="0" fontId="11" fillId="0" borderId="0" xfId="2" applyFont="1"/>
    <xf numFmtId="164" fontId="4" fillId="0" borderId="0" xfId="2" quotePrefix="1" applyNumberFormat="1" applyFill="1" applyBorder="1" applyAlignment="1"/>
    <xf numFmtId="10" fontId="4" fillId="0" borderId="0" xfId="2" applyNumberFormat="1" applyBorder="1"/>
    <xf numFmtId="164" fontId="4" fillId="0" borderId="0" xfId="2" applyNumberFormat="1" applyBorder="1"/>
    <xf numFmtId="164" fontId="4" fillId="0" borderId="14" xfId="2" applyNumberFormat="1" applyBorder="1"/>
    <xf numFmtId="0" fontId="5" fillId="0" borderId="0" xfId="2" applyFont="1" applyBorder="1"/>
    <xf numFmtId="0" fontId="6" fillId="0" borderId="13" xfId="2" applyFont="1" applyBorder="1"/>
    <xf numFmtId="0" fontId="6" fillId="0" borderId="1" xfId="2" applyFont="1" applyBorder="1"/>
    <xf numFmtId="165" fontId="0" fillId="0" borderId="6" xfId="3" applyNumberFormat="1" applyFont="1" applyBorder="1"/>
    <xf numFmtId="0" fontId="4" fillId="0" borderId="14" xfId="2" applyBorder="1"/>
    <xf numFmtId="10" fontId="4" fillId="0" borderId="17" xfId="2" applyNumberFormat="1" applyBorder="1"/>
    <xf numFmtId="0" fontId="7" fillId="0" borderId="0" xfId="2" applyFont="1" applyAlignment="1">
      <alignment horizontal="center"/>
    </xf>
    <xf numFmtId="0" fontId="6" fillId="0" borderId="15" xfId="2" applyFont="1" applyBorder="1"/>
    <xf numFmtId="10" fontId="4" fillId="0" borderId="16" xfId="2" applyNumberFormat="1" applyBorder="1"/>
    <xf numFmtId="0" fontId="6" fillId="0" borderId="7" xfId="2" applyFont="1" applyBorder="1"/>
    <xf numFmtId="10" fontId="4" fillId="0" borderId="18" xfId="2" applyNumberFormat="1" applyBorder="1"/>
    <xf numFmtId="10" fontId="4" fillId="0" borderId="0" xfId="2" applyNumberFormat="1"/>
    <xf numFmtId="0" fontId="7" fillId="3" borderId="0" xfId="2" applyFont="1" applyFill="1"/>
    <xf numFmtId="0" fontId="4" fillId="3" borderId="0" xfId="2" applyFill="1"/>
    <xf numFmtId="0" fontId="8" fillId="3" borderId="0" xfId="2" applyFont="1" applyFill="1" applyAlignment="1">
      <alignment horizontal="center"/>
    </xf>
    <xf numFmtId="10" fontId="4" fillId="0" borderId="0" xfId="2" applyNumberFormat="1" applyAlignment="1">
      <alignment horizontal="right"/>
    </xf>
    <xf numFmtId="10" fontId="4" fillId="0" borderId="0" xfId="2" applyNumberFormat="1" applyAlignment="1">
      <alignment horizontal="center"/>
    </xf>
    <xf numFmtId="0" fontId="7" fillId="4" borderId="0" xfId="2" applyFont="1" applyFill="1"/>
    <xf numFmtId="0" fontId="4" fillId="4" borderId="0" xfId="2" applyFill="1"/>
    <xf numFmtId="0" fontId="12" fillId="5" borderId="0" xfId="2" applyFont="1" applyFill="1"/>
    <xf numFmtId="0" fontId="5" fillId="5" borderId="0" xfId="2" applyFont="1" applyFill="1" applyAlignment="1">
      <alignment horizontal="center"/>
    </xf>
    <xf numFmtId="0" fontId="4" fillId="0" borderId="0" xfId="2" applyAlignment="1">
      <alignment horizontal="right"/>
    </xf>
    <xf numFmtId="0" fontId="13" fillId="0" borderId="0" xfId="5"/>
    <xf numFmtId="0" fontId="14" fillId="0" borderId="0" xfId="7"/>
    <xf numFmtId="0" fontId="14" fillId="0" borderId="0" xfId="6" applyFill="1"/>
    <xf numFmtId="166" fontId="4" fillId="0" borderId="0" xfId="1" applyNumberFormat="1" applyFont="1" applyBorder="1"/>
    <xf numFmtId="0" fontId="4" fillId="6" borderId="0" xfId="2" applyFill="1"/>
    <xf numFmtId="0" fontId="4" fillId="6" borderId="11" xfId="2" applyFill="1" applyBorder="1"/>
    <xf numFmtId="164" fontId="4" fillId="6" borderId="0" xfId="2" applyNumberFormat="1" applyFill="1" applyBorder="1"/>
    <xf numFmtId="0" fontId="4" fillId="6" borderId="0" xfId="2" applyFill="1" applyBorder="1"/>
    <xf numFmtId="10" fontId="4" fillId="6" borderId="0" xfId="2" applyNumberFormat="1" applyFill="1" applyAlignment="1">
      <alignment horizontal="right"/>
    </xf>
    <xf numFmtId="10" fontId="4" fillId="6" borderId="0" xfId="2" applyNumberFormat="1" applyFill="1" applyAlignment="1">
      <alignment horizontal="center"/>
    </xf>
    <xf numFmtId="0" fontId="0" fillId="0" borderId="0" xfId="0" applyFill="1"/>
    <xf numFmtId="14" fontId="0" fillId="0" borderId="0" xfId="0" applyNumberFormat="1"/>
    <xf numFmtId="0" fontId="2" fillId="0" borderId="0" xfId="5" applyFont="1"/>
    <xf numFmtId="0" fontId="0" fillId="6" borderId="0" xfId="0" applyFill="1"/>
    <xf numFmtId="10" fontId="0" fillId="0" borderId="0" xfId="9" applyNumberFormat="1" applyFont="1"/>
    <xf numFmtId="0" fontId="13" fillId="0" borderId="0" xfId="5" applyFill="1"/>
    <xf numFmtId="10" fontId="0" fillId="0" borderId="0" xfId="8" applyNumberFormat="1" applyFont="1" applyFill="1"/>
    <xf numFmtId="0" fontId="17" fillId="0" borderId="0" xfId="0" applyFont="1"/>
    <xf numFmtId="10" fontId="13" fillId="0" borderId="0" xfId="9" applyNumberFormat="1" applyFont="1"/>
    <xf numFmtId="10" fontId="2" fillId="0" borderId="0" xfId="9" applyNumberFormat="1" applyFont="1"/>
    <xf numFmtId="10" fontId="0" fillId="7" borderId="0" xfId="9" applyNumberFormat="1" applyFont="1" applyFill="1"/>
    <xf numFmtId="10" fontId="0" fillId="0" borderId="0" xfId="0" applyNumberFormat="1"/>
    <xf numFmtId="166" fontId="4" fillId="0" borderId="0" xfId="2" applyNumberFormat="1"/>
    <xf numFmtId="166" fontId="4" fillId="0" borderId="0" xfId="2" applyNumberFormat="1" applyBorder="1"/>
    <xf numFmtId="167" fontId="4" fillId="0" borderId="0" xfId="9" applyNumberFormat="1" applyFont="1"/>
    <xf numFmtId="0" fontId="8" fillId="0" borderId="0" xfId="2" applyFont="1" applyFill="1" applyAlignment="1">
      <alignment horizontal="center"/>
    </xf>
    <xf numFmtId="10" fontId="4" fillId="0" borderId="0" xfId="2" applyNumberFormat="1" applyFill="1" applyAlignment="1">
      <alignment horizontal="right"/>
    </xf>
    <xf numFmtId="10" fontId="4" fillId="0" borderId="0" xfId="2" applyNumberFormat="1" applyFill="1" applyAlignment="1">
      <alignment horizontal="center"/>
    </xf>
    <xf numFmtId="0" fontId="5" fillId="0" borderId="0" xfId="2" applyFont="1" applyFill="1" applyAlignment="1">
      <alignment horizontal="center"/>
    </xf>
    <xf numFmtId="44" fontId="4" fillId="0" borderId="0" xfId="1" applyNumberFormat="1" applyFont="1" applyBorder="1"/>
    <xf numFmtId="44" fontId="4" fillId="6" borderId="0" xfId="1" applyNumberFormat="1" applyFont="1" applyFill="1" applyBorder="1"/>
    <xf numFmtId="0" fontId="13" fillId="6" borderId="0" xfId="5" applyFill="1"/>
    <xf numFmtId="10" fontId="13" fillId="6" borderId="0" xfId="9" applyNumberFormat="1" applyFont="1" applyFill="1"/>
    <xf numFmtId="14" fontId="19" fillId="0" borderId="0" xfId="0" applyNumberFormat="1" applyFont="1"/>
    <xf numFmtId="0" fontId="18" fillId="0" borderId="0" xfId="0" applyFont="1"/>
    <xf numFmtId="0" fontId="20" fillId="0" borderId="1" xfId="2" applyFont="1" applyBorder="1"/>
    <xf numFmtId="0" fontId="20" fillId="0" borderId="4" xfId="2" applyFont="1" applyBorder="1"/>
    <xf numFmtId="0" fontId="1" fillId="0" borderId="0" xfId="5" applyFont="1"/>
    <xf numFmtId="14" fontId="0" fillId="0" borderId="0" xfId="0" applyNumberFormat="1" applyFill="1"/>
    <xf numFmtId="10" fontId="0" fillId="0" borderId="0" xfId="9" applyNumberFormat="1" applyFont="1" applyFill="1"/>
    <xf numFmtId="10" fontId="13" fillId="0" borderId="0" xfId="9" applyNumberFormat="1" applyFont="1" applyFill="1"/>
    <xf numFmtId="10" fontId="2" fillId="0" borderId="0" xfId="9" applyNumberFormat="1" applyFont="1" applyFill="1"/>
    <xf numFmtId="0" fontId="0" fillId="0" borderId="0" xfId="0" applyNumberFormat="1"/>
    <xf numFmtId="168" fontId="0" fillId="0" borderId="0" xfId="0" applyNumberFormat="1"/>
    <xf numFmtId="169" fontId="4" fillId="2" borderId="10" xfId="2" applyNumberFormat="1" applyFill="1" applyBorder="1"/>
    <xf numFmtId="168" fontId="0" fillId="0" borderId="0" xfId="0" applyNumberFormat="1" applyFill="1"/>
    <xf numFmtId="44" fontId="4" fillId="0" borderId="0" xfId="2" applyNumberFormat="1"/>
    <xf numFmtId="10" fontId="4" fillId="0" borderId="9" xfId="2" applyNumberFormat="1" applyBorder="1"/>
    <xf numFmtId="2" fontId="4" fillId="0" borderId="0" xfId="2" applyNumberFormat="1" applyAlignment="1">
      <alignment horizontal="right"/>
    </xf>
    <xf numFmtId="10" fontId="4" fillId="0" borderId="0" xfId="2" applyNumberFormat="1" applyBorder="1" applyAlignment="1">
      <alignment horizontal="center"/>
    </xf>
    <xf numFmtId="168" fontId="4" fillId="0" borderId="0" xfId="2" applyNumberFormat="1" applyAlignment="1">
      <alignment horizontal="right"/>
    </xf>
    <xf numFmtId="0" fontId="4" fillId="0" borderId="0" xfId="2" applyAlignment="1">
      <alignment horizontal="center"/>
    </xf>
    <xf numFmtId="10" fontId="4" fillId="0" borderId="0" xfId="2" applyNumberFormat="1" applyFill="1"/>
    <xf numFmtId="168" fontId="4" fillId="0" borderId="0" xfId="2" applyNumberFormat="1" applyFill="1"/>
    <xf numFmtId="0" fontId="4" fillId="8" borderId="0" xfId="2" applyFill="1"/>
    <xf numFmtId="10" fontId="4" fillId="8" borderId="0" xfId="2" applyNumberFormat="1" applyFill="1" applyAlignment="1">
      <alignment horizontal="right"/>
    </xf>
    <xf numFmtId="166" fontId="4" fillId="9" borderId="0" xfId="2" applyNumberFormat="1" applyFill="1"/>
    <xf numFmtId="0" fontId="4" fillId="9" borderId="0" xfId="2" applyFill="1"/>
    <xf numFmtId="10" fontId="4" fillId="9" borderId="0" xfId="2" applyNumberFormat="1" applyFill="1" applyAlignment="1">
      <alignment horizontal="right"/>
    </xf>
    <xf numFmtId="168" fontId="4" fillId="9" borderId="0" xfId="2" applyNumberFormat="1" applyFill="1" applyAlignment="1">
      <alignment horizontal="right"/>
    </xf>
    <xf numFmtId="168" fontId="4" fillId="0" borderId="0" xfId="2" applyNumberFormat="1"/>
    <xf numFmtId="164" fontId="4" fillId="0" borderId="0" xfId="2" applyNumberFormat="1" applyAlignment="1">
      <alignment horizontal="right"/>
    </xf>
    <xf numFmtId="166" fontId="4" fillId="0" borderId="0" xfId="2" applyNumberFormat="1" applyFill="1"/>
    <xf numFmtId="10" fontId="4" fillId="0" borderId="0" xfId="9" applyNumberFormat="1" applyFont="1"/>
    <xf numFmtId="166" fontId="4" fillId="6" borderId="0" xfId="2" applyNumberFormat="1" applyFill="1"/>
    <xf numFmtId="170" fontId="4" fillId="0" borderId="0" xfId="2" applyNumberFormat="1" applyAlignment="1">
      <alignment horizontal="right"/>
    </xf>
    <xf numFmtId="166" fontId="4" fillId="10" borderId="0" xfId="2" applyNumberFormat="1" applyFill="1"/>
    <xf numFmtId="0" fontId="4" fillId="10" borderId="0" xfId="2" applyFill="1"/>
    <xf numFmtId="10" fontId="4" fillId="10" borderId="0" xfId="2" applyNumberFormat="1" applyFill="1" applyAlignment="1">
      <alignment horizontal="right"/>
    </xf>
    <xf numFmtId="168" fontId="4" fillId="10" borderId="0" xfId="2" applyNumberFormat="1" applyFill="1" applyAlignment="1">
      <alignment horizontal="right"/>
    </xf>
    <xf numFmtId="166" fontId="4" fillId="11" borderId="0" xfId="2" applyNumberFormat="1" applyFill="1"/>
    <xf numFmtId="0" fontId="4" fillId="11" borderId="0" xfId="2" applyFill="1"/>
    <xf numFmtId="10" fontId="4" fillId="11" borderId="0" xfId="2" applyNumberFormat="1" applyFill="1" applyAlignment="1">
      <alignment horizontal="right"/>
    </xf>
    <xf numFmtId="168" fontId="4" fillId="11" borderId="0" xfId="2" applyNumberFormat="1" applyFill="1" applyAlignment="1">
      <alignment horizontal="right"/>
    </xf>
    <xf numFmtId="0" fontId="4" fillId="12" borderId="0" xfId="2" applyFill="1"/>
    <xf numFmtId="44" fontId="4" fillId="0" borderId="0" xfId="2" applyNumberFormat="1" applyFill="1"/>
    <xf numFmtId="171" fontId="4" fillId="0" borderId="0" xfId="2" applyNumberFormat="1" applyAlignment="1">
      <alignment horizontal="right"/>
    </xf>
    <xf numFmtId="166" fontId="4" fillId="13" borderId="0" xfId="2" applyNumberFormat="1" applyFill="1"/>
    <xf numFmtId="0" fontId="4" fillId="13" borderId="0" xfId="2" applyFill="1"/>
    <xf numFmtId="10" fontId="4" fillId="13" borderId="0" xfId="2" applyNumberFormat="1" applyFill="1" applyAlignment="1">
      <alignment horizontal="right"/>
    </xf>
    <xf numFmtId="168" fontId="4" fillId="13" borderId="0" xfId="2" applyNumberFormat="1" applyFill="1" applyAlignment="1">
      <alignment horizontal="right"/>
    </xf>
    <xf numFmtId="166" fontId="4" fillId="14" borderId="0" xfId="2" applyNumberFormat="1" applyFill="1"/>
    <xf numFmtId="0" fontId="4" fillId="14" borderId="0" xfId="2" applyFill="1"/>
    <xf numFmtId="10" fontId="4" fillId="14" borderId="0" xfId="2" applyNumberFormat="1" applyFill="1" applyAlignment="1">
      <alignment horizontal="right"/>
    </xf>
    <xf numFmtId="168" fontId="4" fillId="14" borderId="0" xfId="2" applyNumberFormat="1" applyFill="1" applyAlignment="1">
      <alignment horizontal="right"/>
    </xf>
    <xf numFmtId="0" fontId="7" fillId="0" borderId="0" xfId="2" applyFont="1" applyFill="1"/>
    <xf numFmtId="0" fontId="12" fillId="0" borderId="0" xfId="2" applyFont="1" applyFill="1"/>
    <xf numFmtId="0" fontId="4" fillId="0" borderId="11" xfId="2" applyFill="1" applyBorder="1"/>
    <xf numFmtId="172" fontId="4" fillId="0" borderId="0" xfId="2" applyNumberFormat="1" applyFill="1" applyAlignment="1">
      <alignment horizontal="right"/>
    </xf>
    <xf numFmtId="0" fontId="12" fillId="5" borderId="19" xfId="2" applyFont="1" applyFill="1" applyBorder="1"/>
    <xf numFmtId="0" fontId="5" fillId="5" borderId="19" xfId="2" applyFont="1" applyFill="1" applyBorder="1" applyAlignment="1">
      <alignment horizontal="center"/>
    </xf>
    <xf numFmtId="0" fontId="4" fillId="0" borderId="19" xfId="2" applyBorder="1"/>
    <xf numFmtId="10" fontId="4" fillId="0" borderId="19" xfId="2" applyNumberFormat="1" applyBorder="1"/>
    <xf numFmtId="10" fontId="4" fillId="0" borderId="19" xfId="2" applyNumberFormat="1" applyBorder="1" applyAlignment="1">
      <alignment horizontal="right"/>
    </xf>
    <xf numFmtId="2" fontId="4" fillId="0" borderId="19" xfId="2" applyNumberFormat="1" applyBorder="1" applyAlignment="1">
      <alignment horizontal="right"/>
    </xf>
    <xf numFmtId="166" fontId="4" fillId="0" borderId="19" xfId="2" applyNumberFormat="1" applyFill="1" applyBorder="1"/>
    <xf numFmtId="166" fontId="4" fillId="11" borderId="19" xfId="2" applyNumberFormat="1" applyFill="1" applyBorder="1"/>
    <xf numFmtId="0" fontId="4" fillId="11" borderId="19" xfId="2" applyFill="1" applyBorder="1"/>
    <xf numFmtId="10" fontId="4" fillId="11" borderId="19" xfId="2" applyNumberFormat="1" applyFill="1" applyBorder="1" applyAlignment="1">
      <alignment horizontal="right"/>
    </xf>
    <xf numFmtId="166" fontId="4" fillId="10" borderId="19" xfId="2" applyNumberFormat="1" applyFill="1" applyBorder="1"/>
    <xf numFmtId="0" fontId="4" fillId="10" borderId="19" xfId="2" applyFill="1" applyBorder="1"/>
    <xf numFmtId="10" fontId="4" fillId="10" borderId="19" xfId="2" applyNumberFormat="1" applyFill="1" applyBorder="1" applyAlignment="1">
      <alignment horizontal="right"/>
    </xf>
    <xf numFmtId="166" fontId="4" fillId="9" borderId="19" xfId="2" applyNumberFormat="1" applyFill="1" applyBorder="1"/>
    <xf numFmtId="0" fontId="4" fillId="9" borderId="19" xfId="2" applyFill="1" applyBorder="1"/>
    <xf numFmtId="10" fontId="4" fillId="9" borderId="19" xfId="2" applyNumberFormat="1" applyFill="1" applyBorder="1" applyAlignment="1">
      <alignment horizontal="right"/>
    </xf>
    <xf numFmtId="166" fontId="4" fillId="14" borderId="19" xfId="2" applyNumberFormat="1" applyFill="1" applyBorder="1"/>
    <xf numFmtId="0" fontId="4" fillId="14" borderId="19" xfId="2" applyFill="1" applyBorder="1"/>
    <xf numFmtId="10" fontId="4" fillId="14" borderId="19" xfId="2" applyNumberFormat="1" applyFill="1" applyBorder="1" applyAlignment="1">
      <alignment horizontal="right"/>
    </xf>
    <xf numFmtId="169" fontId="4" fillId="11" borderId="19" xfId="2" applyNumberFormat="1" applyFill="1" applyBorder="1" applyAlignment="1">
      <alignment horizontal="right"/>
    </xf>
    <xf numFmtId="169" fontId="4" fillId="10" borderId="19" xfId="2" applyNumberFormat="1" applyFill="1" applyBorder="1" applyAlignment="1">
      <alignment horizontal="right"/>
    </xf>
    <xf numFmtId="169" fontId="4" fillId="9" borderId="19" xfId="2" applyNumberFormat="1" applyFill="1" applyBorder="1" applyAlignment="1">
      <alignment horizontal="right"/>
    </xf>
    <xf numFmtId="169" fontId="4" fillId="14" borderId="19" xfId="2" applyNumberFormat="1" applyFill="1" applyBorder="1" applyAlignment="1">
      <alignment horizontal="right"/>
    </xf>
    <xf numFmtId="0" fontId="4" fillId="0" borderId="19" xfId="2" applyFill="1" applyBorder="1"/>
    <xf numFmtId="10" fontId="4" fillId="11" borderId="19" xfId="9" applyNumberFormat="1" applyFont="1" applyFill="1" applyBorder="1"/>
    <xf numFmtId="10" fontId="4" fillId="10" borderId="19" xfId="9" applyNumberFormat="1" applyFont="1" applyFill="1" applyBorder="1"/>
    <xf numFmtId="10" fontId="4" fillId="9" borderId="19" xfId="9" applyNumberFormat="1" applyFont="1" applyFill="1" applyBorder="1"/>
    <xf numFmtId="10" fontId="4" fillId="14" borderId="19" xfId="9" applyNumberFormat="1" applyFont="1" applyFill="1" applyBorder="1"/>
    <xf numFmtId="166" fontId="4" fillId="3" borderId="19" xfId="2" applyNumberFormat="1" applyFill="1" applyBorder="1"/>
    <xf numFmtId="0" fontId="4" fillId="3" borderId="19" xfId="2" applyFill="1" applyBorder="1"/>
    <xf numFmtId="10" fontId="4" fillId="3" borderId="19" xfId="2" applyNumberFormat="1" applyFill="1" applyBorder="1" applyAlignment="1">
      <alignment horizontal="right"/>
    </xf>
    <xf numFmtId="169" fontId="4" fillId="3" borderId="19" xfId="2" applyNumberFormat="1" applyFill="1" applyBorder="1" applyAlignment="1">
      <alignment horizontal="right"/>
    </xf>
    <xf numFmtId="10" fontId="4" fillId="3" borderId="19" xfId="9" applyNumberFormat="1" applyFont="1" applyFill="1" applyBorder="1"/>
    <xf numFmtId="166" fontId="4" fillId="15" borderId="19" xfId="2" applyNumberFormat="1" applyFill="1" applyBorder="1"/>
    <xf numFmtId="0" fontId="4" fillId="15" borderId="19" xfId="2" applyFill="1" applyBorder="1"/>
    <xf numFmtId="10" fontId="4" fillId="15" borderId="19" xfId="2" applyNumberFormat="1" applyFill="1" applyBorder="1" applyAlignment="1">
      <alignment horizontal="right"/>
    </xf>
    <xf numFmtId="169" fontId="4" fillId="15" borderId="19" xfId="2" applyNumberFormat="1" applyFill="1" applyBorder="1" applyAlignment="1">
      <alignment horizontal="right"/>
    </xf>
    <xf numFmtId="10" fontId="4" fillId="15" borderId="19" xfId="9" applyNumberFormat="1" applyFont="1" applyFill="1" applyBorder="1"/>
    <xf numFmtId="166" fontId="4" fillId="16" borderId="19" xfId="2" applyNumberFormat="1" applyFill="1" applyBorder="1"/>
    <xf numFmtId="0" fontId="4" fillId="16" borderId="19" xfId="2" applyFill="1" applyBorder="1"/>
    <xf numFmtId="10" fontId="4" fillId="16" borderId="19" xfId="2" applyNumberFormat="1" applyFill="1" applyBorder="1" applyAlignment="1">
      <alignment horizontal="right"/>
    </xf>
    <xf numFmtId="169" fontId="4" fillId="16" borderId="19" xfId="2" applyNumberFormat="1" applyFill="1" applyBorder="1" applyAlignment="1">
      <alignment horizontal="right"/>
    </xf>
    <xf numFmtId="10" fontId="4" fillId="16" borderId="19" xfId="9" applyNumberFormat="1" applyFont="1" applyFill="1" applyBorder="1"/>
    <xf numFmtId="0" fontId="4" fillId="0" borderId="19" xfId="2" applyFill="1" applyBorder="1" applyAlignment="1">
      <alignment horizontal="center"/>
    </xf>
    <xf numFmtId="166" fontId="4" fillId="0" borderId="19" xfId="2" applyNumberForma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10" fontId="4" fillId="0" borderId="5" xfId="2" applyNumberFormat="1" applyFill="1" applyBorder="1"/>
    <xf numFmtId="10" fontId="4" fillId="0" borderId="0" xfId="2" applyNumberFormat="1" applyFill="1" applyBorder="1" applyAlignment="1">
      <alignment horizontal="center"/>
    </xf>
    <xf numFmtId="166" fontId="4" fillId="0" borderId="0" xfId="1" applyNumberFormat="1" applyFont="1" applyFill="1" applyBorder="1"/>
    <xf numFmtId="10" fontId="4" fillId="0" borderId="8" xfId="2" applyNumberFormat="1" applyFill="1" applyBorder="1"/>
    <xf numFmtId="44" fontId="4" fillId="0" borderId="0" xfId="1" applyNumberFormat="1" applyFont="1" applyFill="1" applyBorder="1"/>
    <xf numFmtId="0" fontId="4" fillId="0" borderId="12" xfId="2" applyFill="1" applyBorder="1"/>
    <xf numFmtId="169" fontId="4" fillId="0" borderId="10" xfId="2" applyNumberFormat="1" applyFill="1" applyBorder="1"/>
    <xf numFmtId="164" fontId="4" fillId="0" borderId="14" xfId="2" applyNumberFormat="1" applyFill="1" applyBorder="1"/>
    <xf numFmtId="0" fontId="4" fillId="0" borderId="14" xfId="2" applyFill="1" applyBorder="1"/>
    <xf numFmtId="10" fontId="4" fillId="0" borderId="16" xfId="2" applyNumberFormat="1" applyFill="1" applyBorder="1"/>
    <xf numFmtId="0" fontId="4" fillId="0" borderId="0" xfId="2" applyFill="1" applyBorder="1"/>
    <xf numFmtId="166" fontId="4" fillId="8" borderId="0" xfId="2" applyNumberFormat="1" applyFill="1"/>
    <xf numFmtId="168" fontId="4" fillId="8" borderId="0" xfId="2" applyNumberFormat="1" applyFill="1" applyAlignment="1">
      <alignment horizontal="right"/>
    </xf>
    <xf numFmtId="10" fontId="4" fillId="0" borderId="0" xfId="9" applyNumberFormat="1" applyFont="1" applyFill="1"/>
    <xf numFmtId="166" fontId="4" fillId="8" borderId="19" xfId="2" applyNumberFormat="1" applyFill="1" applyBorder="1"/>
    <xf numFmtId="0" fontId="4" fillId="8" borderId="19" xfId="2" applyFill="1" applyBorder="1"/>
    <xf numFmtId="10" fontId="4" fillId="8" borderId="19" xfId="2" applyNumberFormat="1" applyFill="1" applyBorder="1" applyAlignment="1">
      <alignment horizontal="right"/>
    </xf>
    <xf numFmtId="168" fontId="4" fillId="8" borderId="19" xfId="2" applyNumberFormat="1" applyFill="1" applyBorder="1" applyAlignment="1">
      <alignment horizontal="right"/>
    </xf>
    <xf numFmtId="10" fontId="4" fillId="8" borderId="19" xfId="9" applyNumberFormat="1" applyFont="1" applyFill="1" applyBorder="1"/>
    <xf numFmtId="168" fontId="4" fillId="0" borderId="0" xfId="2" applyNumberFormat="1" applyFill="1" applyAlignment="1">
      <alignment horizontal="right"/>
    </xf>
    <xf numFmtId="2" fontId="4" fillId="11" borderId="0" xfId="2" applyNumberFormat="1" applyFill="1" applyAlignment="1">
      <alignment horizontal="right"/>
    </xf>
    <xf numFmtId="2" fontId="4" fillId="10" borderId="0" xfId="2" applyNumberFormat="1" applyFill="1" applyAlignment="1">
      <alignment horizontal="right"/>
    </xf>
    <xf numFmtId="2" fontId="4" fillId="9" borderId="0" xfId="2" applyNumberFormat="1" applyFill="1" applyAlignment="1">
      <alignment horizontal="right"/>
    </xf>
    <xf numFmtId="2" fontId="4" fillId="14" borderId="0" xfId="2" applyNumberFormat="1" applyFill="1" applyAlignment="1">
      <alignment horizontal="right"/>
    </xf>
    <xf numFmtId="2" fontId="4" fillId="13" borderId="0" xfId="2" applyNumberFormat="1" applyFill="1" applyAlignment="1">
      <alignment horizontal="right"/>
    </xf>
    <xf numFmtId="0" fontId="5" fillId="17" borderId="19" xfId="0" applyFont="1" applyFill="1" applyBorder="1" applyAlignment="1">
      <alignment horizontal="center"/>
    </xf>
    <xf numFmtId="0" fontId="5" fillId="17" borderId="20" xfId="0" applyFont="1" applyFill="1" applyBorder="1" applyAlignment="1">
      <alignment horizontal="center"/>
    </xf>
    <xf numFmtId="166" fontId="4" fillId="18" borderId="21" xfId="0" applyNumberFormat="1" applyFont="1" applyFill="1" applyBorder="1"/>
    <xf numFmtId="0" fontId="4" fillId="18" borderId="22" xfId="0" applyFont="1" applyFill="1" applyBorder="1"/>
    <xf numFmtId="10" fontId="4" fillId="18" borderId="22" xfId="0" applyNumberFormat="1" applyFont="1" applyFill="1" applyBorder="1" applyAlignment="1">
      <alignment horizontal="right"/>
    </xf>
    <xf numFmtId="169" fontId="4" fillId="18" borderId="22" xfId="0" applyNumberFormat="1" applyFont="1" applyFill="1" applyBorder="1" applyAlignment="1">
      <alignment horizontal="right"/>
    </xf>
    <xf numFmtId="166" fontId="4" fillId="18" borderId="22" xfId="0" applyNumberFormat="1" applyFont="1" applyFill="1" applyBorder="1"/>
    <xf numFmtId="10" fontId="4" fillId="18" borderId="22" xfId="0" applyNumberFormat="1" applyFont="1" applyFill="1" applyBorder="1"/>
    <xf numFmtId="166" fontId="4" fillId="19" borderId="21" xfId="0" applyNumberFormat="1" applyFont="1" applyFill="1" applyBorder="1"/>
    <xf numFmtId="0" fontId="4" fillId="19" borderId="22" xfId="0" applyFont="1" applyFill="1" applyBorder="1"/>
    <xf numFmtId="10" fontId="4" fillId="19" borderId="22" xfId="0" applyNumberFormat="1" applyFont="1" applyFill="1" applyBorder="1" applyAlignment="1">
      <alignment horizontal="right"/>
    </xf>
    <xf numFmtId="169" fontId="4" fillId="19" borderId="22" xfId="0" applyNumberFormat="1" applyFont="1" applyFill="1" applyBorder="1" applyAlignment="1">
      <alignment horizontal="right"/>
    </xf>
    <xf numFmtId="166" fontId="4" fillId="19" borderId="22" xfId="0" applyNumberFormat="1" applyFont="1" applyFill="1" applyBorder="1"/>
    <xf numFmtId="10" fontId="4" fillId="19" borderId="22" xfId="0" applyNumberFormat="1" applyFont="1" applyFill="1" applyBorder="1"/>
    <xf numFmtId="166" fontId="4" fillId="20" borderId="21" xfId="0" applyNumberFormat="1" applyFont="1" applyFill="1" applyBorder="1"/>
    <xf numFmtId="0" fontId="4" fillId="20" borderId="22" xfId="0" applyFont="1" applyFill="1" applyBorder="1"/>
    <xf numFmtId="10" fontId="4" fillId="20" borderId="22" xfId="0" applyNumberFormat="1" applyFont="1" applyFill="1" applyBorder="1" applyAlignment="1">
      <alignment horizontal="right"/>
    </xf>
    <xf numFmtId="169" fontId="4" fillId="20" borderId="22" xfId="0" applyNumberFormat="1" applyFont="1" applyFill="1" applyBorder="1" applyAlignment="1">
      <alignment horizontal="right"/>
    </xf>
    <xf numFmtId="166" fontId="4" fillId="20" borderId="22" xfId="0" applyNumberFormat="1" applyFont="1" applyFill="1" applyBorder="1"/>
    <xf numFmtId="10" fontId="4" fillId="20" borderId="22" xfId="0" applyNumberFormat="1" applyFont="1" applyFill="1" applyBorder="1"/>
    <xf numFmtId="166" fontId="4" fillId="21" borderId="21" xfId="0" applyNumberFormat="1" applyFont="1" applyFill="1" applyBorder="1"/>
    <xf numFmtId="0" fontId="4" fillId="21" borderId="22" xfId="0" applyFont="1" applyFill="1" applyBorder="1"/>
    <xf numFmtId="10" fontId="4" fillId="21" borderId="22" xfId="0" applyNumberFormat="1" applyFont="1" applyFill="1" applyBorder="1" applyAlignment="1">
      <alignment horizontal="right"/>
    </xf>
    <xf numFmtId="169" fontId="4" fillId="21" borderId="22" xfId="0" applyNumberFormat="1" applyFont="1" applyFill="1" applyBorder="1" applyAlignment="1">
      <alignment horizontal="right"/>
    </xf>
    <xf numFmtId="166" fontId="4" fillId="21" borderId="22" xfId="0" applyNumberFormat="1" applyFont="1" applyFill="1" applyBorder="1"/>
    <xf numFmtId="10" fontId="4" fillId="21" borderId="22" xfId="0" applyNumberFormat="1" applyFont="1" applyFill="1" applyBorder="1"/>
    <xf numFmtId="166" fontId="4" fillId="22" borderId="21" xfId="0" applyNumberFormat="1" applyFont="1" applyFill="1" applyBorder="1"/>
    <xf numFmtId="0" fontId="4" fillId="22" borderId="22" xfId="0" applyFont="1" applyFill="1" applyBorder="1"/>
    <xf numFmtId="10" fontId="4" fillId="22" borderId="22" xfId="0" applyNumberFormat="1" applyFont="1" applyFill="1" applyBorder="1" applyAlignment="1">
      <alignment horizontal="right"/>
    </xf>
    <xf numFmtId="169" fontId="4" fillId="22" borderId="22" xfId="0" applyNumberFormat="1" applyFont="1" applyFill="1" applyBorder="1" applyAlignment="1">
      <alignment horizontal="right"/>
    </xf>
    <xf numFmtId="166" fontId="4" fillId="22" borderId="22" xfId="0" applyNumberFormat="1" applyFont="1" applyFill="1" applyBorder="1"/>
    <xf numFmtId="10" fontId="4" fillId="22" borderId="22" xfId="0" applyNumberFormat="1" applyFont="1" applyFill="1" applyBorder="1"/>
    <xf numFmtId="166" fontId="4" fillId="23" borderId="21" xfId="0" applyNumberFormat="1" applyFont="1" applyFill="1" applyBorder="1"/>
    <xf numFmtId="0" fontId="4" fillId="23" borderId="22" xfId="0" applyFont="1" applyFill="1" applyBorder="1"/>
    <xf numFmtId="10" fontId="4" fillId="23" borderId="22" xfId="0" applyNumberFormat="1" applyFont="1" applyFill="1" applyBorder="1" applyAlignment="1">
      <alignment horizontal="right"/>
    </xf>
    <xf numFmtId="169" fontId="4" fillId="23" borderId="22" xfId="0" applyNumberFormat="1" applyFont="1" applyFill="1" applyBorder="1" applyAlignment="1">
      <alignment horizontal="right"/>
    </xf>
    <xf numFmtId="166" fontId="4" fillId="23" borderId="22" xfId="0" applyNumberFormat="1" applyFont="1" applyFill="1" applyBorder="1"/>
    <xf numFmtId="10" fontId="4" fillId="23" borderId="22" xfId="0" applyNumberFormat="1" applyFont="1" applyFill="1" applyBorder="1"/>
    <xf numFmtId="166" fontId="4" fillId="24" borderId="21" xfId="0" applyNumberFormat="1" applyFont="1" applyFill="1" applyBorder="1"/>
    <xf numFmtId="0" fontId="4" fillId="24" borderId="22" xfId="0" applyFont="1" applyFill="1" applyBorder="1"/>
    <xf numFmtId="10" fontId="4" fillId="24" borderId="22" xfId="0" applyNumberFormat="1" applyFont="1" applyFill="1" applyBorder="1" applyAlignment="1">
      <alignment horizontal="right"/>
    </xf>
    <xf numFmtId="169" fontId="4" fillId="24" borderId="22" xfId="0" applyNumberFormat="1" applyFont="1" applyFill="1" applyBorder="1" applyAlignment="1">
      <alignment horizontal="right"/>
    </xf>
    <xf numFmtId="166" fontId="4" fillId="24" borderId="22" xfId="0" applyNumberFormat="1" applyFont="1" applyFill="1" applyBorder="1"/>
    <xf numFmtId="10" fontId="4" fillId="24" borderId="22" xfId="0" applyNumberFormat="1" applyFont="1" applyFill="1" applyBorder="1"/>
    <xf numFmtId="166" fontId="4" fillId="25" borderId="21" xfId="0" applyNumberFormat="1" applyFont="1" applyFill="1" applyBorder="1"/>
    <xf numFmtId="0" fontId="4" fillId="25" borderId="22" xfId="0" applyFont="1" applyFill="1" applyBorder="1"/>
    <xf numFmtId="10" fontId="4" fillId="25" borderId="22" xfId="0" applyNumberFormat="1" applyFont="1" applyFill="1" applyBorder="1" applyAlignment="1">
      <alignment horizontal="right"/>
    </xf>
    <xf numFmtId="168" fontId="4" fillId="25" borderId="22" xfId="0" applyNumberFormat="1" applyFont="1" applyFill="1" applyBorder="1" applyAlignment="1">
      <alignment horizontal="right"/>
    </xf>
    <xf numFmtId="166" fontId="4" fillId="25" borderId="22" xfId="0" applyNumberFormat="1" applyFont="1" applyFill="1" applyBorder="1"/>
    <xf numFmtId="10" fontId="4" fillId="25" borderId="22" xfId="0" applyNumberFormat="1" applyFont="1" applyFill="1" applyBorder="1"/>
    <xf numFmtId="0" fontId="7" fillId="0" borderId="0" xfId="2" applyFont="1" applyFill="1" applyAlignment="1">
      <alignment horizontal="center"/>
    </xf>
    <xf numFmtId="0" fontId="4" fillId="0" borderId="0" xfId="2" applyFill="1" applyAlignment="1">
      <alignment horizontal="center"/>
    </xf>
    <xf numFmtId="166" fontId="4" fillId="26" borderId="0" xfId="2" applyNumberFormat="1" applyFill="1"/>
    <xf numFmtId="0" fontId="4" fillId="26" borderId="0" xfId="2" applyFill="1"/>
    <xf numFmtId="10" fontId="4" fillId="26" borderId="0" xfId="2" applyNumberFormat="1" applyFill="1" applyAlignment="1">
      <alignment horizontal="right"/>
    </xf>
    <xf numFmtId="168" fontId="4" fillId="26" borderId="0" xfId="2" applyNumberFormat="1" applyFill="1" applyAlignment="1">
      <alignment horizontal="right"/>
    </xf>
    <xf numFmtId="166" fontId="4" fillId="27" borderId="0" xfId="2" applyNumberFormat="1" applyFill="1"/>
    <xf numFmtId="0" fontId="4" fillId="27" borderId="0" xfId="2" applyFill="1"/>
    <xf numFmtId="10" fontId="4" fillId="27" borderId="0" xfId="2" applyNumberFormat="1" applyFill="1" applyAlignment="1">
      <alignment horizontal="right"/>
    </xf>
    <xf numFmtId="168" fontId="4" fillId="27" borderId="0" xfId="2" applyNumberFormat="1" applyFill="1" applyAlignment="1">
      <alignment horizontal="right"/>
    </xf>
    <xf numFmtId="0" fontId="0" fillId="27" borderId="0" xfId="0" applyFill="1"/>
    <xf numFmtId="0" fontId="20" fillId="0" borderId="1" xfId="2" applyFont="1" applyFill="1" applyBorder="1"/>
    <xf numFmtId="0" fontId="0" fillId="6" borderId="0" xfId="0" applyFill="1" applyAlignment="1">
      <alignment horizontal="center"/>
    </xf>
    <xf numFmtId="10" fontId="0" fillId="6" borderId="0" xfId="9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0">
    <cellStyle name="Comma 2" xfId="3" xr:uid="{00000000-0005-0000-0000-000000000000}"/>
    <cellStyle name="Monétaire" xfId="1" builtinId="4"/>
    <cellStyle name="Normal" xfId="0" builtinId="0"/>
    <cellStyle name="Normal 2" xfId="5" xr:uid="{00000000-0005-0000-0000-000003000000}"/>
    <cellStyle name="Normal 2 2" xfId="7" xr:uid="{00000000-0005-0000-0000-000004000000}"/>
    <cellStyle name="Normal 3" xfId="6" xr:uid="{00000000-0005-0000-0000-000005000000}"/>
    <cellStyle name="Normal 4" xfId="2" xr:uid="{00000000-0005-0000-0000-000006000000}"/>
    <cellStyle name="Percent 2" xfId="4" xr:uid="{00000000-0005-0000-0000-000008000000}"/>
    <cellStyle name="Pourcentage" xfId="9" builtinId="5"/>
    <cellStyle name="Pourcentage 2" xfId="8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5983162210172"/>
          <c:y val="6.1465862943869458E-2"/>
          <c:w val="0.72727330375636012"/>
          <c:h val="0.832153221393925"/>
        </c:manualLayout>
      </c:layout>
      <c:scatterChart>
        <c:scatterStyle val="lineMarker"/>
        <c:varyColors val="0"/>
        <c:ser>
          <c:idx val="0"/>
          <c:order val="0"/>
          <c:tx>
            <c:v>Série 1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'Markowitz sans CT'!$B$75:$B$91</c:f>
              <c:numCache>
                <c:formatCode>0.00%</c:formatCode>
                <c:ptCount val="17"/>
                <c:pt idx="0">
                  <c:v>0.31383180919899323</c:v>
                </c:pt>
                <c:pt idx="1">
                  <c:v>0.22727811526472821</c:v>
                </c:pt>
                <c:pt idx="2">
                  <c:v>0.19830650127684082</c:v>
                </c:pt>
                <c:pt idx="3">
                  <c:v>0.17384920228643366</c:v>
                </c:pt>
                <c:pt idx="4">
                  <c:v>0.15313746628778377</c:v>
                </c:pt>
                <c:pt idx="5">
                  <c:v>0.13557323783915987</c:v>
                </c:pt>
                <c:pt idx="6">
                  <c:v>0.1223234770997529</c:v>
                </c:pt>
                <c:pt idx="7">
                  <c:v>0.11356732650661656</c:v>
                </c:pt>
                <c:pt idx="8">
                  <c:v>0.11337560431798094</c:v>
                </c:pt>
                <c:pt idx="9">
                  <c:v>0.10620526333573681</c:v>
                </c:pt>
                <c:pt idx="10">
                  <c:v>0.10032122571138963</c:v>
                </c:pt>
                <c:pt idx="11">
                  <c:v>9.5510872571724276E-2</c:v>
                </c:pt>
                <c:pt idx="12">
                  <c:v>9.17702695456446E-2</c:v>
                </c:pt>
                <c:pt idx="13">
                  <c:v>8.8899052011305574E-2</c:v>
                </c:pt>
                <c:pt idx="14">
                  <c:v>8.690812972616721E-2</c:v>
                </c:pt>
                <c:pt idx="15">
                  <c:v>8.6025597792252259E-2</c:v>
                </c:pt>
                <c:pt idx="16">
                  <c:v>8.5675789678503089E-2</c:v>
                </c:pt>
              </c:numCache>
            </c:numRef>
          </c:xVal>
          <c:yVal>
            <c:numRef>
              <c:f>'Markowitz sans CT'!$C$75:$C$91</c:f>
              <c:numCache>
                <c:formatCode>0.00%</c:formatCode>
                <c:ptCount val="17"/>
                <c:pt idx="0">
                  <c:v>0.24866769378272413</c:v>
                </c:pt>
                <c:pt idx="1">
                  <c:v>0.23000000207568325</c:v>
                </c:pt>
                <c:pt idx="2">
                  <c:v>0.21999999951313165</c:v>
                </c:pt>
                <c:pt idx="3">
                  <c:v>0.20999999987505338</c:v>
                </c:pt>
                <c:pt idx="4">
                  <c:v>0.19999999819592842</c:v>
                </c:pt>
                <c:pt idx="5">
                  <c:v>0.18999999970888748</c:v>
                </c:pt>
                <c:pt idx="6">
                  <c:v>0.18000000091364732</c:v>
                </c:pt>
                <c:pt idx="7">
                  <c:v>0.17024004169560708</c:v>
                </c:pt>
                <c:pt idx="8">
                  <c:v>0.1700000005808486</c:v>
                </c:pt>
                <c:pt idx="9">
                  <c:v>0.15999999844362445</c:v>
                </c:pt>
                <c:pt idx="10">
                  <c:v>0.14999999921954141</c:v>
                </c:pt>
                <c:pt idx="11">
                  <c:v>0.14000000025530115</c:v>
                </c:pt>
                <c:pt idx="12">
                  <c:v>0.12999999973657961</c:v>
                </c:pt>
                <c:pt idx="13">
                  <c:v>0.11999999981273324</c:v>
                </c:pt>
                <c:pt idx="14">
                  <c:v>0.11000000018360573</c:v>
                </c:pt>
                <c:pt idx="15">
                  <c:v>9.9999999655175448E-2</c:v>
                </c:pt>
                <c:pt idx="16">
                  <c:v>9.0000000541845177E-2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B2-DC48-87DD-E6396565A1EB}"/>
            </c:ext>
          </c:extLst>
        </c:ser>
        <c:ser>
          <c:idx val="1"/>
          <c:order val="1"/>
          <c:spPr>
            <a:ln>
              <a:solidFill>
                <a:schemeClr val="accent2"/>
              </a:solidFill>
            </a:ln>
          </c:spPr>
          <c:xVal>
            <c:numRef>
              <c:f>'Markowitz sans CT'!$B$91:$B$97</c:f>
              <c:numCache>
                <c:formatCode>0.00%</c:formatCode>
                <c:ptCount val="7"/>
                <c:pt idx="0">
                  <c:v>8.5675789678503089E-2</c:v>
                </c:pt>
                <c:pt idx="1">
                  <c:v>8.7360397674265705E-2</c:v>
                </c:pt>
                <c:pt idx="2">
                  <c:v>9.0424928855267886E-2</c:v>
                </c:pt>
                <c:pt idx="3">
                  <c:v>9.4711613657893254E-2</c:v>
                </c:pt>
                <c:pt idx="4">
                  <c:v>0.10001639184076222</c:v>
                </c:pt>
                <c:pt idx="5">
                  <c:v>0.10620950542868618</c:v>
                </c:pt>
                <c:pt idx="6">
                  <c:v>0.11334147155899793</c:v>
                </c:pt>
              </c:numCache>
            </c:numRef>
          </c:xVal>
          <c:yVal>
            <c:numRef>
              <c:f>'Markowitz sans CT'!$C$91:$C$97</c:f>
              <c:numCache>
                <c:formatCode>0.00%</c:formatCode>
                <c:ptCount val="7"/>
                <c:pt idx="0">
                  <c:v>9.0000000541845177E-2</c:v>
                </c:pt>
                <c:pt idx="1">
                  <c:v>8.0000000444458985E-2</c:v>
                </c:pt>
                <c:pt idx="2">
                  <c:v>6.9999999778656008E-2</c:v>
                </c:pt>
                <c:pt idx="3">
                  <c:v>6.0000000200453735E-2</c:v>
                </c:pt>
                <c:pt idx="4">
                  <c:v>4.9999999846444938E-2</c:v>
                </c:pt>
                <c:pt idx="5">
                  <c:v>4.0000000099603826E-2</c:v>
                </c:pt>
                <c:pt idx="6">
                  <c:v>3.0000000292296367E-2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0E-4D31-871F-8DA1334BB323}"/>
            </c:ext>
          </c:extLst>
        </c:ser>
        <c:ser>
          <c:idx val="2"/>
          <c:order val="2"/>
          <c:tx>
            <c:v>Série 3</c:v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Rf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A-4B38-BBC3-7F3B6E94C70D}"/>
                </c:ext>
              </c:extLst>
            </c:dLbl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'Markowitz sans CT'!$B$74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'Markowitz sans CT'!$C$74</c:f>
              <c:numCache>
                <c:formatCode>0.00%</c:formatCode>
                <c:ptCount val="1"/>
                <c:pt idx="0">
                  <c:v>2.8458729702970299E-2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0A-4B38-BBC3-7F3B6E94C70D}"/>
            </c:ext>
          </c:extLst>
        </c:ser>
        <c:ser>
          <c:idx val="3"/>
          <c:order val="3"/>
          <c:tx>
            <c:v>Actions individuelles</c:v>
          </c:tx>
          <c:spPr>
            <a:ln>
              <a:noFill/>
            </a:ln>
          </c:spPr>
          <c:marker>
            <c:spPr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'Markowitz sans CT'!$B$104:$B$153</c:f>
              <c:numCache>
                <c:formatCode>0.00%</c:formatCode>
                <c:ptCount val="50"/>
                <c:pt idx="0">
                  <c:v>0.25181589603846516</c:v>
                </c:pt>
                <c:pt idx="1">
                  <c:v>0.22563357589211888</c:v>
                </c:pt>
                <c:pt idx="2">
                  <c:v>0.19660891191032187</c:v>
                </c:pt>
                <c:pt idx="3">
                  <c:v>0.17360754807726317</c:v>
                </c:pt>
                <c:pt idx="4">
                  <c:v>0.22776322884370526</c:v>
                </c:pt>
                <c:pt idx="5">
                  <c:v>0.18152714490808305</c:v>
                </c:pt>
                <c:pt idx="6">
                  <c:v>0.25431332368304588</c:v>
                </c:pt>
                <c:pt idx="7">
                  <c:v>0.22289451128767371</c:v>
                </c:pt>
                <c:pt idx="8">
                  <c:v>0.25205553866918756</c:v>
                </c:pt>
                <c:pt idx="9">
                  <c:v>0.42084450855781036</c:v>
                </c:pt>
                <c:pt idx="10">
                  <c:v>0.33578965969662189</c:v>
                </c:pt>
                <c:pt idx="11">
                  <c:v>0.31591622624990839</c:v>
                </c:pt>
                <c:pt idx="12">
                  <c:v>0.25041915140993448</c:v>
                </c:pt>
                <c:pt idx="13">
                  <c:v>0.29340611526651089</c:v>
                </c:pt>
                <c:pt idx="14">
                  <c:v>0.31383183007223253</c:v>
                </c:pt>
                <c:pt idx="15">
                  <c:v>0.41645435422560467</c:v>
                </c:pt>
                <c:pt idx="16">
                  <c:v>0.29886323937006504</c:v>
                </c:pt>
                <c:pt idx="17">
                  <c:v>0.21736138723003534</c:v>
                </c:pt>
                <c:pt idx="18">
                  <c:v>0.31741424730148005</c:v>
                </c:pt>
                <c:pt idx="19">
                  <c:v>0.20115995998947286</c:v>
                </c:pt>
                <c:pt idx="20">
                  <c:v>0.27638629913557716</c:v>
                </c:pt>
                <c:pt idx="21">
                  <c:v>0.34307130156606769</c:v>
                </c:pt>
                <c:pt idx="22">
                  <c:v>0.23389354820512859</c:v>
                </c:pt>
                <c:pt idx="23">
                  <c:v>0.22345148007461618</c:v>
                </c:pt>
                <c:pt idx="24">
                  <c:v>0.42406415297262556</c:v>
                </c:pt>
                <c:pt idx="25">
                  <c:v>0.1600221648664289</c:v>
                </c:pt>
                <c:pt idx="26">
                  <c:v>0.17156678726664576</c:v>
                </c:pt>
                <c:pt idx="27">
                  <c:v>0.28478946976954611</c:v>
                </c:pt>
                <c:pt idx="28">
                  <c:v>0.23268939558875879</c:v>
                </c:pt>
                <c:pt idx="29">
                  <c:v>0.36564211351533782</c:v>
                </c:pt>
                <c:pt idx="30">
                  <c:v>0.24268019813778668</c:v>
                </c:pt>
                <c:pt idx="31">
                  <c:v>0.28916748111551577</c:v>
                </c:pt>
                <c:pt idx="32">
                  <c:v>0.24821249926740699</c:v>
                </c:pt>
                <c:pt idx="33">
                  <c:v>0.22415240781889667</c:v>
                </c:pt>
                <c:pt idx="34">
                  <c:v>0.21948884179214082</c:v>
                </c:pt>
                <c:pt idx="35">
                  <c:v>0.17671514826239723</c:v>
                </c:pt>
                <c:pt idx="36">
                  <c:v>0.28264898561371393</c:v>
                </c:pt>
                <c:pt idx="37">
                  <c:v>0.25902440133691285</c:v>
                </c:pt>
                <c:pt idx="38">
                  <c:v>0.26199600224679848</c:v>
                </c:pt>
                <c:pt idx="39">
                  <c:v>0.37268138849414933</c:v>
                </c:pt>
                <c:pt idx="40">
                  <c:v>0.37725646157837495</c:v>
                </c:pt>
                <c:pt idx="41">
                  <c:v>0.22430327809073972</c:v>
                </c:pt>
                <c:pt idx="42">
                  <c:v>0.27458027474346997</c:v>
                </c:pt>
                <c:pt idx="43">
                  <c:v>0.16807350559009174</c:v>
                </c:pt>
                <c:pt idx="44">
                  <c:v>0.21163898509259171</c:v>
                </c:pt>
                <c:pt idx="45">
                  <c:v>0.40441847962196847</c:v>
                </c:pt>
                <c:pt idx="46">
                  <c:v>0.25611900448183489</c:v>
                </c:pt>
                <c:pt idx="47">
                  <c:v>0.27788294492569338</c:v>
                </c:pt>
                <c:pt idx="48">
                  <c:v>0.26514187607068523</c:v>
                </c:pt>
                <c:pt idx="49">
                  <c:v>0.3597159803763692</c:v>
                </c:pt>
              </c:numCache>
            </c:numRef>
          </c:xVal>
          <c:yVal>
            <c:numRef>
              <c:f>'Markowitz sans CT'!$C$104:$C$153</c:f>
              <c:numCache>
                <c:formatCode>0.00%</c:formatCode>
                <c:ptCount val="50"/>
                <c:pt idx="0">
                  <c:v>0.17807264486309782</c:v>
                </c:pt>
                <c:pt idx="1">
                  <c:v>0.15529381749257376</c:v>
                </c:pt>
                <c:pt idx="2">
                  <c:v>0.11074438450260726</c:v>
                </c:pt>
                <c:pt idx="3">
                  <c:v>0.1272955151006312</c:v>
                </c:pt>
                <c:pt idx="4">
                  <c:v>0.1217813934250076</c:v>
                </c:pt>
                <c:pt idx="5">
                  <c:v>9.0803809951661929E-2</c:v>
                </c:pt>
                <c:pt idx="6">
                  <c:v>0.11519369796923251</c:v>
                </c:pt>
                <c:pt idx="7">
                  <c:v>0.13127337484974477</c:v>
                </c:pt>
                <c:pt idx="8">
                  <c:v>0.16424586931889573</c:v>
                </c:pt>
                <c:pt idx="9">
                  <c:v>6.4043105350543028E-2</c:v>
                </c:pt>
                <c:pt idx="10">
                  <c:v>0.18445470559185795</c:v>
                </c:pt>
                <c:pt idx="11">
                  <c:v>0.11431355225955131</c:v>
                </c:pt>
                <c:pt idx="12">
                  <c:v>0.178271247120114</c:v>
                </c:pt>
                <c:pt idx="13">
                  <c:v>-6.0091700653465141E-3</c:v>
                </c:pt>
                <c:pt idx="14">
                  <c:v>0.24866769378272413</c:v>
                </c:pt>
                <c:pt idx="15">
                  <c:v>0.16399027303648905</c:v>
                </c:pt>
                <c:pt idx="16">
                  <c:v>8.8022016797696834E-2</c:v>
                </c:pt>
                <c:pt idx="17">
                  <c:v>7.1110650007206733E-2</c:v>
                </c:pt>
                <c:pt idx="18">
                  <c:v>0.10540611030256897</c:v>
                </c:pt>
                <c:pt idx="19">
                  <c:v>6.3036786649946164E-2</c:v>
                </c:pt>
                <c:pt idx="20">
                  <c:v>0.12936830870317362</c:v>
                </c:pt>
                <c:pt idx="21">
                  <c:v>0.16499463454161711</c:v>
                </c:pt>
                <c:pt idx="22">
                  <c:v>0.20733923272130017</c:v>
                </c:pt>
                <c:pt idx="23">
                  <c:v>6.1107223319630588E-2</c:v>
                </c:pt>
                <c:pt idx="24">
                  <c:v>1.4245863155550209E-2</c:v>
                </c:pt>
                <c:pt idx="25">
                  <c:v>8.1474420029367112E-2</c:v>
                </c:pt>
                <c:pt idx="26">
                  <c:v>0.10673146188799865</c:v>
                </c:pt>
                <c:pt idx="27">
                  <c:v>0.166736166506946</c:v>
                </c:pt>
                <c:pt idx="28">
                  <c:v>4.4926537275923328E-2</c:v>
                </c:pt>
                <c:pt idx="29">
                  <c:v>0.11955333489098652</c:v>
                </c:pt>
                <c:pt idx="30">
                  <c:v>0.14960178005934166</c:v>
                </c:pt>
                <c:pt idx="31">
                  <c:v>-1.3820295778152913E-2</c:v>
                </c:pt>
                <c:pt idx="32">
                  <c:v>0.19008698072974228</c:v>
                </c:pt>
                <c:pt idx="33">
                  <c:v>2.6601686802252278E-2</c:v>
                </c:pt>
                <c:pt idx="34">
                  <c:v>7.3868352040529217E-4</c:v>
                </c:pt>
                <c:pt idx="35">
                  <c:v>0.16263777610077046</c:v>
                </c:pt>
                <c:pt idx="36">
                  <c:v>0.13324854936636865</c:v>
                </c:pt>
                <c:pt idx="37">
                  <c:v>8.6395359405828653E-2</c:v>
                </c:pt>
                <c:pt idx="38">
                  <c:v>3.5128225130390156E-2</c:v>
                </c:pt>
                <c:pt idx="39">
                  <c:v>3.4527564356472196E-2</c:v>
                </c:pt>
                <c:pt idx="40">
                  <c:v>-5.941103742821785E-2</c:v>
                </c:pt>
                <c:pt idx="41">
                  <c:v>8.9193255313148256E-2</c:v>
                </c:pt>
                <c:pt idx="42">
                  <c:v>3.4606240290592005E-2</c:v>
                </c:pt>
                <c:pt idx="43">
                  <c:v>0.1627042101641536</c:v>
                </c:pt>
                <c:pt idx="44">
                  <c:v>8.2114064193133274E-2</c:v>
                </c:pt>
                <c:pt idx="45">
                  <c:v>1.4716005198817772E-2</c:v>
                </c:pt>
                <c:pt idx="46">
                  <c:v>8.1938292186483963E-2</c:v>
                </c:pt>
                <c:pt idx="47">
                  <c:v>7.2564728819005886E-2</c:v>
                </c:pt>
                <c:pt idx="48">
                  <c:v>9.8609417395167931E-3</c:v>
                </c:pt>
                <c:pt idx="49">
                  <c:v>-1.1494412434492673E-2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B0A-4B38-BBC3-7F3B6E94C70D}"/>
            </c:ext>
          </c:extLst>
        </c:ser>
        <c:ser>
          <c:idx val="4"/>
          <c:order val="4"/>
          <c:tx>
            <c:v>Min Var</c:v>
          </c:tx>
          <c:marker>
            <c:spPr>
              <a:noFill/>
            </c:spPr>
          </c:marker>
          <c:xVal>
            <c:numRef>
              <c:f>'Markowitz sans CT'!$B$100</c:f>
              <c:numCache>
                <c:formatCode>0.00%</c:formatCode>
                <c:ptCount val="1"/>
                <c:pt idx="0">
                  <c:v>8.5408581595352764E-2</c:v>
                </c:pt>
              </c:numCache>
            </c:numRef>
          </c:xVal>
          <c:yVal>
            <c:numRef>
              <c:f>'Markowitz sans CT'!$C$100</c:f>
              <c:numCache>
                <c:formatCode>0.00%</c:formatCode>
                <c:ptCount val="1"/>
                <c:pt idx="0">
                  <c:v>9.6172935734003817E-2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27-554A-BF4D-0E918739C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6838896"/>
        <c:axId val="-2016837264"/>
      </c:scatterChart>
      <c:valAx>
        <c:axId val="-201683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Ecart-type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-2016837264"/>
        <c:crosses val="autoZero"/>
        <c:crossBetween val="midCat"/>
      </c:valAx>
      <c:valAx>
        <c:axId val="-2016837264"/>
        <c:scaling>
          <c:orientation val="minMax"/>
          <c:max val="0.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Rendement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-20168388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402166</xdr:colOff>
      <xdr:row>65</xdr:row>
      <xdr:rowOff>47625</xdr:rowOff>
    </xdr:from>
    <xdr:to>
      <xdr:col>11</xdr:col>
      <xdr:colOff>180975</xdr:colOff>
      <xdr:row>88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232833</xdr:colOff>
      <xdr:row>66</xdr:row>
      <xdr:rowOff>105833</xdr:rowOff>
    </xdr:from>
    <xdr:to>
      <xdr:col>7</xdr:col>
      <xdr:colOff>10583</xdr:colOff>
      <xdr:row>83</xdr:row>
      <xdr:rowOff>105834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V="1">
          <a:off x="5461000" y="11366500"/>
          <a:ext cx="1238250" cy="2698751"/>
        </a:xfrm>
        <a:prstGeom prst="line">
          <a:avLst/>
        </a:prstGeom>
        <a:ln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268111</xdr:colOff>
      <xdr:row>80</xdr:row>
      <xdr:rowOff>0</xdr:rowOff>
    </xdr:from>
    <xdr:to>
      <xdr:col>12</xdr:col>
      <xdr:colOff>254000</xdr:colOff>
      <xdr:row>85</xdr:row>
      <xdr:rowOff>84666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CC46E9D-9CF8-7245-8C5D-7132AD9799C8}"/>
            </a:ext>
          </a:extLst>
        </xdr:cNvPr>
        <xdr:cNvSpPr txBox="1"/>
      </xdr:nvSpPr>
      <xdr:spPr>
        <a:xfrm>
          <a:off x="7789333" y="14590889"/>
          <a:ext cx="2977445" cy="9313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Nous obtenons les mêmes pondérations,</a:t>
          </a:r>
          <a:r>
            <a:rPr lang="fr-FR" sz="1100" baseline="0"/>
            <a:t> et ce, </a:t>
          </a:r>
          <a:r>
            <a:rPr lang="fr-FR" sz="1100"/>
            <a:t>également pour les petits montants que sans CT car il existe peu</a:t>
          </a:r>
          <a:r>
            <a:rPr lang="fr-FR" sz="1100" baseline="0"/>
            <a:t> de combinaisons qui permettent d'obtenir exactement le même écart-type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ornum/AppData/Local/Microsoft/Windows/INetCache/IE/75UQEVQV/CT-moye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le récapitulative CT"/>
      <sheetName val="Liste des banques Bruxelles"/>
      <sheetName val="RL Br. 0&lt;X&lt;2500"/>
      <sheetName val="RL Br. 2501&lt;X&lt;5000"/>
      <sheetName val="RL Br. 5001&lt;X&lt;50000"/>
      <sheetName val="RL Br. X&gt;50000"/>
      <sheetName val="RL globale Br."/>
      <sheetName val="Liste des banques Paris-Amst."/>
      <sheetName val="RL P.-A. X&lt;2500"/>
      <sheetName val="RL P.-A. 2501&lt;X&lt;5000"/>
      <sheetName val="RL P.-A. 5001&lt;X&lt;50000"/>
      <sheetName val="RL P.-A. X&gt;50000"/>
      <sheetName val="RL global P.-A."/>
      <sheetName val="Liste des banques Allemagne"/>
      <sheetName val="RL All. X&lt;5000"/>
      <sheetName val="RL All. 5001&lt;X&lt;50000"/>
      <sheetName val="RL All. X&gt;50000"/>
      <sheetName val="RL globale All"/>
      <sheetName val="Liste des banques Italie"/>
      <sheetName val="RL It. X&lt;5000"/>
      <sheetName val="RL It. 5001&lt;X&lt;50000"/>
      <sheetName val="RL It. X&gt;50000"/>
      <sheetName val="RL globale It."/>
      <sheetName val="Liste des banques Espagne"/>
      <sheetName val="RL Esp. X&lt;2500"/>
      <sheetName val="RL Esp. 2501&lt;X&lt;5000"/>
      <sheetName val="RL Esp. 5001&lt;X&lt;50000"/>
      <sheetName val="RL Esp. X&gt;50000"/>
      <sheetName val="RL globale Esp."/>
    </sheetNames>
    <sheetDataSet>
      <sheetData sheetId="0" refreshError="1"/>
      <sheetData sheetId="1" refreshError="1"/>
      <sheetData sheetId="2">
        <row r="17">
          <cell r="B17">
            <v>7.7416666666666671</v>
          </cell>
        </row>
        <row r="18">
          <cell r="B18">
            <v>0</v>
          </cell>
        </row>
      </sheetData>
      <sheetData sheetId="3">
        <row r="17">
          <cell r="B17">
            <v>10.512499999999999</v>
          </cell>
        </row>
        <row r="18">
          <cell r="B18">
            <v>2.1250000000000037E-4</v>
          </cell>
        </row>
      </sheetData>
      <sheetData sheetId="4">
        <row r="17">
          <cell r="B17">
            <v>11.496671018276764</v>
          </cell>
        </row>
        <row r="18">
          <cell r="B18">
            <v>7.6348999129677959E-4</v>
          </cell>
        </row>
      </sheetData>
      <sheetData sheetId="5">
        <row r="17">
          <cell r="B17">
            <v>-9.1666666666666856</v>
          </cell>
        </row>
        <row r="18">
          <cell r="B18">
            <v>1.0648333333333334E-3</v>
          </cell>
        </row>
      </sheetData>
      <sheetData sheetId="6" refreshError="1"/>
      <sheetData sheetId="7" refreshError="1"/>
      <sheetData sheetId="8">
        <row r="17">
          <cell r="B17">
            <v>8.6583333333333332</v>
          </cell>
        </row>
        <row r="18">
          <cell r="B18">
            <v>0</v>
          </cell>
        </row>
      </sheetData>
      <sheetData sheetId="9">
        <row r="17">
          <cell r="B17">
            <v>11.012499999999999</v>
          </cell>
        </row>
        <row r="18">
          <cell r="B18">
            <v>2.1250000000000037E-4</v>
          </cell>
        </row>
      </sheetData>
      <sheetData sheetId="10">
        <row r="17">
          <cell r="B17">
            <v>11.496671018276764</v>
          </cell>
        </row>
        <row r="18">
          <cell r="B18">
            <v>7.6348999129677959E-4</v>
          </cell>
        </row>
      </sheetData>
      <sheetData sheetId="11">
        <row r="17">
          <cell r="B17">
            <v>-9.1666666666666856</v>
          </cell>
        </row>
        <row r="18">
          <cell r="B18">
            <v>1.0648333333333334E-3</v>
          </cell>
        </row>
      </sheetData>
      <sheetData sheetId="12" refreshError="1"/>
      <sheetData sheetId="13" refreshError="1"/>
      <sheetData sheetId="14">
        <row r="17">
          <cell r="B17">
            <v>16.618103448275861</v>
          </cell>
        </row>
      </sheetData>
      <sheetData sheetId="15">
        <row r="17">
          <cell r="B17">
            <v>16.282716855236433</v>
          </cell>
        </row>
        <row r="18">
          <cell r="B18">
            <v>1.3111401218450826E-3</v>
          </cell>
        </row>
      </sheetData>
      <sheetData sheetId="16">
        <row r="17">
          <cell r="B17">
            <v>0</v>
          </cell>
        </row>
        <row r="18">
          <cell r="B18">
            <v>1.6648333333333335E-3</v>
          </cell>
        </row>
      </sheetData>
      <sheetData sheetId="17" refreshError="1"/>
      <sheetData sheetId="18" refreshError="1"/>
      <sheetData sheetId="19">
        <row r="17">
          <cell r="B17">
            <v>16.618103448275861</v>
          </cell>
        </row>
      </sheetData>
      <sheetData sheetId="20">
        <row r="17">
          <cell r="B17">
            <v>10.168704670728175</v>
          </cell>
        </row>
        <row r="18">
          <cell r="B18">
            <v>2.123368146214099E-3</v>
          </cell>
        </row>
      </sheetData>
      <sheetData sheetId="21">
        <row r="17">
          <cell r="B17">
            <v>1.1368683772161603E-13</v>
          </cell>
        </row>
        <row r="18">
          <cell r="B18">
            <v>2.3314999999999998E-3</v>
          </cell>
        </row>
      </sheetData>
      <sheetData sheetId="22" refreshError="1"/>
      <sheetData sheetId="23" refreshError="1"/>
      <sheetData sheetId="24">
        <row r="17">
          <cell r="B17">
            <v>19.074999999999999</v>
          </cell>
        </row>
        <row r="18">
          <cell r="B18">
            <v>0</v>
          </cell>
        </row>
      </sheetData>
      <sheetData sheetId="25">
        <row r="17">
          <cell r="B17">
            <v>21.366666666666664</v>
          </cell>
        </row>
        <row r="18">
          <cell r="B18">
            <v>6.249999999999998E-4</v>
          </cell>
        </row>
      </sheetData>
      <sheetData sheetId="26">
        <row r="17">
          <cell r="B17">
            <v>13.24166666666666</v>
          </cell>
        </row>
        <row r="18">
          <cell r="B18">
            <v>2.4166666666666668E-3</v>
          </cell>
        </row>
      </sheetData>
      <sheetData sheetId="27">
        <row r="17">
          <cell r="B17">
            <v>0</v>
          </cell>
        </row>
        <row r="18">
          <cell r="B18">
            <v>2.6815000000000003E-3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workbookViewId="0">
      <selection activeCell="E6" sqref="E6"/>
    </sheetView>
  </sheetViews>
  <sheetFormatPr baseColWidth="10" defaultColWidth="8.83203125" defaultRowHeight="16"/>
  <cols>
    <col min="1" max="1" width="6.83203125" customWidth="1"/>
    <col min="2" max="2" width="32.33203125" customWidth="1"/>
    <col min="3" max="3" width="20.6640625" bestFit="1" customWidth="1"/>
    <col min="4" max="4" width="16.1640625" bestFit="1" customWidth="1"/>
    <col min="5" max="5" width="16.1640625" customWidth="1"/>
    <col min="7" max="7" width="8.83203125" style="65"/>
    <col min="8" max="8" width="10.33203125" style="65" customWidth="1"/>
    <col min="14" max="14" width="14.33203125" bestFit="1" customWidth="1"/>
    <col min="15" max="15" width="28.83203125" bestFit="1" customWidth="1"/>
  </cols>
  <sheetData>
    <row r="1" spans="1:18">
      <c r="A1" t="s">
        <v>219</v>
      </c>
    </row>
    <row r="3" spans="1:18">
      <c r="A3" t="s">
        <v>127</v>
      </c>
      <c r="B3" t="s">
        <v>27</v>
      </c>
      <c r="C3" t="s">
        <v>28</v>
      </c>
      <c r="D3" t="s">
        <v>128</v>
      </c>
      <c r="E3" t="s">
        <v>153</v>
      </c>
      <c r="G3" s="65" t="s">
        <v>144</v>
      </c>
      <c r="J3" s="65"/>
      <c r="N3" s="53" t="s">
        <v>140</v>
      </c>
      <c r="O3" s="53" t="s">
        <v>137</v>
      </c>
      <c r="P3" s="53" t="s">
        <v>153</v>
      </c>
      <c r="Q3" s="83"/>
      <c r="R3" s="83"/>
    </row>
    <row r="4" spans="1:18">
      <c r="A4">
        <v>1</v>
      </c>
      <c r="B4" s="276" t="s">
        <v>162</v>
      </c>
      <c r="C4" t="s">
        <v>30</v>
      </c>
      <c r="D4" t="s">
        <v>130</v>
      </c>
      <c r="E4" t="s">
        <v>152</v>
      </c>
      <c r="N4">
        <f>COUNTIF(D:D,O4)</f>
        <v>2</v>
      </c>
      <c r="O4" t="s">
        <v>130</v>
      </c>
      <c r="P4" t="s">
        <v>152</v>
      </c>
    </row>
    <row r="5" spans="1:18">
      <c r="A5">
        <v>2</v>
      </c>
      <c r="B5" s="276" t="s">
        <v>161</v>
      </c>
      <c r="C5" t="s">
        <v>32</v>
      </c>
      <c r="D5" t="s">
        <v>129</v>
      </c>
      <c r="E5" t="s">
        <v>151</v>
      </c>
      <c r="N5">
        <f t="shared" ref="N5:N7" si="0">COUNTIF(D:D,O5)</f>
        <v>19</v>
      </c>
      <c r="O5" t="s">
        <v>129</v>
      </c>
      <c r="P5" t="s">
        <v>151</v>
      </c>
    </row>
    <row r="6" spans="1:18">
      <c r="A6">
        <v>3</v>
      </c>
      <c r="B6" s="276" t="s">
        <v>33</v>
      </c>
      <c r="C6" t="s">
        <v>34</v>
      </c>
      <c r="D6" t="s">
        <v>129</v>
      </c>
      <c r="E6" t="s">
        <v>151</v>
      </c>
      <c r="N6">
        <f t="shared" si="0"/>
        <v>6</v>
      </c>
      <c r="O6" t="s">
        <v>131</v>
      </c>
      <c r="P6" t="s">
        <v>150</v>
      </c>
    </row>
    <row r="7" spans="1:18">
      <c r="A7">
        <v>4</v>
      </c>
      <c r="B7" s="276" t="s">
        <v>164</v>
      </c>
      <c r="C7" t="s">
        <v>36</v>
      </c>
      <c r="D7" t="s">
        <v>131</v>
      </c>
      <c r="E7" t="s">
        <v>150</v>
      </c>
      <c r="N7">
        <f t="shared" si="0"/>
        <v>16</v>
      </c>
      <c r="O7" t="s">
        <v>132</v>
      </c>
      <c r="P7" t="s">
        <v>148</v>
      </c>
    </row>
    <row r="8" spans="1:18">
      <c r="A8">
        <v>5</v>
      </c>
      <c r="B8" s="276" t="s">
        <v>37</v>
      </c>
      <c r="C8" t="s">
        <v>38</v>
      </c>
      <c r="D8" t="s">
        <v>132</v>
      </c>
      <c r="E8" t="s">
        <v>148</v>
      </c>
      <c r="N8">
        <f>COUNTIF(D:D,O8)</f>
        <v>0</v>
      </c>
      <c r="O8" t="s">
        <v>133</v>
      </c>
      <c r="P8" t="s">
        <v>148</v>
      </c>
    </row>
    <row r="9" spans="1:18">
      <c r="A9">
        <v>6</v>
      </c>
      <c r="B9" s="276" t="s">
        <v>39</v>
      </c>
      <c r="C9" t="s">
        <v>40</v>
      </c>
      <c r="D9" t="s">
        <v>129</v>
      </c>
      <c r="E9" t="s">
        <v>151</v>
      </c>
      <c r="N9">
        <f>COUNTIF(D:D,O9)</f>
        <v>1</v>
      </c>
      <c r="O9" t="s">
        <v>136</v>
      </c>
      <c r="P9" t="s">
        <v>148</v>
      </c>
    </row>
    <row r="10" spans="1:18">
      <c r="A10">
        <v>7</v>
      </c>
      <c r="B10" s="276" t="s">
        <v>41</v>
      </c>
      <c r="C10" t="s">
        <v>42</v>
      </c>
      <c r="D10" t="s">
        <v>132</v>
      </c>
      <c r="E10" t="s">
        <v>148</v>
      </c>
      <c r="N10">
        <f>COUNTIF(D:D,O10)</f>
        <v>2</v>
      </c>
      <c r="O10" t="s">
        <v>134</v>
      </c>
      <c r="P10" t="s">
        <v>149</v>
      </c>
    </row>
    <row r="11" spans="1:18">
      <c r="A11">
        <v>8</v>
      </c>
      <c r="B11" s="276" t="s">
        <v>163</v>
      </c>
      <c r="C11" t="s">
        <v>43</v>
      </c>
      <c r="D11" t="s">
        <v>132</v>
      </c>
      <c r="E11" t="s">
        <v>148</v>
      </c>
      <c r="G11" s="65" t="s">
        <v>156</v>
      </c>
      <c r="N11">
        <f>COUNTIF($D:$D,O11)</f>
        <v>4</v>
      </c>
      <c r="O11" t="s">
        <v>154</v>
      </c>
      <c r="P11" t="s">
        <v>155</v>
      </c>
    </row>
    <row r="12" spans="1:18">
      <c r="A12">
        <v>9</v>
      </c>
      <c r="B12" s="276" t="s">
        <v>44</v>
      </c>
      <c r="C12" t="s">
        <v>45</v>
      </c>
      <c r="D12" t="s">
        <v>132</v>
      </c>
      <c r="E12" t="s">
        <v>148</v>
      </c>
    </row>
    <row r="13" spans="1:18">
      <c r="A13">
        <v>10</v>
      </c>
      <c r="B13" s="276" t="s">
        <v>46</v>
      </c>
      <c r="C13" t="s">
        <v>47</v>
      </c>
      <c r="D13" t="s">
        <v>129</v>
      </c>
      <c r="E13" t="s">
        <v>151</v>
      </c>
    </row>
    <row r="14" spans="1:18">
      <c r="A14">
        <v>11</v>
      </c>
      <c r="B14" s="276" t="s">
        <v>48</v>
      </c>
      <c r="C14" t="s">
        <v>49</v>
      </c>
      <c r="D14" t="s">
        <v>129</v>
      </c>
      <c r="E14" t="s">
        <v>151</v>
      </c>
    </row>
    <row r="15" spans="1:18">
      <c r="A15">
        <v>12</v>
      </c>
      <c r="B15" s="276" t="s">
        <v>50</v>
      </c>
      <c r="C15" t="s">
        <v>51</v>
      </c>
      <c r="D15" t="s">
        <v>132</v>
      </c>
      <c r="E15" t="s">
        <v>148</v>
      </c>
    </row>
    <row r="16" spans="1:18">
      <c r="A16">
        <v>13</v>
      </c>
      <c r="B16" s="276" t="s">
        <v>52</v>
      </c>
      <c r="C16" t="s">
        <v>53</v>
      </c>
      <c r="D16" t="s">
        <v>132</v>
      </c>
      <c r="E16" t="s">
        <v>148</v>
      </c>
    </row>
    <row r="17" spans="1:11">
      <c r="A17">
        <v>14</v>
      </c>
      <c r="B17" s="276" t="s">
        <v>54</v>
      </c>
      <c r="C17" t="s">
        <v>55</v>
      </c>
      <c r="D17" s="65" t="s">
        <v>154</v>
      </c>
      <c r="E17" s="65" t="s">
        <v>155</v>
      </c>
      <c r="G17" s="65" t="s">
        <v>156</v>
      </c>
      <c r="J17" s="65"/>
      <c r="K17" s="65"/>
    </row>
    <row r="18" spans="1:11">
      <c r="A18">
        <v>15</v>
      </c>
      <c r="B18" s="276" t="s">
        <v>56</v>
      </c>
      <c r="C18" t="s">
        <v>57</v>
      </c>
      <c r="D18" t="s">
        <v>131</v>
      </c>
      <c r="E18" t="s">
        <v>150</v>
      </c>
    </row>
    <row r="19" spans="1:11">
      <c r="A19">
        <v>16</v>
      </c>
      <c r="B19" s="276" t="s">
        <v>58</v>
      </c>
      <c r="C19" t="s">
        <v>59</v>
      </c>
      <c r="D19" t="s">
        <v>132</v>
      </c>
      <c r="E19" t="s">
        <v>148</v>
      </c>
    </row>
    <row r="20" spans="1:11">
      <c r="A20">
        <v>17</v>
      </c>
      <c r="B20" s="276" t="s">
        <v>60</v>
      </c>
      <c r="C20" t="s">
        <v>61</v>
      </c>
      <c r="D20" t="s">
        <v>129</v>
      </c>
      <c r="E20" t="s">
        <v>151</v>
      </c>
    </row>
    <row r="21" spans="1:11">
      <c r="A21">
        <v>18</v>
      </c>
      <c r="B21" s="276" t="s">
        <v>62</v>
      </c>
      <c r="C21" t="s">
        <v>63</v>
      </c>
      <c r="D21" t="s">
        <v>132</v>
      </c>
      <c r="E21" t="s">
        <v>148</v>
      </c>
    </row>
    <row r="22" spans="1:11">
      <c r="A22">
        <v>19</v>
      </c>
      <c r="B22" s="276" t="s">
        <v>64</v>
      </c>
      <c r="C22" t="s">
        <v>65</v>
      </c>
      <c r="D22" t="s">
        <v>132</v>
      </c>
      <c r="E22" t="s">
        <v>148</v>
      </c>
    </row>
    <row r="23" spans="1:11">
      <c r="A23">
        <v>20</v>
      </c>
      <c r="B23" s="276" t="s">
        <v>66</v>
      </c>
      <c r="C23" t="s">
        <v>67</v>
      </c>
      <c r="D23" t="s">
        <v>134</v>
      </c>
      <c r="E23" t="s">
        <v>149</v>
      </c>
    </row>
    <row r="24" spans="1:11">
      <c r="A24">
        <v>21</v>
      </c>
      <c r="B24" s="276" t="s">
        <v>160</v>
      </c>
      <c r="C24" t="s">
        <v>68</v>
      </c>
      <c r="D24" t="s">
        <v>132</v>
      </c>
      <c r="E24" t="s">
        <v>148</v>
      </c>
    </row>
    <row r="25" spans="1:11">
      <c r="A25">
        <v>22</v>
      </c>
      <c r="B25" s="276" t="s">
        <v>69</v>
      </c>
      <c r="C25" t="s">
        <v>70</v>
      </c>
      <c r="D25" t="s">
        <v>129</v>
      </c>
      <c r="E25" t="s">
        <v>151</v>
      </c>
    </row>
    <row r="26" spans="1:11">
      <c r="A26">
        <v>23</v>
      </c>
      <c r="B26" s="276" t="s">
        <v>71</v>
      </c>
      <c r="C26" t="s">
        <v>72</v>
      </c>
      <c r="D26" t="s">
        <v>129</v>
      </c>
      <c r="E26" t="s">
        <v>151</v>
      </c>
    </row>
    <row r="27" spans="1:11">
      <c r="A27">
        <v>24</v>
      </c>
      <c r="B27" s="276" t="s">
        <v>73</v>
      </c>
      <c r="C27" t="s">
        <v>74</v>
      </c>
      <c r="D27" t="s">
        <v>132</v>
      </c>
      <c r="E27" t="s">
        <v>148</v>
      </c>
    </row>
    <row r="28" spans="1:11">
      <c r="A28">
        <v>25</v>
      </c>
      <c r="B28" s="276" t="s">
        <v>75</v>
      </c>
      <c r="C28" t="s">
        <v>76</v>
      </c>
      <c r="D28" t="s">
        <v>131</v>
      </c>
      <c r="E28" t="s">
        <v>150</v>
      </c>
      <c r="G28" s="65" t="s">
        <v>156</v>
      </c>
    </row>
    <row r="29" spans="1:11">
      <c r="A29">
        <v>26</v>
      </c>
      <c r="B29" s="276" t="s">
        <v>77</v>
      </c>
      <c r="C29" t="s">
        <v>78</v>
      </c>
      <c r="D29" t="s">
        <v>129</v>
      </c>
      <c r="E29" t="s">
        <v>151</v>
      </c>
      <c r="G29" s="65" t="s">
        <v>156</v>
      </c>
    </row>
    <row r="30" spans="1:11">
      <c r="A30">
        <v>27</v>
      </c>
      <c r="B30" s="276" t="s">
        <v>79</v>
      </c>
      <c r="C30" t="s">
        <v>80</v>
      </c>
      <c r="D30" t="s">
        <v>129</v>
      </c>
      <c r="E30" t="s">
        <v>151</v>
      </c>
    </row>
    <row r="31" spans="1:11">
      <c r="A31">
        <v>28</v>
      </c>
      <c r="B31" s="276" t="s">
        <v>81</v>
      </c>
      <c r="C31" t="s">
        <v>82</v>
      </c>
      <c r="D31" t="s">
        <v>129</v>
      </c>
      <c r="E31" t="s">
        <v>151</v>
      </c>
    </row>
    <row r="32" spans="1:11">
      <c r="A32">
        <v>29</v>
      </c>
      <c r="B32" s="276" t="s">
        <v>83</v>
      </c>
      <c r="C32" t="s">
        <v>84</v>
      </c>
      <c r="D32" s="65" t="s">
        <v>154</v>
      </c>
      <c r="E32" s="65" t="s">
        <v>155</v>
      </c>
      <c r="G32" s="65" t="s">
        <v>156</v>
      </c>
      <c r="J32" s="65"/>
      <c r="K32" s="65"/>
    </row>
    <row r="33" spans="1:11">
      <c r="A33">
        <v>30</v>
      </c>
      <c r="B33" s="276" t="s">
        <v>85</v>
      </c>
      <c r="C33" t="s">
        <v>86</v>
      </c>
      <c r="D33" t="s">
        <v>134</v>
      </c>
      <c r="E33" t="s">
        <v>149</v>
      </c>
      <c r="J33" s="65"/>
      <c r="K33" s="65"/>
    </row>
    <row r="34" spans="1:11">
      <c r="A34">
        <v>31</v>
      </c>
      <c r="B34" s="276" t="s">
        <v>87</v>
      </c>
      <c r="C34" t="s">
        <v>88</v>
      </c>
      <c r="D34" t="s">
        <v>129</v>
      </c>
      <c r="E34" t="s">
        <v>151</v>
      </c>
      <c r="J34" s="65"/>
      <c r="K34" s="65"/>
    </row>
    <row r="35" spans="1:11">
      <c r="A35">
        <v>32</v>
      </c>
      <c r="B35" s="276" t="s">
        <v>165</v>
      </c>
      <c r="C35" t="s">
        <v>90</v>
      </c>
      <c r="D35" s="65" t="s">
        <v>154</v>
      </c>
      <c r="E35" s="65" t="s">
        <v>155</v>
      </c>
      <c r="G35" s="65" t="s">
        <v>156</v>
      </c>
      <c r="J35" s="65"/>
      <c r="K35" s="65"/>
    </row>
    <row r="36" spans="1:11">
      <c r="A36">
        <v>33</v>
      </c>
      <c r="B36" s="276" t="s">
        <v>91</v>
      </c>
      <c r="C36" t="s">
        <v>92</v>
      </c>
      <c r="D36" t="s">
        <v>132</v>
      </c>
      <c r="E36" t="s">
        <v>148</v>
      </c>
      <c r="J36" s="65"/>
      <c r="K36" s="65"/>
    </row>
    <row r="37" spans="1:11">
      <c r="A37">
        <v>34</v>
      </c>
      <c r="B37" s="276" t="s">
        <v>93</v>
      </c>
      <c r="C37" t="s">
        <v>94</v>
      </c>
      <c r="D37" t="s">
        <v>129</v>
      </c>
      <c r="E37" t="s">
        <v>151</v>
      </c>
      <c r="J37" s="65"/>
      <c r="K37" s="65"/>
    </row>
    <row r="38" spans="1:11">
      <c r="A38">
        <v>35</v>
      </c>
      <c r="B38" s="276" t="s">
        <v>95</v>
      </c>
      <c r="C38" t="s">
        <v>96</v>
      </c>
      <c r="D38" s="65" t="s">
        <v>154</v>
      </c>
      <c r="E38" s="65" t="s">
        <v>155</v>
      </c>
      <c r="G38" s="65" t="s">
        <v>156</v>
      </c>
      <c r="J38" s="65"/>
      <c r="K38" s="65"/>
    </row>
    <row r="39" spans="1:11">
      <c r="A39">
        <v>36</v>
      </c>
      <c r="B39" s="276" t="s">
        <v>97</v>
      </c>
      <c r="C39" t="s">
        <v>98</v>
      </c>
      <c r="D39" s="65" t="s">
        <v>132</v>
      </c>
      <c r="E39" s="65" t="s">
        <v>148</v>
      </c>
    </row>
    <row r="40" spans="1:11">
      <c r="A40">
        <v>37</v>
      </c>
      <c r="B40" s="276" t="s">
        <v>99</v>
      </c>
      <c r="C40" t="s">
        <v>100</v>
      </c>
      <c r="D40" t="s">
        <v>132</v>
      </c>
      <c r="E40" t="s">
        <v>148</v>
      </c>
    </row>
    <row r="41" spans="1:11">
      <c r="A41">
        <v>38</v>
      </c>
      <c r="B41" s="276" t="s">
        <v>101</v>
      </c>
      <c r="C41" t="s">
        <v>102</v>
      </c>
      <c r="D41" t="s">
        <v>131</v>
      </c>
      <c r="E41" t="s">
        <v>150</v>
      </c>
    </row>
    <row r="42" spans="1:11">
      <c r="A42">
        <v>39</v>
      </c>
      <c r="B42" s="276" t="s">
        <v>103</v>
      </c>
      <c r="C42" t="s">
        <v>104</v>
      </c>
      <c r="D42" t="s">
        <v>129</v>
      </c>
      <c r="E42" t="s">
        <v>151</v>
      </c>
    </row>
    <row r="43" spans="1:11">
      <c r="A43">
        <v>40</v>
      </c>
      <c r="B43" s="276" t="s">
        <v>105</v>
      </c>
      <c r="C43" t="s">
        <v>106</v>
      </c>
      <c r="D43" t="s">
        <v>129</v>
      </c>
      <c r="E43" t="s">
        <v>151</v>
      </c>
    </row>
    <row r="44" spans="1:11">
      <c r="A44">
        <v>41</v>
      </c>
      <c r="B44" s="276" t="s">
        <v>135</v>
      </c>
      <c r="C44" t="s">
        <v>107</v>
      </c>
      <c r="D44" t="s">
        <v>129</v>
      </c>
      <c r="E44" t="s">
        <v>151</v>
      </c>
    </row>
    <row r="45" spans="1:11">
      <c r="A45">
        <v>42</v>
      </c>
      <c r="B45" s="276" t="s">
        <v>108</v>
      </c>
      <c r="C45" t="s">
        <v>109</v>
      </c>
      <c r="D45" t="s">
        <v>129</v>
      </c>
      <c r="E45" t="s">
        <v>151</v>
      </c>
    </row>
    <row r="46" spans="1:11">
      <c r="A46">
        <v>43</v>
      </c>
      <c r="B46" s="276" t="s">
        <v>157</v>
      </c>
      <c r="C46" t="s">
        <v>110</v>
      </c>
      <c r="D46" s="72" t="s">
        <v>136</v>
      </c>
      <c r="E46" t="s">
        <v>148</v>
      </c>
      <c r="G46" s="65" t="s">
        <v>156</v>
      </c>
    </row>
    <row r="47" spans="1:11">
      <c r="A47">
        <v>44</v>
      </c>
      <c r="B47" s="276" t="s">
        <v>111</v>
      </c>
      <c r="C47" t="s">
        <v>112</v>
      </c>
      <c r="D47" t="s">
        <v>129</v>
      </c>
      <c r="E47" t="s">
        <v>151</v>
      </c>
    </row>
    <row r="48" spans="1:11">
      <c r="A48">
        <v>45</v>
      </c>
      <c r="B48" s="276" t="s">
        <v>113</v>
      </c>
      <c r="C48" t="s">
        <v>114</v>
      </c>
      <c r="D48" t="s">
        <v>131</v>
      </c>
      <c r="E48" t="s">
        <v>150</v>
      </c>
    </row>
    <row r="49" spans="1:7">
      <c r="A49">
        <v>46</v>
      </c>
      <c r="B49" s="276" t="s">
        <v>115</v>
      </c>
      <c r="C49" t="s">
        <v>116</v>
      </c>
      <c r="D49" t="s">
        <v>131</v>
      </c>
      <c r="E49" t="s">
        <v>150</v>
      </c>
      <c r="G49" s="65" t="s">
        <v>156</v>
      </c>
    </row>
    <row r="50" spans="1:7">
      <c r="A50">
        <v>47</v>
      </c>
      <c r="B50" s="276" t="s">
        <v>117</v>
      </c>
      <c r="C50" t="s">
        <v>118</v>
      </c>
      <c r="D50" s="72" t="s">
        <v>132</v>
      </c>
      <c r="E50" t="s">
        <v>148</v>
      </c>
    </row>
    <row r="51" spans="1:7">
      <c r="A51">
        <v>48</v>
      </c>
      <c r="B51" s="276" t="s">
        <v>119</v>
      </c>
      <c r="C51" t="s">
        <v>120</v>
      </c>
      <c r="D51" t="s">
        <v>129</v>
      </c>
      <c r="E51" t="s">
        <v>151</v>
      </c>
    </row>
    <row r="52" spans="1:7">
      <c r="A52">
        <v>49</v>
      </c>
      <c r="B52" s="276" t="s">
        <v>121</v>
      </c>
      <c r="C52" t="s">
        <v>122</v>
      </c>
      <c r="D52" t="s">
        <v>130</v>
      </c>
      <c r="E52" t="s">
        <v>152</v>
      </c>
    </row>
    <row r="53" spans="1:7">
      <c r="A53">
        <v>50</v>
      </c>
      <c r="B53" s="276" t="s">
        <v>123</v>
      </c>
      <c r="C53" t="s">
        <v>124</v>
      </c>
      <c r="D53" t="s">
        <v>132</v>
      </c>
      <c r="E53" t="s">
        <v>148</v>
      </c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D4F9-31F8-2C42-8423-43B40F081C44}">
  <dimension ref="A1:BQ136"/>
  <sheetViews>
    <sheetView showGridLines="0" tabSelected="1" topLeftCell="B1" zoomScale="90" zoomScaleNormal="90" workbookViewId="0">
      <selection activeCell="O33" sqref="O33"/>
    </sheetView>
  </sheetViews>
  <sheetFormatPr baseColWidth="10" defaultColWidth="9.1640625" defaultRowHeight="13"/>
  <cols>
    <col min="1" max="1" width="13.6640625" style="2" customWidth="1"/>
    <col min="2" max="2" width="17.33203125" style="2" customWidth="1"/>
    <col min="3" max="3" width="16.6640625" style="2" customWidth="1"/>
    <col min="4" max="4" width="11.1640625" style="2" customWidth="1"/>
    <col min="5" max="5" width="11.83203125" style="2" customWidth="1"/>
    <col min="6" max="6" width="9.5" style="2" customWidth="1"/>
    <col min="7" max="10" width="9.1640625" style="2"/>
    <col min="11" max="11" width="11.5" style="2" bestFit="1" customWidth="1"/>
    <col min="12" max="12" width="9.1640625" style="2"/>
    <col min="13" max="13" width="11" style="2" bestFit="1" customWidth="1"/>
    <col min="14" max="14" width="9.1640625" style="2"/>
    <col min="15" max="16" width="9.5" style="2" customWidth="1"/>
    <col min="17" max="17" width="9.1640625" style="2"/>
    <col min="18" max="18" width="12.1640625" style="2" bestFit="1" customWidth="1"/>
    <col min="19" max="25" width="9.1640625" style="2"/>
    <col min="26" max="26" width="11.5" style="2" bestFit="1" customWidth="1"/>
    <col min="27" max="38" width="9.1640625" style="2"/>
    <col min="39" max="39" width="11.5" style="2" bestFit="1" customWidth="1"/>
    <col min="40" max="44" width="9.1640625" style="2"/>
    <col min="45" max="46" width="9.1640625" style="2" customWidth="1"/>
    <col min="47" max="47" width="9.6640625" style="2" bestFit="1" customWidth="1"/>
    <col min="48" max="52" width="9.1640625" style="2"/>
    <col min="53" max="53" width="9.1640625" style="24"/>
    <col min="54" max="55" width="8.33203125" style="2" customWidth="1"/>
    <col min="56" max="57" width="11.5" style="2" bestFit="1" customWidth="1"/>
    <col min="58" max="58" width="13" style="2" bestFit="1" customWidth="1"/>
    <col min="59" max="16384" width="9.1640625" style="2"/>
  </cols>
  <sheetData>
    <row r="1" spans="2:59" ht="14" thickBot="1">
      <c r="B1" s="1" t="s">
        <v>6</v>
      </c>
      <c r="AZ1" s="24"/>
      <c r="BA1" s="2"/>
    </row>
    <row r="2" spans="2:59" ht="15" thickTop="1" thickBot="1">
      <c r="B2" s="2" t="s">
        <v>17</v>
      </c>
      <c r="C2" s="2">
        <f>COUNTIF(D10:BA10,"oui")</f>
        <v>8</v>
      </c>
      <c r="D2" s="2">
        <v>8</v>
      </c>
      <c r="AZ2" s="24"/>
      <c r="BA2" s="2" t="s">
        <v>7</v>
      </c>
      <c r="BC2" s="11">
        <v>1</v>
      </c>
    </row>
    <row r="3" spans="2:59" ht="14" thickTop="1">
      <c r="B3" s="2" t="s">
        <v>19</v>
      </c>
      <c r="C3" s="119">
        <v>5000000</v>
      </c>
      <c r="AZ3" s="24"/>
      <c r="BA3" s="2"/>
      <c r="BC3" s="30"/>
    </row>
    <row r="4" spans="2:59">
      <c r="B4" s="2" t="s">
        <v>21</v>
      </c>
      <c r="C4" s="119">
        <f>SUM(D16:BA16)</f>
        <v>16199.392349645052</v>
      </c>
      <c r="D4" s="118">
        <f>C4/C3</f>
        <v>3.2398784699290105E-3</v>
      </c>
      <c r="AZ4" s="24"/>
      <c r="BA4" s="2"/>
      <c r="BC4" s="30"/>
    </row>
    <row r="5" spans="2:59">
      <c r="B5" s="2" t="s">
        <v>22</v>
      </c>
      <c r="C5" s="119">
        <f>C3+C4</f>
        <v>5016199.3923496455</v>
      </c>
      <c r="AZ5" s="24"/>
      <c r="BA5" s="2"/>
      <c r="BC5" s="30"/>
    </row>
    <row r="6" spans="2:59" ht="14" thickBot="1">
      <c r="H6" s="101"/>
      <c r="K6" s="44"/>
      <c r="AC6" s="2" t="s">
        <v>184</v>
      </c>
      <c r="AZ6" s="24"/>
      <c r="BA6" s="2"/>
    </row>
    <row r="7" spans="2:59" ht="14" thickTop="1">
      <c r="C7" s="277" t="s">
        <v>27</v>
      </c>
      <c r="D7" s="189" t="str">
        <f>'Matrice Var-Covar'!C57</f>
        <v>AB INBEV</v>
      </c>
      <c r="E7" s="189" t="str">
        <f>'Matrice Var-Covar'!D57</f>
        <v>LVMH</v>
      </c>
      <c r="F7" s="189" t="str">
        <f>'Matrice Var-Covar'!E57</f>
        <v>TOTAL</v>
      </c>
      <c r="G7" s="189" t="str">
        <f>'Matrice Var-Covar'!F57</f>
        <v>UNILEVER</v>
      </c>
      <c r="H7" s="189" t="str">
        <f>'Matrice Var-Covar'!G57</f>
        <v>SAP</v>
      </c>
      <c r="I7" s="189" t="str">
        <f>'Matrice Var-Covar'!H57</f>
        <v>L'ORÉAL</v>
      </c>
      <c r="J7" s="189" t="str">
        <f>'Matrice Var-Covar'!I57</f>
        <v>SIEMENS</v>
      </c>
      <c r="K7" s="189" t="str">
        <f>'Matrice Var-Covar'!J57</f>
        <v>INDITEX</v>
      </c>
      <c r="L7" s="189" t="str">
        <f>'Matrice Var-Covar'!K57</f>
        <v>BAYER</v>
      </c>
      <c r="M7" s="189" t="str">
        <f>'Matrice Var-Covar'!L57</f>
        <v>SANOFI</v>
      </c>
      <c r="N7" s="189" t="str">
        <f>'Matrice Var-Covar'!M57</f>
        <v>AIRBUS SE</v>
      </c>
      <c r="O7" s="189" t="str">
        <f>'Matrice Var-Covar'!N57</f>
        <v>ALLIANZ</v>
      </c>
      <c r="P7" s="189" t="str">
        <f>'Matrice Var-Covar'!O57</f>
        <v>BASF</v>
      </c>
      <c r="Q7" s="189" t="str">
        <f>'Matrice Var-Covar'!P57</f>
        <v>BANCO SANTANDER</v>
      </c>
      <c r="R7" s="189" t="str">
        <f>'Matrice Var-Covar'!Q57</f>
        <v>ASML HOLDING</v>
      </c>
      <c r="S7" s="189" t="str">
        <f>'Matrice Var-Covar'!R57</f>
        <v>VOLKSWAGEN</v>
      </c>
      <c r="T7" s="189" t="str">
        <f>'Matrice Var-Covar'!S57</f>
        <v>BNP PARIBAS</v>
      </c>
      <c r="U7" s="189" t="str">
        <f>'Matrice Var-Covar'!T57</f>
        <v>DEUTSCHE TELEKOM</v>
      </c>
      <c r="V7" s="189" t="str">
        <f>'Matrice Var-Covar'!U57</f>
        <v>DAIMLER</v>
      </c>
      <c r="W7" s="189" t="str">
        <f>'Matrice Var-Covar'!V57</f>
        <v>ENI</v>
      </c>
      <c r="X7" s="189" t="str">
        <f>'Matrice Var-Covar'!W57</f>
        <v>BMW</v>
      </c>
      <c r="Y7" s="189" t="str">
        <f>'Matrice Var-Covar'!X57</f>
        <v>AXA</v>
      </c>
      <c r="Z7" s="189" t="str">
        <f>'Matrice Var-Covar'!Y57</f>
        <v>VINCI</v>
      </c>
      <c r="AA7" s="189" t="str">
        <f>'Matrice Var-Covar'!Z57</f>
        <v>ENEL</v>
      </c>
      <c r="AB7" s="189" t="str">
        <f>'Matrice Var-Covar'!AA57</f>
        <v>ING GROEP</v>
      </c>
      <c r="AC7" s="189" t="str">
        <f>'Matrice Var-Covar'!AB57</f>
        <v>AIR LIQUIDE</v>
      </c>
      <c r="AD7" s="189" t="str">
        <f>'Matrice Var-Covar'!AC57</f>
        <v>DANONE</v>
      </c>
      <c r="AE7" s="189" t="str">
        <f>'Matrice Var-Covar'!AD57</f>
        <v>SAFRAN</v>
      </c>
      <c r="AF7" s="189" t="str">
        <f>'Matrice Var-Covar'!AE57</f>
        <v>IBERDROLA</v>
      </c>
      <c r="AG7" s="189" t="str">
        <f>'Matrice Var-Covar'!AF57</f>
        <v>INTESA SANPAOLO</v>
      </c>
      <c r="AH7" s="189" t="str">
        <f>'Matrice Var-Covar'!AG57</f>
        <v>SCHNEIDER ELECTRIC SE</v>
      </c>
      <c r="AI7" s="189" t="str">
        <f>'Matrice Var-Covar'!AH57</f>
        <v>BANCO BILBAO</v>
      </c>
      <c r="AJ7" s="189" t="str">
        <f>'Matrice Var-Covar'!AI57</f>
        <v>ADIDAS</v>
      </c>
      <c r="AK7" s="189" t="str">
        <f>'Matrice Var-Covar'!AJ57</f>
        <v>ORANGE</v>
      </c>
      <c r="AL7" s="189" t="str">
        <f>'Matrice Var-Covar'!AK57</f>
        <v>TELEFONICA</v>
      </c>
      <c r="AM7" s="189" t="str">
        <f>'Matrice Var-Covar'!AL57</f>
        <v>FRESENIUS</v>
      </c>
      <c r="AN7" s="189" t="str">
        <f>'Matrice Var-Covar'!AM57</f>
        <v>DEUTSCHE POST</v>
      </c>
      <c r="AO7" s="189" t="str">
        <f>'Matrice Var-Covar'!AN57</f>
        <v>ROYAL PHILIPS</v>
      </c>
      <c r="AP7" s="189" t="str">
        <f>'Matrice Var-Covar'!AO57</f>
        <v>ENGIE</v>
      </c>
      <c r="AQ7" s="189" t="str">
        <f>'Matrice Var-Covar'!AP57</f>
        <v>SOCIÉTÉ GÉNÉRALE</v>
      </c>
      <c r="AR7" s="189" t="str">
        <f>'Matrice Var-Covar'!AQ57</f>
        <v>NOKIA</v>
      </c>
      <c r="AS7" s="189" t="str">
        <f>'Matrice Var-Covar'!AR57</f>
        <v>VIVENDI</v>
      </c>
      <c r="AT7" s="189" t="str">
        <f>'Matrice Var-Covar'!AS57</f>
        <v>MUENCHENER RUECKVERSICHERUNGS</v>
      </c>
      <c r="AU7" s="189" t="str">
        <f>'Matrice Var-Covar'!AT57</f>
        <v>ESSILOR INTERNATIONAL</v>
      </c>
      <c r="AV7" s="189" t="str">
        <f>'Matrice Var-Covar'!AU57</f>
        <v>UNIBAIL-RODAMCO-WESTFIELD</v>
      </c>
      <c r="AW7" s="189" t="str">
        <f>'Matrice Var-Covar'!AV57</f>
        <v>AHOLD DELHAIZE</v>
      </c>
      <c r="AX7" s="189" t="str">
        <f>'Matrice Var-Covar'!AW57</f>
        <v>CRH PLC</v>
      </c>
      <c r="AY7" s="189" t="str">
        <f>'Matrice Var-Covar'!AX57</f>
        <v>SAINT-GOBAIN</v>
      </c>
      <c r="AZ7" s="189" t="str">
        <f>'Matrice Var-Covar'!AY57</f>
        <v>E.ON</v>
      </c>
      <c r="BA7" s="189" t="str">
        <f>'Matrice Var-Covar'!AZ57</f>
        <v>DEUTSCHE BANK</v>
      </c>
      <c r="BB7" s="5"/>
      <c r="BC7" s="6" t="s">
        <v>0</v>
      </c>
      <c r="BG7" s="7"/>
    </row>
    <row r="8" spans="2:59" ht="14" thickBot="1">
      <c r="C8" s="91" t="s">
        <v>153</v>
      </c>
      <c r="D8" s="22" t="str">
        <f>INDEX(Composition!$B$4:$E$53,MATCH(D7,Composition!$B$4:$B$53,0),4)</f>
        <v>Belgique</v>
      </c>
      <c r="E8" s="22" t="str">
        <f>INDEX(Composition!$B$4:$E$53,MATCH(E7,Composition!$B$4:$B$53,0),4)</f>
        <v>France</v>
      </c>
      <c r="F8" s="22" t="str">
        <f>INDEX(Composition!$B$4:$E$53,MATCH(F7,Composition!$B$4:$B$53,0),4)</f>
        <v>France</v>
      </c>
      <c r="G8" s="22" t="str">
        <f>INDEX(Composition!$B$4:$E$53,MATCH(G7,Composition!$B$4:$B$53,0),4)</f>
        <v>Pays-Bas</v>
      </c>
      <c r="H8" s="22" t="str">
        <f>INDEX(Composition!$B$4:$E$53,MATCH(H7,Composition!$B$4:$B$53,0),4)</f>
        <v>Allemagne</v>
      </c>
      <c r="I8" s="22" t="str">
        <f>INDEX(Composition!$B$4:$E$53,MATCH(I7,Composition!$B$4:$B$53,0),4)</f>
        <v>France</v>
      </c>
      <c r="J8" s="22" t="str">
        <f>INDEX(Composition!$B$4:$E$53,MATCH(J7,Composition!$B$4:$B$53,0),4)</f>
        <v>Allemagne</v>
      </c>
      <c r="K8" s="22" t="str">
        <f>INDEX(Composition!$B$4:$E$53,MATCH(K7,Composition!$B$4:$B$53,0),4)</f>
        <v>Allemagne</v>
      </c>
      <c r="L8" s="22" t="str">
        <f>INDEX(Composition!$B$4:$E$53,MATCH(L7,Composition!$B$4:$B$53,0),4)</f>
        <v>Allemagne</v>
      </c>
      <c r="M8" s="22" t="str">
        <f>INDEX(Composition!$B$4:$E$53,MATCH(M7,Composition!$B$4:$B$53,0),4)</f>
        <v>France</v>
      </c>
      <c r="N8" s="22" t="str">
        <f>INDEX(Composition!$B$4:$E$53,MATCH(N7,Composition!$B$4:$B$53,0),4)</f>
        <v>France</v>
      </c>
      <c r="O8" s="22" t="str">
        <f>INDEX(Composition!$B$4:$E$53,MATCH(O7,Composition!$B$4:$B$53,0),4)</f>
        <v>Allemagne</v>
      </c>
      <c r="P8" s="22" t="str">
        <f>INDEX(Composition!$B$4:$E$53,MATCH(P7,Composition!$B$4:$B$53,0),4)</f>
        <v>Allemagne</v>
      </c>
      <c r="Q8" s="22" t="str">
        <f>INDEX(Composition!$B$4:$E$53,MATCH(Q7,Composition!$B$4:$B$53,0),4)</f>
        <v>Espagne</v>
      </c>
      <c r="R8" s="22" t="str">
        <f>INDEX(Composition!$B$4:$E$53,MATCH(R7,Composition!$B$4:$B$53,0),4)</f>
        <v>Pays-Bas</v>
      </c>
      <c r="S8" s="22" t="str">
        <f>INDEX(Composition!$B$4:$E$53,MATCH(S7,Composition!$B$4:$B$53,0),4)</f>
        <v>Allemagne</v>
      </c>
      <c r="T8" s="22" t="str">
        <f>INDEX(Composition!$B$4:$E$53,MATCH(T7,Composition!$B$4:$B$53,0),4)</f>
        <v>France</v>
      </c>
      <c r="U8" s="22" t="str">
        <f>INDEX(Composition!$B$4:$E$53,MATCH(U7,Composition!$B$4:$B$53,0),4)</f>
        <v>Allemagne</v>
      </c>
      <c r="V8" s="22" t="str">
        <f>INDEX(Composition!$B$4:$E$53,MATCH(V7,Composition!$B$4:$B$53,0),4)</f>
        <v>Allemagne</v>
      </c>
      <c r="W8" s="22" t="str">
        <f>INDEX(Composition!$B$4:$E$53,MATCH(W7,Composition!$B$4:$B$53,0),4)</f>
        <v>Italie</v>
      </c>
      <c r="X8" s="22" t="str">
        <f>INDEX(Composition!$B$4:$E$53,MATCH(X7,Composition!$B$4:$B$53,0),4)</f>
        <v>Allemagne</v>
      </c>
      <c r="Y8" s="22" t="str">
        <f>INDEX(Composition!$B$4:$E$53,MATCH(Y7,Composition!$B$4:$B$53,0),4)</f>
        <v>France</v>
      </c>
      <c r="Z8" s="22" t="str">
        <f>INDEX(Composition!$B$4:$E$53,MATCH(Z7,Composition!$B$4:$B$53,0),4)</f>
        <v>France</v>
      </c>
      <c r="AA8" s="22" t="str">
        <f>INDEX(Composition!$B$4:$E$53,MATCH(AA7,Composition!$B$4:$B$53,0),4)</f>
        <v>Allemagne</v>
      </c>
      <c r="AB8" s="22" t="str">
        <f>INDEX(Composition!$B$4:$E$53,MATCH(AB7,Composition!$B$4:$B$53,0),4)</f>
        <v>Pays-Bas</v>
      </c>
      <c r="AC8" s="22" t="str">
        <f>INDEX(Composition!$B$4:$E$53,MATCH(AC7,Composition!$B$4:$B$53,0),4)</f>
        <v>France</v>
      </c>
      <c r="AD8" s="22" t="str">
        <f>INDEX(Composition!$B$4:$E$53,MATCH(AD7,Composition!$B$4:$B$53,0),4)</f>
        <v>France</v>
      </c>
      <c r="AE8" s="22" t="str">
        <f>INDEX(Composition!$B$4:$E$53,MATCH(AE7,Composition!$B$4:$B$53,0),4)</f>
        <v>France</v>
      </c>
      <c r="AF8" s="22" t="str">
        <f>INDEX(Composition!$B$4:$E$53,MATCH(AF7,Composition!$B$4:$B$53,0),4)</f>
        <v>Espagne</v>
      </c>
      <c r="AG8" s="22" t="str">
        <f>INDEX(Composition!$B$4:$E$53,MATCH(AG7,Composition!$B$4:$B$53,0),4)</f>
        <v>Italie</v>
      </c>
      <c r="AH8" s="22" t="str">
        <f>INDEX(Composition!$B$4:$E$53,MATCH(AH7,Composition!$B$4:$B$53,0),4)</f>
        <v>France</v>
      </c>
      <c r="AI8" s="22" t="str">
        <f>INDEX(Composition!$B$4:$E$53,MATCH(AI7,Composition!$B$4:$B$53,0),4)</f>
        <v>Espagne</v>
      </c>
      <c r="AJ8" s="22" t="str">
        <f>INDEX(Composition!$B$4:$E$53,MATCH(AJ7,Composition!$B$4:$B$53,0),4)</f>
        <v>Allemagne</v>
      </c>
      <c r="AK8" s="22" t="str">
        <f>INDEX(Composition!$B$4:$E$53,MATCH(AK7,Composition!$B$4:$B$53,0),4)</f>
        <v>France</v>
      </c>
      <c r="AL8" s="22" t="str">
        <f>INDEX(Composition!$B$4:$E$53,MATCH(AL7,Composition!$B$4:$B$53,0),4)</f>
        <v>Espagne</v>
      </c>
      <c r="AM8" s="22" t="str">
        <f>INDEX(Composition!$B$4:$E$53,MATCH(AM7,Composition!$B$4:$B$53,0),4)</f>
        <v>Allemagne</v>
      </c>
      <c r="AN8" s="22" t="str">
        <f>INDEX(Composition!$B$4:$E$53,MATCH(AN7,Composition!$B$4:$B$53,0),4)</f>
        <v>Allemagne</v>
      </c>
      <c r="AO8" s="22" t="str">
        <f>INDEX(Composition!$B$4:$E$53,MATCH(AO7,Composition!$B$4:$B$53,0),4)</f>
        <v>Pays-Bas</v>
      </c>
      <c r="AP8" s="22" t="str">
        <f>INDEX(Composition!$B$4:$E$53,MATCH(AP7,Composition!$B$4:$B$53,0),4)</f>
        <v>France</v>
      </c>
      <c r="AQ8" s="22" t="str">
        <f>INDEX(Composition!$B$4:$E$53,MATCH(AQ7,Composition!$B$4:$B$53,0),4)</f>
        <v>France</v>
      </c>
      <c r="AR8" s="22" t="str">
        <f>INDEX(Composition!$B$4:$E$53,MATCH(AR7,Composition!$B$4:$B$53,0),4)</f>
        <v>France</v>
      </c>
      <c r="AS8" s="22" t="str">
        <f>INDEX(Composition!$B$4:$E$53,MATCH(AS7,Composition!$B$4:$B$53,0),4)</f>
        <v>France</v>
      </c>
      <c r="AT8" s="22" t="str">
        <f>INDEX(Composition!$B$4:$E$53,MATCH(AT7,Composition!$B$4:$B$53,0),4)</f>
        <v>Allemagne</v>
      </c>
      <c r="AU8" s="22" t="str">
        <f>INDEX(Composition!$B$4:$E$53,MATCH(AU7,Composition!$B$4:$B$53,0),4)</f>
        <v>France</v>
      </c>
      <c r="AV8" s="22" t="str">
        <f>INDEX(Composition!$B$4:$E$53,MATCH(AV7,Composition!$B$4:$B$53,0),4)</f>
        <v>Pays-Bas</v>
      </c>
      <c r="AW8" s="22" t="str">
        <f>INDEX(Composition!$B$4:$E$53,MATCH(AW7,Composition!$B$4:$B$53,0),4)</f>
        <v>Pays-Bas</v>
      </c>
      <c r="AX8" s="22" t="str">
        <f>INDEX(Composition!$B$4:$E$53,MATCH(AX7,Composition!$B$4:$B$53,0),4)</f>
        <v>Allemagne</v>
      </c>
      <c r="AY8" s="22" t="str">
        <f>INDEX(Composition!$B$4:$E$53,MATCH(AY7,Composition!$B$4:$B$53,0),4)</f>
        <v>France</v>
      </c>
      <c r="AZ8" s="22" t="str">
        <f>INDEX(Composition!$B$4:$E$53,MATCH(AZ7,Composition!$B$4:$B$53,0),4)</f>
        <v>Belgique</v>
      </c>
      <c r="BA8" s="22" t="str">
        <f>INDEX(Composition!$B$4:$E$53,MATCH(BA7,Composition!$B$4:$B$53,0),4)</f>
        <v>Allemagne</v>
      </c>
      <c r="BB8" s="10"/>
      <c r="BC8" s="22"/>
      <c r="BG8" s="7"/>
    </row>
    <row r="9" spans="2:59" ht="15" thickTop="1" thickBot="1">
      <c r="C9" s="8" t="s">
        <v>9</v>
      </c>
      <c r="D9" s="9">
        <v>1.0185262897936219E-2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0.15139651647996191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0.1169098868087481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0.13818847095296324</v>
      </c>
      <c r="AA9" s="9">
        <v>0</v>
      </c>
      <c r="AB9" s="9">
        <v>0</v>
      </c>
      <c r="AC9" s="9">
        <v>5.8685303892848102E-2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2.4760996914429435E-2</v>
      </c>
      <c r="AK9" s="9">
        <v>0</v>
      </c>
      <c r="AL9" s="9">
        <v>0</v>
      </c>
      <c r="AM9" s="9">
        <v>0.25134470376243345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0.2485288582906795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10"/>
      <c r="BC9" s="11">
        <f>SUM(D9:BA9)</f>
        <v>1</v>
      </c>
      <c r="BG9" s="12"/>
    </row>
    <row r="10" spans="2:59" ht="14" thickTop="1">
      <c r="C10" s="8" t="s">
        <v>180</v>
      </c>
      <c r="D10" s="104" t="str">
        <f>IF(D9&gt;0,"oui","non")</f>
        <v>oui</v>
      </c>
      <c r="E10" s="104" t="str">
        <f t="shared" ref="E10:BA10" si="0">IF(E9&gt;0,"oui","non")</f>
        <v>non</v>
      </c>
      <c r="F10" s="104" t="str">
        <f t="shared" si="0"/>
        <v>non</v>
      </c>
      <c r="G10" s="104" t="str">
        <f t="shared" si="0"/>
        <v>non</v>
      </c>
      <c r="H10" s="104" t="str">
        <f t="shared" si="0"/>
        <v>non</v>
      </c>
      <c r="I10" s="104" t="str">
        <f t="shared" si="0"/>
        <v>non</v>
      </c>
      <c r="J10" s="104" t="str">
        <f t="shared" si="0"/>
        <v>non</v>
      </c>
      <c r="K10" s="104" t="str">
        <f t="shared" si="0"/>
        <v>oui</v>
      </c>
      <c r="L10" s="104" t="str">
        <f t="shared" si="0"/>
        <v>non</v>
      </c>
      <c r="M10" s="104" t="str">
        <f t="shared" si="0"/>
        <v>non</v>
      </c>
      <c r="N10" s="104" t="str">
        <f t="shared" si="0"/>
        <v>non</v>
      </c>
      <c r="O10" s="104" t="str">
        <f t="shared" si="0"/>
        <v>non</v>
      </c>
      <c r="P10" s="104" t="str">
        <f t="shared" si="0"/>
        <v>non</v>
      </c>
      <c r="Q10" s="104" t="str">
        <f t="shared" si="0"/>
        <v>non</v>
      </c>
      <c r="R10" s="104" t="str">
        <f t="shared" si="0"/>
        <v>oui</v>
      </c>
      <c r="S10" s="104" t="str">
        <f t="shared" si="0"/>
        <v>non</v>
      </c>
      <c r="T10" s="104" t="str">
        <f t="shared" si="0"/>
        <v>non</v>
      </c>
      <c r="U10" s="104" t="str">
        <f t="shared" si="0"/>
        <v>non</v>
      </c>
      <c r="V10" s="104" t="str">
        <f t="shared" si="0"/>
        <v>non</v>
      </c>
      <c r="W10" s="104" t="str">
        <f t="shared" si="0"/>
        <v>non</v>
      </c>
      <c r="X10" s="104" t="str">
        <f t="shared" si="0"/>
        <v>non</v>
      </c>
      <c r="Y10" s="104" t="str">
        <f t="shared" si="0"/>
        <v>non</v>
      </c>
      <c r="Z10" s="104" t="str">
        <f t="shared" si="0"/>
        <v>oui</v>
      </c>
      <c r="AA10" s="104" t="str">
        <f t="shared" si="0"/>
        <v>non</v>
      </c>
      <c r="AB10" s="104" t="str">
        <f t="shared" si="0"/>
        <v>non</v>
      </c>
      <c r="AC10" s="104" t="str">
        <f t="shared" si="0"/>
        <v>oui</v>
      </c>
      <c r="AD10" s="104" t="str">
        <f t="shared" si="0"/>
        <v>non</v>
      </c>
      <c r="AE10" s="104" t="str">
        <f t="shared" si="0"/>
        <v>non</v>
      </c>
      <c r="AF10" s="104" t="str">
        <f t="shared" si="0"/>
        <v>non</v>
      </c>
      <c r="AG10" s="104" t="str">
        <f t="shared" si="0"/>
        <v>non</v>
      </c>
      <c r="AH10" s="104" t="str">
        <f t="shared" si="0"/>
        <v>non</v>
      </c>
      <c r="AI10" s="104" t="str">
        <f t="shared" si="0"/>
        <v>non</v>
      </c>
      <c r="AJ10" s="104" t="str">
        <f t="shared" si="0"/>
        <v>oui</v>
      </c>
      <c r="AK10" s="104" t="str">
        <f t="shared" si="0"/>
        <v>non</v>
      </c>
      <c r="AL10" s="104" t="str">
        <f t="shared" si="0"/>
        <v>non</v>
      </c>
      <c r="AM10" s="104" t="str">
        <f t="shared" si="0"/>
        <v>oui</v>
      </c>
      <c r="AN10" s="104" t="str">
        <f t="shared" si="0"/>
        <v>non</v>
      </c>
      <c r="AO10" s="104" t="str">
        <f t="shared" si="0"/>
        <v>non</v>
      </c>
      <c r="AP10" s="104" t="str">
        <f t="shared" si="0"/>
        <v>non</v>
      </c>
      <c r="AQ10" s="104" t="str">
        <f t="shared" si="0"/>
        <v>non</v>
      </c>
      <c r="AR10" s="104" t="str">
        <f t="shared" si="0"/>
        <v>non</v>
      </c>
      <c r="AS10" s="104" t="str">
        <f t="shared" si="0"/>
        <v>non</v>
      </c>
      <c r="AT10" s="104" t="str">
        <f t="shared" si="0"/>
        <v>non</v>
      </c>
      <c r="AU10" s="104" t="str">
        <f t="shared" si="0"/>
        <v>oui</v>
      </c>
      <c r="AV10" s="104" t="str">
        <f t="shared" si="0"/>
        <v>non</v>
      </c>
      <c r="AW10" s="104" t="str">
        <f t="shared" si="0"/>
        <v>non</v>
      </c>
      <c r="AX10" s="104" t="str">
        <f t="shared" si="0"/>
        <v>non</v>
      </c>
      <c r="AY10" s="104" t="str">
        <f t="shared" si="0"/>
        <v>non</v>
      </c>
      <c r="AZ10" s="104" t="str">
        <f t="shared" si="0"/>
        <v>non</v>
      </c>
      <c r="BA10" s="104" t="str">
        <f t="shared" si="0"/>
        <v>non</v>
      </c>
      <c r="BB10" s="10"/>
      <c r="BC10" s="30"/>
      <c r="BG10" s="12"/>
    </row>
    <row r="11" spans="2:59">
      <c r="C11" s="8" t="s">
        <v>20</v>
      </c>
      <c r="D11" s="58">
        <f>$C$3*D9</f>
        <v>50926.314489681092</v>
      </c>
      <c r="E11" s="58">
        <f>$C$3*E9</f>
        <v>0</v>
      </c>
      <c r="F11" s="58">
        <f>$C$3*F9</f>
        <v>0</v>
      </c>
      <c r="G11" s="58">
        <f>$C$3*G9</f>
        <v>0</v>
      </c>
      <c r="H11" s="58">
        <f t="shared" ref="H11:AZ11" si="1">$C$3*H9</f>
        <v>0</v>
      </c>
      <c r="I11" s="58">
        <f t="shared" si="1"/>
        <v>0</v>
      </c>
      <c r="J11" s="58">
        <f t="shared" si="1"/>
        <v>0</v>
      </c>
      <c r="K11" s="58">
        <f t="shared" si="1"/>
        <v>756982.58239980962</v>
      </c>
      <c r="L11" s="58">
        <f t="shared" si="1"/>
        <v>0</v>
      </c>
      <c r="M11" s="58">
        <f t="shared" si="1"/>
        <v>0</v>
      </c>
      <c r="N11" s="58">
        <f t="shared" si="1"/>
        <v>0</v>
      </c>
      <c r="O11" s="58">
        <f t="shared" si="1"/>
        <v>0</v>
      </c>
      <c r="P11" s="58">
        <f t="shared" si="1"/>
        <v>0</v>
      </c>
      <c r="Q11" s="58">
        <f t="shared" si="1"/>
        <v>0</v>
      </c>
      <c r="R11" s="58">
        <f>$C$3*R9</f>
        <v>584549.4340437405</v>
      </c>
      <c r="S11" s="58">
        <f t="shared" si="1"/>
        <v>0</v>
      </c>
      <c r="T11" s="58">
        <f t="shared" si="1"/>
        <v>0</v>
      </c>
      <c r="U11" s="58">
        <f t="shared" si="1"/>
        <v>0</v>
      </c>
      <c r="V11" s="58">
        <f t="shared" si="1"/>
        <v>0</v>
      </c>
      <c r="W11" s="58">
        <f t="shared" si="1"/>
        <v>0</v>
      </c>
      <c r="X11" s="58">
        <f t="shared" si="1"/>
        <v>0</v>
      </c>
      <c r="Y11" s="58">
        <f t="shared" si="1"/>
        <v>0</v>
      </c>
      <c r="Z11" s="58">
        <f t="shared" si="1"/>
        <v>690942.35476481623</v>
      </c>
      <c r="AA11" s="58">
        <f t="shared" si="1"/>
        <v>0</v>
      </c>
      <c r="AB11" s="58">
        <f t="shared" si="1"/>
        <v>0</v>
      </c>
      <c r="AC11" s="58">
        <f t="shared" si="1"/>
        <v>293426.51946424053</v>
      </c>
      <c r="AD11" s="58">
        <f t="shared" si="1"/>
        <v>0</v>
      </c>
      <c r="AE11" s="58">
        <f t="shared" si="1"/>
        <v>0</v>
      </c>
      <c r="AF11" s="58">
        <f t="shared" si="1"/>
        <v>0</v>
      </c>
      <c r="AG11" s="58">
        <f t="shared" si="1"/>
        <v>0</v>
      </c>
      <c r="AH11" s="58">
        <f t="shared" si="1"/>
        <v>0</v>
      </c>
      <c r="AI11" s="58">
        <f t="shared" si="1"/>
        <v>0</v>
      </c>
      <c r="AJ11" s="58">
        <f t="shared" si="1"/>
        <v>123804.98457214718</v>
      </c>
      <c r="AK11" s="58">
        <f t="shared" si="1"/>
        <v>0</v>
      </c>
      <c r="AL11" s="58">
        <f t="shared" si="1"/>
        <v>0</v>
      </c>
      <c r="AM11" s="58">
        <f t="shared" si="1"/>
        <v>1256723.5188121672</v>
      </c>
      <c r="AN11" s="58">
        <f t="shared" si="1"/>
        <v>0</v>
      </c>
      <c r="AO11" s="58">
        <f t="shared" si="1"/>
        <v>0</v>
      </c>
      <c r="AP11" s="58">
        <f t="shared" si="1"/>
        <v>0</v>
      </c>
      <c r="AQ11" s="58">
        <f t="shared" si="1"/>
        <v>0</v>
      </c>
      <c r="AR11" s="58">
        <f t="shared" si="1"/>
        <v>0</v>
      </c>
      <c r="AS11" s="58">
        <f t="shared" si="1"/>
        <v>0</v>
      </c>
      <c r="AT11" s="58">
        <f t="shared" si="1"/>
        <v>0</v>
      </c>
      <c r="AU11" s="58">
        <f t="shared" si="1"/>
        <v>1242644.2914533976</v>
      </c>
      <c r="AV11" s="58">
        <f t="shared" si="1"/>
        <v>0</v>
      </c>
      <c r="AW11" s="58">
        <f t="shared" si="1"/>
        <v>0</v>
      </c>
      <c r="AX11" s="58">
        <f t="shared" si="1"/>
        <v>0</v>
      </c>
      <c r="AY11" s="58">
        <f t="shared" si="1"/>
        <v>0</v>
      </c>
      <c r="AZ11" s="58">
        <f t="shared" si="1"/>
        <v>0</v>
      </c>
      <c r="BA11" s="58">
        <f>$C$3*BA9</f>
        <v>0</v>
      </c>
      <c r="BB11" s="78"/>
      <c r="BC11" s="30"/>
      <c r="BD11" s="77">
        <f>SUM(D11:BA11)</f>
        <v>5000000</v>
      </c>
      <c r="BG11" s="12"/>
    </row>
    <row r="12" spans="2:59" ht="14" thickBot="1">
      <c r="C12" s="13" t="s">
        <v>10</v>
      </c>
      <c r="D12" s="14">
        <f>'Rendements titres'!B186</f>
        <v>0.17807264486309782</v>
      </c>
      <c r="E12" s="14">
        <f>'Rendements titres'!C186</f>
        <v>0.15529381749257376</v>
      </c>
      <c r="F12" s="14">
        <f>'Rendements titres'!D186</f>
        <v>0.11074438450260726</v>
      </c>
      <c r="G12" s="14">
        <f>'Rendements titres'!E186</f>
        <v>0.1272955151006312</v>
      </c>
      <c r="H12" s="14">
        <f>'Rendements titres'!F186</f>
        <v>0.1217813934250076</v>
      </c>
      <c r="I12" s="14">
        <f>'Rendements titres'!G186</f>
        <v>9.0803809951661929E-2</v>
      </c>
      <c r="J12" s="14">
        <f>'Rendements titres'!H186</f>
        <v>0.11519369796923251</v>
      </c>
      <c r="K12" s="14">
        <f>'Rendements titres'!I186</f>
        <v>0.13127337484974477</v>
      </c>
      <c r="L12" s="14">
        <f>'Rendements titres'!J186</f>
        <v>0.16424586931889573</v>
      </c>
      <c r="M12" s="14">
        <f>'Rendements titres'!K186</f>
        <v>6.4043105350543028E-2</v>
      </c>
      <c r="N12" s="14">
        <f>'Rendements titres'!L186</f>
        <v>0.18445470559185795</v>
      </c>
      <c r="O12" s="14">
        <f>'Rendements titres'!M186</f>
        <v>0.11431355225955131</v>
      </c>
      <c r="P12" s="14">
        <f>'Rendements titres'!N186</f>
        <v>0.178271247120114</v>
      </c>
      <c r="Q12" s="14">
        <f>'Rendements titres'!O186</f>
        <v>-6.0091700653465141E-3</v>
      </c>
      <c r="R12" s="14">
        <f>'Rendements titres'!P186</f>
        <v>0.24866769378272413</v>
      </c>
      <c r="S12" s="14">
        <f>'Rendements titres'!Q186</f>
        <v>0.16399027303648905</v>
      </c>
      <c r="T12" s="14">
        <f>'Rendements titres'!R186</f>
        <v>8.8022016797696834E-2</v>
      </c>
      <c r="U12" s="14">
        <f>'Rendements titres'!S186</f>
        <v>7.1110650007206733E-2</v>
      </c>
      <c r="V12" s="14">
        <f>'Rendements titres'!T186</f>
        <v>0.10540611030256897</v>
      </c>
      <c r="W12" s="14">
        <f>'Rendements titres'!U186</f>
        <v>6.3036786649946164E-2</v>
      </c>
      <c r="X12" s="14">
        <f>'Rendements titres'!V186</f>
        <v>0.12936830870317362</v>
      </c>
      <c r="Y12" s="14">
        <f>'Rendements titres'!W186</f>
        <v>0.16499463454161711</v>
      </c>
      <c r="Z12" s="14">
        <f>'Rendements titres'!X186</f>
        <v>0.20733923272130017</v>
      </c>
      <c r="AA12" s="14">
        <f>'Rendements titres'!Y186</f>
        <v>6.1107223319630588E-2</v>
      </c>
      <c r="AB12" s="14">
        <f>'Rendements titres'!Z186</f>
        <v>1.4245863155550209E-2</v>
      </c>
      <c r="AC12" s="14">
        <f>'Rendements titres'!AA186</f>
        <v>8.1474420029367112E-2</v>
      </c>
      <c r="AD12" s="14">
        <f>'Rendements titres'!AB186</f>
        <v>0.10673146188799865</v>
      </c>
      <c r="AE12" s="14">
        <f>'Rendements titres'!AC186</f>
        <v>0.166736166506946</v>
      </c>
      <c r="AF12" s="14">
        <f>'Rendements titres'!AD186</f>
        <v>4.4926537275923328E-2</v>
      </c>
      <c r="AG12" s="14">
        <f>'Rendements titres'!AE186</f>
        <v>0.11955333489098652</v>
      </c>
      <c r="AH12" s="14">
        <f>'Rendements titres'!AF186</f>
        <v>0.14960178005934166</v>
      </c>
      <c r="AI12" s="14">
        <f>'Rendements titres'!AG186</f>
        <v>-1.3820295778152913E-2</v>
      </c>
      <c r="AJ12" s="14">
        <f>'Rendements titres'!AH186</f>
        <v>0.19008698072974228</v>
      </c>
      <c r="AK12" s="14">
        <f>'Rendements titres'!AI186</f>
        <v>2.6601686802252278E-2</v>
      </c>
      <c r="AL12" s="14">
        <f>'Rendements titres'!AJ186</f>
        <v>7.3868352040529217E-4</v>
      </c>
      <c r="AM12" s="14">
        <f>'Rendements titres'!AK186</f>
        <v>0.16263777610077046</v>
      </c>
      <c r="AN12" s="14">
        <f>'Rendements titres'!AL186</f>
        <v>0.13324854936636865</v>
      </c>
      <c r="AO12" s="14">
        <f>'Rendements titres'!AM186</f>
        <v>8.6395359405828653E-2</v>
      </c>
      <c r="AP12" s="14">
        <f>'Rendements titres'!AN186</f>
        <v>3.5128225130390156E-2</v>
      </c>
      <c r="AQ12" s="14">
        <f>'Rendements titres'!AO186</f>
        <v>3.4527564356472196E-2</v>
      </c>
      <c r="AR12" s="14">
        <f>'Rendements titres'!AP186</f>
        <v>-5.941103742821785E-2</v>
      </c>
      <c r="AS12" s="14">
        <f>'Rendements titres'!AQ186</f>
        <v>8.9193255313148256E-2</v>
      </c>
      <c r="AT12" s="14">
        <f>'Rendements titres'!AR186</f>
        <v>3.4606240290592005E-2</v>
      </c>
      <c r="AU12" s="14">
        <f>'Rendements titres'!AS186</f>
        <v>0.1627042101641536</v>
      </c>
      <c r="AV12" s="14">
        <f>'Rendements titres'!AT186</f>
        <v>8.2114064193133274E-2</v>
      </c>
      <c r="AW12" s="14">
        <f>'Rendements titres'!AU186</f>
        <v>1.4716005198817772E-2</v>
      </c>
      <c r="AX12" s="14">
        <f>'Rendements titres'!AV186</f>
        <v>8.1938292186483963E-2</v>
      </c>
      <c r="AY12" s="14">
        <f>'Rendements titres'!AW186</f>
        <v>7.2564728819005886E-2</v>
      </c>
      <c r="AZ12" s="14">
        <f>'Rendements titres'!AX186</f>
        <v>9.8609417395167931E-3</v>
      </c>
      <c r="BA12" s="14">
        <f>'Rendements titres'!AY186</f>
        <v>-1.1494412434492673E-2</v>
      </c>
      <c r="BB12" s="10"/>
      <c r="BC12" s="30"/>
      <c r="BG12" s="12"/>
    </row>
    <row r="13" spans="2:59" ht="14" thickTop="1">
      <c r="C13" s="8" t="s">
        <v>23</v>
      </c>
      <c r="D13" s="58">
        <f>D11*(1+D12)</f>
        <v>59994.898003988506</v>
      </c>
      <c r="E13" s="58">
        <f>E11*(1+E12)</f>
        <v>0</v>
      </c>
      <c r="F13" s="58">
        <f>F11*(1+F12)</f>
        <v>0</v>
      </c>
      <c r="G13" s="58">
        <f>G11*(1+G12)</f>
        <v>0</v>
      </c>
      <c r="H13" s="58">
        <f t="shared" ref="H13:AZ13" si="2">H11*(1+H12)</f>
        <v>0</v>
      </c>
      <c r="I13" s="58">
        <f t="shared" si="2"/>
        <v>0</v>
      </c>
      <c r="J13" s="58">
        <f t="shared" si="2"/>
        <v>0</v>
      </c>
      <c r="K13" s="58">
        <f t="shared" si="2"/>
        <v>856354.2406939076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  <c r="Q13" s="58">
        <f t="shared" si="2"/>
        <v>0</v>
      </c>
      <c r="R13" s="58">
        <f t="shared" si="2"/>
        <v>729907.99370939401</v>
      </c>
      <c r="S13" s="58">
        <f t="shared" si="2"/>
        <v>0</v>
      </c>
      <c r="T13" s="58">
        <f t="shared" si="2"/>
        <v>0</v>
      </c>
      <c r="U13" s="58">
        <f t="shared" si="2"/>
        <v>0</v>
      </c>
      <c r="V13" s="58">
        <f t="shared" si="2"/>
        <v>0</v>
      </c>
      <c r="W13" s="58">
        <f t="shared" si="2"/>
        <v>0</v>
      </c>
      <c r="X13" s="58">
        <f t="shared" si="2"/>
        <v>0</v>
      </c>
      <c r="Y13" s="58">
        <f t="shared" si="2"/>
        <v>0</v>
      </c>
      <c r="Z13" s="58">
        <f t="shared" si="2"/>
        <v>834201.81245640165</v>
      </c>
      <c r="AA13" s="58">
        <f t="shared" si="2"/>
        <v>0</v>
      </c>
      <c r="AB13" s="58">
        <f t="shared" si="2"/>
        <v>0</v>
      </c>
      <c r="AC13" s="58">
        <f t="shared" si="2"/>
        <v>317333.27495882532</v>
      </c>
      <c r="AD13" s="58">
        <f t="shared" si="2"/>
        <v>0</v>
      </c>
      <c r="AE13" s="58">
        <f t="shared" si="2"/>
        <v>0</v>
      </c>
      <c r="AF13" s="58">
        <f t="shared" si="2"/>
        <v>0</v>
      </c>
      <c r="AG13" s="58">
        <f t="shared" si="2"/>
        <v>0</v>
      </c>
      <c r="AH13" s="58">
        <f t="shared" si="2"/>
        <v>0</v>
      </c>
      <c r="AI13" s="58">
        <f t="shared" si="2"/>
        <v>0</v>
      </c>
      <c r="AJ13" s="58">
        <f t="shared" si="2"/>
        <v>147338.70028875896</v>
      </c>
      <c r="AK13" s="58">
        <f t="shared" si="2"/>
        <v>0</v>
      </c>
      <c r="AL13" s="58">
        <f t="shared" si="2"/>
        <v>0</v>
      </c>
      <c r="AM13" s="58">
        <f t="shared" si="2"/>
        <v>1461114.2370853128</v>
      </c>
      <c r="AN13" s="58">
        <f t="shared" si="2"/>
        <v>0</v>
      </c>
      <c r="AO13" s="58">
        <f t="shared" si="2"/>
        <v>0</v>
      </c>
      <c r="AP13" s="58">
        <f t="shared" si="2"/>
        <v>0</v>
      </c>
      <c r="AQ13" s="58">
        <f t="shared" si="2"/>
        <v>0</v>
      </c>
      <c r="AR13" s="58">
        <f t="shared" si="2"/>
        <v>0</v>
      </c>
      <c r="AS13" s="58">
        <f t="shared" si="2"/>
        <v>0</v>
      </c>
      <c r="AT13" s="58">
        <f t="shared" si="2"/>
        <v>0</v>
      </c>
      <c r="AU13" s="58">
        <f>AU11*(1+AU12)</f>
        <v>1444827.749409317</v>
      </c>
      <c r="AV13" s="58">
        <f t="shared" si="2"/>
        <v>0</v>
      </c>
      <c r="AW13" s="58">
        <f t="shared" si="2"/>
        <v>0</v>
      </c>
      <c r="AX13" s="58">
        <f t="shared" si="2"/>
        <v>0</v>
      </c>
      <c r="AY13" s="58">
        <f t="shared" si="2"/>
        <v>0</v>
      </c>
      <c r="AZ13" s="58">
        <f t="shared" si="2"/>
        <v>0</v>
      </c>
      <c r="BA13" s="58">
        <f>BA11*(1+BA12)</f>
        <v>0</v>
      </c>
      <c r="BB13" s="10"/>
      <c r="BC13" s="30"/>
      <c r="BG13" s="12"/>
    </row>
    <row r="14" spans="2:59">
      <c r="C14" s="8" t="s">
        <v>142</v>
      </c>
      <c r="D14" s="84">
        <f>IF(0.35%*D11&lt;=1600,0.35%*D11,1600)</f>
        <v>178.24210071388381</v>
      </c>
      <c r="E14" s="84">
        <f t="shared" ref="E14:BA14" si="3">IF(0.35%*E11&lt;=1600,0.35%*E11,1600)</f>
        <v>0</v>
      </c>
      <c r="F14" s="84">
        <f t="shared" si="3"/>
        <v>0</v>
      </c>
      <c r="G14" s="84">
        <f t="shared" si="3"/>
        <v>0</v>
      </c>
      <c r="H14" s="84">
        <f t="shared" si="3"/>
        <v>0</v>
      </c>
      <c r="I14" s="84">
        <f t="shared" si="3"/>
        <v>0</v>
      </c>
      <c r="J14" s="84">
        <f t="shared" si="3"/>
        <v>0</v>
      </c>
      <c r="K14" s="84">
        <f t="shared" si="3"/>
        <v>1600</v>
      </c>
      <c r="L14" s="84">
        <f t="shared" si="3"/>
        <v>0</v>
      </c>
      <c r="M14" s="84">
        <f t="shared" si="3"/>
        <v>0</v>
      </c>
      <c r="N14" s="84">
        <f t="shared" si="3"/>
        <v>0</v>
      </c>
      <c r="O14" s="84">
        <f t="shared" si="3"/>
        <v>0</v>
      </c>
      <c r="P14" s="84">
        <f t="shared" si="3"/>
        <v>0</v>
      </c>
      <c r="Q14" s="84">
        <f t="shared" si="3"/>
        <v>0</v>
      </c>
      <c r="R14" s="84">
        <f t="shared" si="3"/>
        <v>1600</v>
      </c>
      <c r="S14" s="84">
        <f t="shared" si="3"/>
        <v>0</v>
      </c>
      <c r="T14" s="84">
        <f t="shared" si="3"/>
        <v>0</v>
      </c>
      <c r="U14" s="84">
        <f t="shared" si="3"/>
        <v>0</v>
      </c>
      <c r="V14" s="84">
        <f t="shared" si="3"/>
        <v>0</v>
      </c>
      <c r="W14" s="84">
        <f t="shared" si="3"/>
        <v>0</v>
      </c>
      <c r="X14" s="84">
        <f t="shared" si="3"/>
        <v>0</v>
      </c>
      <c r="Y14" s="84">
        <f t="shared" si="3"/>
        <v>0</v>
      </c>
      <c r="Z14" s="84">
        <f t="shared" si="3"/>
        <v>1600</v>
      </c>
      <c r="AA14" s="84">
        <f t="shared" si="3"/>
        <v>0</v>
      </c>
      <c r="AB14" s="84">
        <f t="shared" si="3"/>
        <v>0</v>
      </c>
      <c r="AC14" s="84">
        <f t="shared" si="3"/>
        <v>1026.9928181248417</v>
      </c>
      <c r="AD14" s="84">
        <f t="shared" si="3"/>
        <v>0</v>
      </c>
      <c r="AE14" s="84">
        <f t="shared" si="3"/>
        <v>0</v>
      </c>
      <c r="AF14" s="84">
        <f t="shared" si="3"/>
        <v>0</v>
      </c>
      <c r="AG14" s="84">
        <f t="shared" si="3"/>
        <v>0</v>
      </c>
      <c r="AH14" s="84">
        <f t="shared" si="3"/>
        <v>0</v>
      </c>
      <c r="AI14" s="84">
        <f t="shared" si="3"/>
        <v>0</v>
      </c>
      <c r="AJ14" s="84">
        <f t="shared" si="3"/>
        <v>433.31744600251506</v>
      </c>
      <c r="AK14" s="84">
        <f t="shared" si="3"/>
        <v>0</v>
      </c>
      <c r="AL14" s="84">
        <f t="shared" si="3"/>
        <v>0</v>
      </c>
      <c r="AM14" s="84">
        <f t="shared" si="3"/>
        <v>1600</v>
      </c>
      <c r="AN14" s="84">
        <f t="shared" si="3"/>
        <v>0</v>
      </c>
      <c r="AO14" s="84">
        <f t="shared" si="3"/>
        <v>0</v>
      </c>
      <c r="AP14" s="84">
        <f t="shared" si="3"/>
        <v>0</v>
      </c>
      <c r="AQ14" s="84">
        <f t="shared" si="3"/>
        <v>0</v>
      </c>
      <c r="AR14" s="84">
        <f t="shared" si="3"/>
        <v>0</v>
      </c>
      <c r="AS14" s="84">
        <f t="shared" si="3"/>
        <v>0</v>
      </c>
      <c r="AT14" s="84">
        <f t="shared" si="3"/>
        <v>0</v>
      </c>
      <c r="AU14" s="84">
        <f t="shared" si="3"/>
        <v>1600</v>
      </c>
      <c r="AV14" s="84">
        <f t="shared" si="3"/>
        <v>0</v>
      </c>
      <c r="AW14" s="84">
        <f t="shared" si="3"/>
        <v>0</v>
      </c>
      <c r="AX14" s="84">
        <f t="shared" si="3"/>
        <v>0</v>
      </c>
      <c r="AY14" s="84">
        <f t="shared" si="3"/>
        <v>0</v>
      </c>
      <c r="AZ14" s="84">
        <f t="shared" si="3"/>
        <v>0</v>
      </c>
      <c r="BA14" s="84">
        <f t="shared" si="3"/>
        <v>0</v>
      </c>
      <c r="BB14" s="10"/>
      <c r="BC14" s="30"/>
      <c r="BG14" s="12"/>
    </row>
    <row r="15" spans="2:59">
      <c r="C15" s="8" t="s">
        <v>143</v>
      </c>
      <c r="D15" s="85">
        <f>IF(D9&gt;0,IF(D8="Belgique",IF(D11&lt;=2500,'Feuille récapitulative CT'!$B$4,IF('CT Var optimale'!D11&lt;=5000,'Feuille récapitulative CT'!$B$5+'Feuille récapitulative CT'!$C$5*'CT Var optimale'!D11,IF('CT Var optimale'!D11&lt;=50000,'Feuille récapitulative CT'!$B$6+'Feuille récapitulative CT'!$C$6*'CT Var optimale'!D11,'Feuille récapitulative CT'!$B$7+'Feuille récapitulative CT'!$C$7*'CT Var optimale'!D11))),IF(D8="France",IF(D11&lt;=2500,'Feuille récapitulative CT'!$B$10,IF('CT Var optimale'!D11&lt;=5000,'Feuille récapitulative CT'!$B$11+'Feuille récapitulative CT'!$C$11*'CT Var optimale'!D11,IF('CT Var optimale'!D11&lt;=50000,'Feuille récapitulative CT'!$B$12+'Feuille récapitulative CT'!$C$12*'CT Var optimale'!D11,'Feuille récapitulative CT'!$B$7+'Feuille récapitulative CT'!$C$7*'CT Var optimale'!D11))),IF(D8="Pays-Bas",IF(D11&lt;=2500,'Feuille récapitulative CT'!$B$10,IF('CT Var optimale'!D11&lt;=5000,'Feuille récapitulative CT'!$B$11+'Feuille récapitulative CT'!$C$11*'CT Var optimale'!D11,IF('CT Var optimale'!D11&lt;=50000,'Feuille récapitulative CT'!$B$12+'Feuille récapitulative CT'!$C$12*'CT Var optimale'!D11,'Feuille récapitulative CT'!$B$7+'Feuille récapitulative CT'!$C$7*'CT Var optimale'!D11))), IF(D8="Allemagne",IF(D11&lt;=2500,'Feuille récapitulative CT'!$B$16+'Feuille récapitulative CT'!$C$16*'CT Var optimale'!D11, IF(D11&lt;=5000,'Feuille récapitulative CT'!$B$17+'Feuille récapitulative CT'!$C$17*'CT Var optimale'!D11,IF('CT Var optimale'!D11&lt;=50000,'Feuille récapitulative CT'!$B$18+'Feuille récapitulative CT'!$C$18*'CT Var optimale'!D11,'Feuille récapitulative CT'!$B$19+'Feuille récapitulative CT'!$C$19*'CT Var optimale'!D11))),IF(D8="Italie",IF(D11&lt;=2500,'Feuille récapitulative CT'!$B$22+'Feuille récapitulative CT'!$C$22*'CT Var optimale'!D11, IF(D11&lt;=5000,'Feuille récapitulative CT'!$B$23+'Feuille récapitulative CT'!$C$23*'CT Var optimale'!D11,IF(D11&lt;=50000,'Feuille récapitulative CT'!$B$24+'Feuille récapitulative CT'!$C$24*'CT Var optimale'!D11,'Feuille récapitulative CT'!$B$25+'Feuille récapitulative CT'!$C$25*'CT Var optimale'!D11))),IF(D8="Espagne",IF(D11&lt;=2500,'Feuille récapitulative CT'!$B$28,IF('CT Var optimale'!D11&lt;=5000,'Feuille récapitulative CT'!$B$29+'Feuille récapitulative CT'!$C$29*'CT Var optimale'!D11,IF('CT Var optimale'!D11&lt;=50000,'Feuille récapitulative CT'!$B$30+'Feuille récapitulative CT'!$C$30*'CT Var optimale'!D11,'Feuille récapitulative CT'!$B$31+'Feuille récapitulative CT'!$C$31*'CT Var optimale'!D11))),"PB")))))),0)</f>
        <v>45.061370545762067</v>
      </c>
      <c r="E15" s="85">
        <f>IF(E9&gt;0,IF(E8="Belgique",IF(E11&lt;=2500,'Feuille récapitulative CT'!$B$4,IF('CT Var optimale'!E11&lt;=5000,'Feuille récapitulative CT'!$B$5+'Feuille récapitulative CT'!$C$5*'CT Var optimale'!E11,IF('CT Var optimale'!E11&lt;=50000,'Feuille récapitulative CT'!$B$6+'Feuille récapitulative CT'!$C$6*'CT Var optimale'!E11,'Feuille récapitulative CT'!$B$7+'Feuille récapitulative CT'!$C$7*'CT Var optimale'!E11))),IF(E8="France",IF(E11&lt;=2500,'Feuille récapitulative CT'!$B$10,IF('CT Var optimale'!E11&lt;=5000,'Feuille récapitulative CT'!$B$11+'Feuille récapitulative CT'!$C$11*'CT Var optimale'!E11,IF('CT Var optimale'!E11&lt;=50000,'Feuille récapitulative CT'!$B$12+'Feuille récapitulative CT'!$C$12*'CT Var optimale'!E11,'Feuille récapitulative CT'!$B$7+'Feuille récapitulative CT'!$C$7*'CT Var optimale'!E11))),IF(E8="Pays-Bas",IF(E11&lt;=2500,'Feuille récapitulative CT'!$B$10,IF('CT Var optimale'!E11&lt;=5000,'Feuille récapitulative CT'!$B$11+'Feuille récapitulative CT'!$C$11*'CT Var optimale'!E11,IF('CT Var optimale'!E11&lt;=50000,'Feuille récapitulative CT'!$B$12+'Feuille récapitulative CT'!$C$12*'CT Var optimale'!E11,'Feuille récapitulative CT'!$B$7+'Feuille récapitulative CT'!$C$7*'CT Var optimale'!E11))), IF(E8="Allemagne",IF(E11&lt;=2500,'Feuille récapitulative CT'!$B$16+'Feuille récapitulative CT'!$C$16*'CT Var optimale'!E11, IF(E11&lt;=5000,'Feuille récapitulative CT'!$B$17+'Feuille récapitulative CT'!$C$17*'CT Var optimale'!E11,IF('CT Var optimale'!E11&lt;=50000,'Feuille récapitulative CT'!$B$18+'Feuille récapitulative CT'!$C$18*'CT Var optimale'!E11,'Feuille récapitulative CT'!$B$19+'Feuille récapitulative CT'!$C$19*'CT Var optimale'!E11))),IF(E8="Italie",IF(E11&lt;=2500,'Feuille récapitulative CT'!$B$22+'Feuille récapitulative CT'!$C$22*'CT Var optimale'!E11, IF(E11&lt;=5000,'Feuille récapitulative CT'!$B$23+'Feuille récapitulative CT'!$C$23*'CT Var optimale'!E11,IF(E11&lt;=50000,'Feuille récapitulative CT'!$B$24+'Feuille récapitulative CT'!$C$24*'CT Var optimale'!E11,'Feuille récapitulative CT'!$B$25+'Feuille récapitulative CT'!$C$25*'CT Var optimale'!E11))),IF(E8="Espagne",IF(E11&lt;=2500,'Feuille récapitulative CT'!$B$28,IF('CT Var optimale'!E11&lt;=5000,'Feuille récapitulative CT'!$B$29+'Feuille récapitulative CT'!$C$29*'CT Var optimale'!E11,IF('CT Var optimale'!E11&lt;=50000,'Feuille récapitulative CT'!$B$30+'Feuille récapitulative CT'!$C$30*'CT Var optimale'!E11,'Feuille récapitulative CT'!$B$31+'Feuille récapitulative CT'!$C$31*'CT Var optimale'!E11))),"PB")))))),0)</f>
        <v>0</v>
      </c>
      <c r="F15" s="85">
        <f>IF(F9&gt;0,IF(F8="Belgique",IF(F11&lt;=2500,'Feuille récapitulative CT'!$B$4,IF('CT Var optimale'!F11&lt;=5000,'Feuille récapitulative CT'!$B$5+'Feuille récapitulative CT'!$C$5*'CT Var optimale'!F11,IF('CT Var optimale'!F11&lt;=50000,'Feuille récapitulative CT'!$B$6+'Feuille récapitulative CT'!$C$6*'CT Var optimale'!F11,'Feuille récapitulative CT'!$B$7+'Feuille récapitulative CT'!$C$7*'CT Var optimale'!F11))),IF(F8="France",IF(F11&lt;=2500,'Feuille récapitulative CT'!$B$10,IF('CT Var optimale'!F11&lt;=5000,'Feuille récapitulative CT'!$B$11+'Feuille récapitulative CT'!$C$11*'CT Var optimale'!F11,IF('CT Var optimale'!F11&lt;=50000,'Feuille récapitulative CT'!$B$12+'Feuille récapitulative CT'!$C$12*'CT Var optimale'!F11,'Feuille récapitulative CT'!$B$7+'Feuille récapitulative CT'!$C$7*'CT Var optimale'!F11))),IF(F8="Pays-Bas",IF(F11&lt;=2500,'Feuille récapitulative CT'!$B$10,IF('CT Var optimale'!F11&lt;=5000,'Feuille récapitulative CT'!$B$11+'Feuille récapitulative CT'!$C$11*'CT Var optimale'!F11,IF('CT Var optimale'!F11&lt;=50000,'Feuille récapitulative CT'!$B$12+'Feuille récapitulative CT'!$C$12*'CT Var optimale'!F11,'Feuille récapitulative CT'!$B$7+'Feuille récapitulative CT'!$C$7*'CT Var optimale'!F11))), IF(F8="Allemagne",IF(F11&lt;=2500,'Feuille récapitulative CT'!$B$16+'Feuille récapitulative CT'!$C$16*'CT Var optimale'!F11, IF(F11&lt;=5000,'Feuille récapitulative CT'!$B$17+'Feuille récapitulative CT'!$C$17*'CT Var optimale'!F11,IF('CT Var optimale'!F11&lt;=50000,'Feuille récapitulative CT'!$B$18+'Feuille récapitulative CT'!$C$18*'CT Var optimale'!F11,'Feuille récapitulative CT'!$B$19+'Feuille récapitulative CT'!$C$19*'CT Var optimale'!F11))),IF(F8="Italie",IF(F11&lt;=2500,'Feuille récapitulative CT'!$B$22+'Feuille récapitulative CT'!$C$22*'CT Var optimale'!F11, IF(F11&lt;=5000,'Feuille récapitulative CT'!$B$23+'Feuille récapitulative CT'!$C$23*'CT Var optimale'!F11,IF(F11&lt;=50000,'Feuille récapitulative CT'!$B$24+'Feuille récapitulative CT'!$C$24*'CT Var optimale'!F11,'Feuille récapitulative CT'!$B$25+'Feuille récapitulative CT'!$C$25*'CT Var optimale'!F11))),IF(F8="Espagne",IF(F11&lt;=2500,'Feuille récapitulative CT'!$B$28,IF('CT Var optimale'!F11&lt;=5000,'Feuille récapitulative CT'!$B$29+'Feuille récapitulative CT'!$C$29*'CT Var optimale'!F11,IF('CT Var optimale'!F11&lt;=50000,'Feuille récapitulative CT'!$B$30+'Feuille récapitulative CT'!$C$30*'CT Var optimale'!F11,'Feuille récapitulative CT'!$B$31+'Feuille récapitulative CT'!$C$31*'CT Var optimale'!F11))),"PB")))))),0)</f>
        <v>0</v>
      </c>
      <c r="G15" s="85">
        <f>IF(G9&gt;0,IF(G8="Belgique",IF(G11&lt;=2500,'Feuille récapitulative CT'!$B$4,IF('CT Var optimale'!G11&lt;=5000,'Feuille récapitulative CT'!$B$5+'Feuille récapitulative CT'!$C$5*'CT Var optimale'!G11,IF('CT Var optimale'!G11&lt;=50000,'Feuille récapitulative CT'!$B$6+'Feuille récapitulative CT'!$C$6*'CT Var optimale'!G11,'Feuille récapitulative CT'!$B$7+'Feuille récapitulative CT'!$C$7*'CT Var optimale'!G11))),IF(G8="France",IF(G11&lt;=2500,'Feuille récapitulative CT'!$B$10,IF('CT Var optimale'!G11&lt;=5000,'Feuille récapitulative CT'!$B$11+'Feuille récapitulative CT'!$C$11*'CT Var optimale'!G11,IF('CT Var optimale'!G11&lt;=50000,'Feuille récapitulative CT'!$B$12+'Feuille récapitulative CT'!$C$12*'CT Var optimale'!G11,'Feuille récapitulative CT'!$B$7+'Feuille récapitulative CT'!$C$7*'CT Var optimale'!G11))),IF(G8="Pays-Bas",IF(G11&lt;=2500,'Feuille récapitulative CT'!$B$10,IF('CT Var optimale'!G11&lt;=5000,'Feuille récapitulative CT'!$B$11+'Feuille récapitulative CT'!$C$11*'CT Var optimale'!G11,IF('CT Var optimale'!G11&lt;=50000,'Feuille récapitulative CT'!$B$12+'Feuille récapitulative CT'!$C$12*'CT Var optimale'!G11,'Feuille récapitulative CT'!$B$7+'Feuille récapitulative CT'!$C$7*'CT Var optimale'!G11))), IF(G8="Allemagne",IF(G11&lt;=2500,'Feuille récapitulative CT'!$B$16+'Feuille récapitulative CT'!$C$16*'CT Var optimale'!G11, IF(G11&lt;=5000,'Feuille récapitulative CT'!$B$17+'Feuille récapitulative CT'!$C$17*'CT Var optimale'!G11,IF('CT Var optimale'!G11&lt;=50000,'Feuille récapitulative CT'!$B$18+'Feuille récapitulative CT'!$C$18*'CT Var optimale'!G11,'Feuille récapitulative CT'!$B$19+'Feuille récapitulative CT'!$C$19*'CT Var optimale'!G11))),IF(G8="Italie",IF(G11&lt;=2500,'Feuille récapitulative CT'!$B$22+'Feuille récapitulative CT'!$C$22*'CT Var optimale'!G11, IF(G11&lt;=5000,'Feuille récapitulative CT'!$B$23+'Feuille récapitulative CT'!$C$23*'CT Var optimale'!G11,IF(G11&lt;=50000,'Feuille récapitulative CT'!$B$24+'Feuille récapitulative CT'!$C$24*'CT Var optimale'!G11,'Feuille récapitulative CT'!$B$25+'Feuille récapitulative CT'!$C$25*'CT Var optimale'!G11))),IF(G8="Espagne",IF(G11&lt;=2500,'Feuille récapitulative CT'!$B$28,IF('CT Var optimale'!G11&lt;=5000,'Feuille récapitulative CT'!$B$29+'Feuille récapitulative CT'!$C$29*'CT Var optimale'!G11,IF('CT Var optimale'!G11&lt;=50000,'Feuille récapitulative CT'!$B$30+'Feuille récapitulative CT'!$C$30*'CT Var optimale'!G11,'Feuille récapitulative CT'!$B$31+'Feuille récapitulative CT'!$C$31*'CT Var optimale'!G11))),"PB")))))),0)</f>
        <v>0</v>
      </c>
      <c r="H15" s="85">
        <f>IF(H9&gt;0,IF(H8="Belgique",IF(H11&lt;=2500,'Feuille récapitulative CT'!$B$4,IF('CT Var optimale'!H11&lt;=5000,'Feuille récapitulative CT'!$B$5+'Feuille récapitulative CT'!$C$5*'CT Var optimale'!H11,IF('CT Var optimale'!H11&lt;=50000,'Feuille récapitulative CT'!$B$6+'Feuille récapitulative CT'!$C$6*'CT Var optimale'!H11,'Feuille récapitulative CT'!$B$7+'Feuille récapitulative CT'!$C$7*'CT Var optimale'!H11))),IF(H8="France",IF(H11&lt;=2500,'Feuille récapitulative CT'!$B$10,IF('CT Var optimale'!H11&lt;=5000,'Feuille récapitulative CT'!$B$11+'Feuille récapitulative CT'!$C$11*'CT Var optimale'!H11,IF('CT Var optimale'!H11&lt;=50000,'Feuille récapitulative CT'!$B$12+'Feuille récapitulative CT'!$C$12*'CT Var optimale'!H11,'Feuille récapitulative CT'!$B$7+'Feuille récapitulative CT'!$C$7*'CT Var optimale'!H11))),IF(H8="Pays-Bas",IF(H11&lt;=2500,'Feuille récapitulative CT'!$B$10,IF('CT Var optimale'!H11&lt;=5000,'Feuille récapitulative CT'!$B$11+'Feuille récapitulative CT'!$C$11*'CT Var optimale'!H11,IF('CT Var optimale'!H11&lt;=50000,'Feuille récapitulative CT'!$B$12+'Feuille récapitulative CT'!$C$12*'CT Var optimale'!H11,'Feuille récapitulative CT'!$B$7+'Feuille récapitulative CT'!$C$7*'CT Var optimale'!H11))), IF(H8="Allemagne",IF(H11&lt;=2500,'Feuille récapitulative CT'!$B$16+'Feuille récapitulative CT'!$C$16*'CT Var optimale'!H11, IF(H11&lt;=5000,'Feuille récapitulative CT'!$B$17+'Feuille récapitulative CT'!$C$17*'CT Var optimale'!H11,IF('CT Var optimale'!H11&lt;=50000,'Feuille récapitulative CT'!$B$18+'Feuille récapitulative CT'!$C$18*'CT Var optimale'!H11,'Feuille récapitulative CT'!$B$19+'Feuille récapitulative CT'!$C$19*'CT Var optimale'!H11))),IF(H8="Italie",IF(H11&lt;=2500,'Feuille récapitulative CT'!$B$22+'Feuille récapitulative CT'!$C$22*'CT Var optimale'!H11, IF(H11&lt;=5000,'Feuille récapitulative CT'!$B$23+'Feuille récapitulative CT'!$C$23*'CT Var optimale'!H11,IF(H11&lt;=50000,'Feuille récapitulative CT'!$B$24+'Feuille récapitulative CT'!$C$24*'CT Var optimale'!H11,'Feuille récapitulative CT'!$B$25+'Feuille récapitulative CT'!$C$25*'CT Var optimale'!H11))),IF(H8="Espagne",IF(H11&lt;=2500,'Feuille récapitulative CT'!$B$28,IF('CT Var optimale'!H11&lt;=5000,'Feuille récapitulative CT'!$B$29+'Feuille récapitulative CT'!$C$29*'CT Var optimale'!H11,IF('CT Var optimale'!H11&lt;=50000,'Feuille récapitulative CT'!$B$30+'Feuille récapitulative CT'!$C$30*'CT Var optimale'!H11,'Feuille récapitulative CT'!$B$31+'Feuille récapitulative CT'!$C$31*'CT Var optimale'!H11))),"PB")))))),0)</f>
        <v>0</v>
      </c>
      <c r="I15" s="85">
        <f>IF(I9&gt;0,IF(I8="Belgique",IF(I11&lt;=2500,'Feuille récapitulative CT'!$B$4,IF('CT Var optimale'!I11&lt;=5000,'Feuille récapitulative CT'!$B$5+'Feuille récapitulative CT'!$C$5*'CT Var optimale'!I11,IF('CT Var optimale'!I11&lt;=50000,'Feuille récapitulative CT'!$B$6+'Feuille récapitulative CT'!$C$6*'CT Var optimale'!I11,'Feuille récapitulative CT'!$B$7+'Feuille récapitulative CT'!$C$7*'CT Var optimale'!I11))),IF(I8="France",IF(I11&lt;=2500,'Feuille récapitulative CT'!$B$10,IF('CT Var optimale'!I11&lt;=5000,'Feuille récapitulative CT'!$B$11+'Feuille récapitulative CT'!$C$11*'CT Var optimale'!I11,IF('CT Var optimale'!I11&lt;=50000,'Feuille récapitulative CT'!$B$12+'Feuille récapitulative CT'!$C$12*'CT Var optimale'!I11,'Feuille récapitulative CT'!$B$7+'Feuille récapitulative CT'!$C$7*'CT Var optimale'!I11))),IF(I8="Pays-Bas",IF(I11&lt;=2500,'Feuille récapitulative CT'!$B$10,IF('CT Var optimale'!I11&lt;=5000,'Feuille récapitulative CT'!$B$11+'Feuille récapitulative CT'!$C$11*'CT Var optimale'!I11,IF('CT Var optimale'!I11&lt;=50000,'Feuille récapitulative CT'!$B$12+'Feuille récapitulative CT'!$C$12*'CT Var optimale'!I11,'Feuille récapitulative CT'!$B$7+'Feuille récapitulative CT'!$C$7*'CT Var optimale'!I11))), IF(I8="Allemagne",IF(I11&lt;=2500,'Feuille récapitulative CT'!$B$16+'Feuille récapitulative CT'!$C$16*'CT Var optimale'!I11, IF(I11&lt;=5000,'Feuille récapitulative CT'!$B$17+'Feuille récapitulative CT'!$C$17*'CT Var optimale'!I11,IF('CT Var optimale'!I11&lt;=50000,'Feuille récapitulative CT'!$B$18+'Feuille récapitulative CT'!$C$18*'CT Var optimale'!I11,'Feuille récapitulative CT'!$B$19+'Feuille récapitulative CT'!$C$19*'CT Var optimale'!I11))),IF(I8="Italie",IF(I11&lt;=2500,'Feuille récapitulative CT'!$B$22+'Feuille récapitulative CT'!$C$22*'CT Var optimale'!I11, IF(I11&lt;=5000,'Feuille récapitulative CT'!$B$23+'Feuille récapitulative CT'!$C$23*'CT Var optimale'!I11,IF(I11&lt;=50000,'Feuille récapitulative CT'!$B$24+'Feuille récapitulative CT'!$C$24*'CT Var optimale'!I11,'Feuille récapitulative CT'!$B$25+'Feuille récapitulative CT'!$C$25*'CT Var optimale'!I11))),IF(I8="Espagne",IF(I11&lt;=2500,'Feuille récapitulative CT'!$B$28,IF('CT Var optimale'!I11&lt;=5000,'Feuille récapitulative CT'!$B$29+'Feuille récapitulative CT'!$C$29*'CT Var optimale'!I11,IF('CT Var optimale'!I11&lt;=50000,'Feuille récapitulative CT'!$B$30+'Feuille récapitulative CT'!$C$30*'CT Var optimale'!I11,'Feuille récapitulative CT'!$B$31+'Feuille récapitulative CT'!$C$31*'CT Var optimale'!I11))),"PB")))))),0)</f>
        <v>0</v>
      </c>
      <c r="J15" s="85">
        <f>IF(J9&gt;0,IF(J8="Belgique",IF(J11&lt;=2500,'Feuille récapitulative CT'!$B$4,IF('CT Var optimale'!J11&lt;=5000,'Feuille récapitulative CT'!$B$5+'Feuille récapitulative CT'!$C$5*'CT Var optimale'!J11,IF('CT Var optimale'!J11&lt;=50000,'Feuille récapitulative CT'!$B$6+'Feuille récapitulative CT'!$C$6*'CT Var optimale'!J11,'Feuille récapitulative CT'!$B$7+'Feuille récapitulative CT'!$C$7*'CT Var optimale'!J11))),IF(J8="France",IF(J11&lt;=2500,'Feuille récapitulative CT'!$B$10,IF('CT Var optimale'!J11&lt;=5000,'Feuille récapitulative CT'!$B$11+'Feuille récapitulative CT'!$C$11*'CT Var optimale'!J11,IF('CT Var optimale'!J11&lt;=50000,'Feuille récapitulative CT'!$B$12+'Feuille récapitulative CT'!$C$12*'CT Var optimale'!J11,'Feuille récapitulative CT'!$B$7+'Feuille récapitulative CT'!$C$7*'CT Var optimale'!J11))),IF(J8="Pays-Bas",IF(J11&lt;=2500,'Feuille récapitulative CT'!$B$10,IF('CT Var optimale'!J11&lt;=5000,'Feuille récapitulative CT'!$B$11+'Feuille récapitulative CT'!$C$11*'CT Var optimale'!J11,IF('CT Var optimale'!J11&lt;=50000,'Feuille récapitulative CT'!$B$12+'Feuille récapitulative CT'!$C$12*'CT Var optimale'!J11,'Feuille récapitulative CT'!$B$7+'Feuille récapitulative CT'!$C$7*'CT Var optimale'!J11))), IF(J8="Allemagne",IF(J11&lt;=2500,'Feuille récapitulative CT'!$B$16+'Feuille récapitulative CT'!$C$16*'CT Var optimale'!J11, IF(J11&lt;=5000,'Feuille récapitulative CT'!$B$17+'Feuille récapitulative CT'!$C$17*'CT Var optimale'!J11,IF('CT Var optimale'!J11&lt;=50000,'Feuille récapitulative CT'!$B$18+'Feuille récapitulative CT'!$C$18*'CT Var optimale'!J11,'Feuille récapitulative CT'!$B$19+'Feuille récapitulative CT'!$C$19*'CT Var optimale'!J11))),IF(J8="Italie",IF(J11&lt;=2500,'Feuille récapitulative CT'!$B$22+'Feuille récapitulative CT'!$C$22*'CT Var optimale'!J11, IF(J11&lt;=5000,'Feuille récapitulative CT'!$B$23+'Feuille récapitulative CT'!$C$23*'CT Var optimale'!J11,IF(J11&lt;=50000,'Feuille récapitulative CT'!$B$24+'Feuille récapitulative CT'!$C$24*'CT Var optimale'!J11,'Feuille récapitulative CT'!$B$25+'Feuille récapitulative CT'!$C$25*'CT Var optimale'!J11))),IF(J8="Espagne",IF(J11&lt;=2500,'Feuille récapitulative CT'!$B$28,IF('CT Var optimale'!J11&lt;=5000,'Feuille récapitulative CT'!$B$29+'Feuille récapitulative CT'!$C$29*'CT Var optimale'!J11,IF('CT Var optimale'!J11&lt;=50000,'Feuille récapitulative CT'!$B$30+'Feuille récapitulative CT'!$C$30*'CT Var optimale'!J11,'Feuille récapitulative CT'!$B$31+'Feuille récapitulative CT'!$C$31*'CT Var optimale'!J11))),"PB")))))),0)</f>
        <v>0</v>
      </c>
      <c r="K15" s="85">
        <f>IF(K9&gt;0,IF(K8="Belgique",IF(K11&lt;=2500,'Feuille récapitulative CT'!$B$4,IF('CT Var optimale'!K11&lt;=5000,'Feuille récapitulative CT'!$B$5+'Feuille récapitulative CT'!$C$5*'CT Var optimale'!K11,IF('CT Var optimale'!K11&lt;=50000,'Feuille récapitulative CT'!$B$6+'Feuille récapitulative CT'!$C$6*'CT Var optimale'!K11,'Feuille récapitulative CT'!$B$7+'Feuille récapitulative CT'!$C$7*'CT Var optimale'!K11))),IF(K8="France",IF(K11&lt;=2500,'Feuille récapitulative CT'!$B$10,IF('CT Var optimale'!K11&lt;=5000,'Feuille récapitulative CT'!$B$11+'Feuille récapitulative CT'!$C$11*'CT Var optimale'!K11,IF('CT Var optimale'!K11&lt;=50000,'Feuille récapitulative CT'!$B$12+'Feuille récapitulative CT'!$C$12*'CT Var optimale'!K11,'Feuille récapitulative CT'!$B$7+'Feuille récapitulative CT'!$C$7*'CT Var optimale'!K11))),IF(K8="Pays-Bas",IF(K11&lt;=2500,'Feuille récapitulative CT'!$B$10,IF('CT Var optimale'!K11&lt;=5000,'Feuille récapitulative CT'!$B$11+'Feuille récapitulative CT'!$C$11*'CT Var optimale'!K11,IF('CT Var optimale'!K11&lt;=50000,'Feuille récapitulative CT'!$B$12+'Feuille récapitulative CT'!$C$12*'CT Var optimale'!K11,'Feuille récapitulative CT'!$B$7+'Feuille récapitulative CT'!$C$7*'CT Var optimale'!K11))), IF(K8="Allemagne",IF(K11&lt;=2500,'Feuille récapitulative CT'!$B$16+'Feuille récapitulative CT'!$C$16*'CT Var optimale'!K11, IF(K11&lt;=5000,'Feuille récapitulative CT'!$B$17+'Feuille récapitulative CT'!$C$17*'CT Var optimale'!K11,IF('CT Var optimale'!K11&lt;=50000,'Feuille récapitulative CT'!$B$18+'Feuille récapitulative CT'!$C$18*'CT Var optimale'!K11,'Feuille récapitulative CT'!$B$19+'Feuille récapitulative CT'!$C$19*'CT Var optimale'!K11))),IF(K8="Italie",IF(K11&lt;=2500,'Feuille récapitulative CT'!$B$22+'Feuille récapitulative CT'!$C$22*'CT Var optimale'!K11, IF(K11&lt;=5000,'Feuille récapitulative CT'!$B$23+'Feuille récapitulative CT'!$C$23*'CT Var optimale'!K11,IF(K11&lt;=50000,'Feuille récapitulative CT'!$B$24+'Feuille récapitulative CT'!$C$24*'CT Var optimale'!K11,'Feuille récapitulative CT'!$B$25+'Feuille récapitulative CT'!$C$25*'CT Var optimale'!K11))),IF(K8="Espagne",IF(K11&lt;=2500,'Feuille récapitulative CT'!$B$28,IF('CT Var optimale'!K11&lt;=5000,'Feuille récapitulative CT'!$B$29+'Feuille récapitulative CT'!$C$29*'CT Var optimale'!K11,IF('CT Var optimale'!K11&lt;=50000,'Feuille récapitulative CT'!$B$30+'Feuille récapitulative CT'!$C$30*'CT Var optimale'!K11,'Feuille récapitulative CT'!$B$31+'Feuille récapitulative CT'!$C$31*'CT Var optimale'!K11))),"PB")))))),0)</f>
        <v>1260.2498359319497</v>
      </c>
      <c r="L15" s="85">
        <f>IF(L9&gt;0,IF(L8="Belgique",IF(L11&lt;=2500,'Feuille récapitulative CT'!$B$4,IF('CT Var optimale'!L11&lt;=5000,'Feuille récapitulative CT'!$B$5+'Feuille récapitulative CT'!$C$5*'CT Var optimale'!L11,IF('CT Var optimale'!L11&lt;=50000,'Feuille récapitulative CT'!$B$6+'Feuille récapitulative CT'!$C$6*'CT Var optimale'!L11,'Feuille récapitulative CT'!$B$7+'Feuille récapitulative CT'!$C$7*'CT Var optimale'!L11))),IF(L8="France",IF(L11&lt;=2500,'Feuille récapitulative CT'!$B$10,IF('CT Var optimale'!L11&lt;=5000,'Feuille récapitulative CT'!$B$11+'Feuille récapitulative CT'!$C$11*'CT Var optimale'!L11,IF('CT Var optimale'!L11&lt;=50000,'Feuille récapitulative CT'!$B$12+'Feuille récapitulative CT'!$C$12*'CT Var optimale'!L11,'Feuille récapitulative CT'!$B$7+'Feuille récapitulative CT'!$C$7*'CT Var optimale'!L11))),IF(L8="Pays-Bas",IF(L11&lt;=2500,'Feuille récapitulative CT'!$B$10,IF('CT Var optimale'!L11&lt;=5000,'Feuille récapitulative CT'!$B$11+'Feuille récapitulative CT'!$C$11*'CT Var optimale'!L11,IF('CT Var optimale'!L11&lt;=50000,'Feuille récapitulative CT'!$B$12+'Feuille récapitulative CT'!$C$12*'CT Var optimale'!L11,'Feuille récapitulative CT'!$B$7+'Feuille récapitulative CT'!$C$7*'CT Var optimale'!L11))), IF(L8="Allemagne",IF(L11&lt;=2500,'Feuille récapitulative CT'!$B$16+'Feuille récapitulative CT'!$C$16*'CT Var optimale'!L11, IF(L11&lt;=5000,'Feuille récapitulative CT'!$B$17+'Feuille récapitulative CT'!$C$17*'CT Var optimale'!L11,IF('CT Var optimale'!L11&lt;=50000,'Feuille récapitulative CT'!$B$18+'Feuille récapitulative CT'!$C$18*'CT Var optimale'!L11,'Feuille récapitulative CT'!$B$19+'Feuille récapitulative CT'!$C$19*'CT Var optimale'!L11))),IF(L8="Italie",IF(L11&lt;=2500,'Feuille récapitulative CT'!$B$22+'Feuille récapitulative CT'!$C$22*'CT Var optimale'!L11, IF(L11&lt;=5000,'Feuille récapitulative CT'!$B$23+'Feuille récapitulative CT'!$C$23*'CT Var optimale'!L11,IF(L11&lt;=50000,'Feuille récapitulative CT'!$B$24+'Feuille récapitulative CT'!$C$24*'CT Var optimale'!L11,'Feuille récapitulative CT'!$B$25+'Feuille récapitulative CT'!$C$25*'CT Var optimale'!L11))),IF(L8="Espagne",IF(L11&lt;=2500,'Feuille récapitulative CT'!$B$28,IF('CT Var optimale'!L11&lt;=5000,'Feuille récapitulative CT'!$B$29+'Feuille récapitulative CT'!$C$29*'CT Var optimale'!L11,IF('CT Var optimale'!L11&lt;=50000,'Feuille récapitulative CT'!$B$30+'Feuille récapitulative CT'!$C$30*'CT Var optimale'!L11,'Feuille récapitulative CT'!$B$31+'Feuille récapitulative CT'!$C$31*'CT Var optimale'!L11))),"PB")))))),0)</f>
        <v>0</v>
      </c>
      <c r="M15" s="85">
        <f>IF(M9&gt;0,IF(M8="Belgique",IF(M11&lt;=2500,'Feuille récapitulative CT'!$B$4,IF('CT Var optimale'!M11&lt;=5000,'Feuille récapitulative CT'!$B$5+'Feuille récapitulative CT'!$C$5*'CT Var optimale'!M11,IF('CT Var optimale'!M11&lt;=50000,'Feuille récapitulative CT'!$B$6+'Feuille récapitulative CT'!$C$6*'CT Var optimale'!M11,'Feuille récapitulative CT'!$B$7+'Feuille récapitulative CT'!$C$7*'CT Var optimale'!M11))),IF(M8="France",IF(M11&lt;=2500,'Feuille récapitulative CT'!$B$10,IF('CT Var optimale'!M11&lt;=5000,'Feuille récapitulative CT'!$B$11+'Feuille récapitulative CT'!$C$11*'CT Var optimale'!M11,IF('CT Var optimale'!M11&lt;=50000,'Feuille récapitulative CT'!$B$12+'Feuille récapitulative CT'!$C$12*'CT Var optimale'!M11,'Feuille récapitulative CT'!$B$7+'Feuille récapitulative CT'!$C$7*'CT Var optimale'!M11))),IF(M8="Pays-Bas",IF(M11&lt;=2500,'Feuille récapitulative CT'!$B$10,IF('CT Var optimale'!M11&lt;=5000,'Feuille récapitulative CT'!$B$11+'Feuille récapitulative CT'!$C$11*'CT Var optimale'!M11,IF('CT Var optimale'!M11&lt;=50000,'Feuille récapitulative CT'!$B$12+'Feuille récapitulative CT'!$C$12*'CT Var optimale'!M11,'Feuille récapitulative CT'!$B$7+'Feuille récapitulative CT'!$C$7*'CT Var optimale'!M11))), IF(M8="Allemagne",IF(M11&lt;=2500,'Feuille récapitulative CT'!$B$16+'Feuille récapitulative CT'!$C$16*'CT Var optimale'!M11, IF(M11&lt;=5000,'Feuille récapitulative CT'!$B$17+'Feuille récapitulative CT'!$C$17*'CT Var optimale'!M11,IF('CT Var optimale'!M11&lt;=50000,'Feuille récapitulative CT'!$B$18+'Feuille récapitulative CT'!$C$18*'CT Var optimale'!M11,'Feuille récapitulative CT'!$B$19+'Feuille récapitulative CT'!$C$19*'CT Var optimale'!M11))),IF(M8="Italie",IF(M11&lt;=2500,'Feuille récapitulative CT'!$B$22+'Feuille récapitulative CT'!$C$22*'CT Var optimale'!M11, IF(M11&lt;=5000,'Feuille récapitulative CT'!$B$23+'Feuille récapitulative CT'!$C$23*'CT Var optimale'!M11,IF(M11&lt;=50000,'Feuille récapitulative CT'!$B$24+'Feuille récapitulative CT'!$C$24*'CT Var optimale'!M11,'Feuille récapitulative CT'!$B$25+'Feuille récapitulative CT'!$C$25*'CT Var optimale'!M11))),IF(M8="Espagne",IF(M11&lt;=2500,'Feuille récapitulative CT'!$B$28,IF('CT Var optimale'!M11&lt;=5000,'Feuille récapitulative CT'!$B$29+'Feuille récapitulative CT'!$C$29*'CT Var optimale'!M11,IF('CT Var optimale'!M11&lt;=50000,'Feuille récapitulative CT'!$B$30+'Feuille récapitulative CT'!$C$30*'CT Var optimale'!M11,'Feuille récapitulative CT'!$B$31+'Feuille récapitulative CT'!$C$31*'CT Var optimale'!M11))),"PB")))))),0)</f>
        <v>0</v>
      </c>
      <c r="N15" s="85">
        <f>IF(N9&gt;0,IF(N8="Belgique",IF(N11&lt;=2500,'Feuille récapitulative CT'!$B$4,IF('CT Var optimale'!N11&lt;=5000,'Feuille récapitulative CT'!$B$5+'Feuille récapitulative CT'!$C$5*'CT Var optimale'!N11,IF('CT Var optimale'!N11&lt;=50000,'Feuille récapitulative CT'!$B$6+'Feuille récapitulative CT'!$C$6*'CT Var optimale'!N11,'Feuille récapitulative CT'!$B$7+'Feuille récapitulative CT'!$C$7*'CT Var optimale'!N11))),IF(N8="France",IF(N11&lt;=2500,'Feuille récapitulative CT'!$B$10,IF('CT Var optimale'!N11&lt;=5000,'Feuille récapitulative CT'!$B$11+'Feuille récapitulative CT'!$C$11*'CT Var optimale'!N11,IF('CT Var optimale'!N11&lt;=50000,'Feuille récapitulative CT'!$B$12+'Feuille récapitulative CT'!$C$12*'CT Var optimale'!N11,'Feuille récapitulative CT'!$B$7+'Feuille récapitulative CT'!$C$7*'CT Var optimale'!N11))),IF(N8="Pays-Bas",IF(N11&lt;=2500,'Feuille récapitulative CT'!$B$10,IF('CT Var optimale'!N11&lt;=5000,'Feuille récapitulative CT'!$B$11+'Feuille récapitulative CT'!$C$11*'CT Var optimale'!N11,IF('CT Var optimale'!N11&lt;=50000,'Feuille récapitulative CT'!$B$12+'Feuille récapitulative CT'!$C$12*'CT Var optimale'!N11,'Feuille récapitulative CT'!$B$7+'Feuille récapitulative CT'!$C$7*'CT Var optimale'!N11))), IF(N8="Allemagne",IF(N11&lt;=2500,'Feuille récapitulative CT'!$B$16+'Feuille récapitulative CT'!$C$16*'CT Var optimale'!N11, IF(N11&lt;=5000,'Feuille récapitulative CT'!$B$17+'Feuille récapitulative CT'!$C$17*'CT Var optimale'!N11,IF('CT Var optimale'!N11&lt;=50000,'Feuille récapitulative CT'!$B$18+'Feuille récapitulative CT'!$C$18*'CT Var optimale'!N11,'Feuille récapitulative CT'!$B$19+'Feuille récapitulative CT'!$C$19*'CT Var optimale'!N11))),IF(N8="Italie",IF(N11&lt;=2500,'Feuille récapitulative CT'!$B$22+'Feuille récapitulative CT'!$C$22*'CT Var optimale'!N11, IF(N11&lt;=5000,'Feuille récapitulative CT'!$B$23+'Feuille récapitulative CT'!$C$23*'CT Var optimale'!N11,IF(N11&lt;=50000,'Feuille récapitulative CT'!$B$24+'Feuille récapitulative CT'!$C$24*'CT Var optimale'!N11,'Feuille récapitulative CT'!$B$25+'Feuille récapitulative CT'!$C$25*'CT Var optimale'!N11))),IF(N8="Espagne",IF(N11&lt;=2500,'Feuille récapitulative CT'!$B$28,IF('CT Var optimale'!N11&lt;=5000,'Feuille récapitulative CT'!$B$29+'Feuille récapitulative CT'!$C$29*'CT Var optimale'!N11,IF('CT Var optimale'!N11&lt;=50000,'Feuille récapitulative CT'!$B$30+'Feuille récapitulative CT'!$C$30*'CT Var optimale'!N11,'Feuille récapitulative CT'!$B$31+'Feuille récapitulative CT'!$C$31*'CT Var optimale'!N11))),"PB")))))),0)</f>
        <v>0</v>
      </c>
      <c r="O15" s="85">
        <f>IF(O9&gt;0,IF(O8="Belgique",IF(O11&lt;=2500,'Feuille récapitulative CT'!$B$4,IF('CT Var optimale'!O11&lt;=5000,'Feuille récapitulative CT'!$B$5+'Feuille récapitulative CT'!$C$5*'CT Var optimale'!O11,IF('CT Var optimale'!O11&lt;=50000,'Feuille récapitulative CT'!$B$6+'Feuille récapitulative CT'!$C$6*'CT Var optimale'!O11,'Feuille récapitulative CT'!$B$7+'Feuille récapitulative CT'!$C$7*'CT Var optimale'!O11))),IF(O8="France",IF(O11&lt;=2500,'Feuille récapitulative CT'!$B$10,IF('CT Var optimale'!O11&lt;=5000,'Feuille récapitulative CT'!$B$11+'Feuille récapitulative CT'!$C$11*'CT Var optimale'!O11,IF('CT Var optimale'!O11&lt;=50000,'Feuille récapitulative CT'!$B$12+'Feuille récapitulative CT'!$C$12*'CT Var optimale'!O11,'Feuille récapitulative CT'!$B$7+'Feuille récapitulative CT'!$C$7*'CT Var optimale'!O11))),IF(O8="Pays-Bas",IF(O11&lt;=2500,'Feuille récapitulative CT'!$B$10,IF('CT Var optimale'!O11&lt;=5000,'Feuille récapitulative CT'!$B$11+'Feuille récapitulative CT'!$C$11*'CT Var optimale'!O11,IF('CT Var optimale'!O11&lt;=50000,'Feuille récapitulative CT'!$B$12+'Feuille récapitulative CT'!$C$12*'CT Var optimale'!O11,'Feuille récapitulative CT'!$B$7+'Feuille récapitulative CT'!$C$7*'CT Var optimale'!O11))), IF(O8="Allemagne",IF(O11&lt;=2500,'Feuille récapitulative CT'!$B$16+'Feuille récapitulative CT'!$C$16*'CT Var optimale'!O11, IF(O11&lt;=5000,'Feuille récapitulative CT'!$B$17+'Feuille récapitulative CT'!$C$17*'CT Var optimale'!O11,IF('CT Var optimale'!O11&lt;=50000,'Feuille récapitulative CT'!$B$18+'Feuille récapitulative CT'!$C$18*'CT Var optimale'!O11,'Feuille récapitulative CT'!$B$19+'Feuille récapitulative CT'!$C$19*'CT Var optimale'!O11))),IF(O8="Italie",IF(O11&lt;=2500,'Feuille récapitulative CT'!$B$22+'Feuille récapitulative CT'!$C$22*'CT Var optimale'!O11, IF(O11&lt;=5000,'Feuille récapitulative CT'!$B$23+'Feuille récapitulative CT'!$C$23*'CT Var optimale'!O11,IF(O11&lt;=50000,'Feuille récapitulative CT'!$B$24+'Feuille récapitulative CT'!$C$24*'CT Var optimale'!O11,'Feuille récapitulative CT'!$B$25+'Feuille récapitulative CT'!$C$25*'CT Var optimale'!O11))),IF(O8="Espagne",IF(O11&lt;=2500,'Feuille récapitulative CT'!$B$28,IF('CT Var optimale'!O11&lt;=5000,'Feuille récapitulative CT'!$B$29+'Feuille récapitulative CT'!$C$29*'CT Var optimale'!O11,IF('CT Var optimale'!O11&lt;=50000,'Feuille récapitulative CT'!$B$30+'Feuille récapitulative CT'!$C$30*'CT Var optimale'!O11,'Feuille récapitulative CT'!$B$31+'Feuille récapitulative CT'!$C$31*'CT Var optimale'!O11))),"PB")))))),0)</f>
        <v>0</v>
      </c>
      <c r="P15" s="85">
        <f>IF(P9&gt;0,IF(P8="Belgique",IF(P11&lt;=2500,'Feuille récapitulative CT'!$B$4,IF('CT Var optimale'!P11&lt;=5000,'Feuille récapitulative CT'!$B$5+'Feuille récapitulative CT'!$C$5*'CT Var optimale'!P11,IF('CT Var optimale'!P11&lt;=50000,'Feuille récapitulative CT'!$B$6+'Feuille récapitulative CT'!$C$6*'CT Var optimale'!P11,'Feuille récapitulative CT'!$B$7+'Feuille récapitulative CT'!$C$7*'CT Var optimale'!P11))),IF(P8="France",IF(P11&lt;=2500,'Feuille récapitulative CT'!$B$10,IF('CT Var optimale'!P11&lt;=5000,'Feuille récapitulative CT'!$B$11+'Feuille récapitulative CT'!$C$11*'CT Var optimale'!P11,IF('CT Var optimale'!P11&lt;=50000,'Feuille récapitulative CT'!$B$12+'Feuille récapitulative CT'!$C$12*'CT Var optimale'!P11,'Feuille récapitulative CT'!$B$7+'Feuille récapitulative CT'!$C$7*'CT Var optimale'!P11))),IF(P8="Pays-Bas",IF(P11&lt;=2500,'Feuille récapitulative CT'!$B$10,IF('CT Var optimale'!P11&lt;=5000,'Feuille récapitulative CT'!$B$11+'Feuille récapitulative CT'!$C$11*'CT Var optimale'!P11,IF('CT Var optimale'!P11&lt;=50000,'Feuille récapitulative CT'!$B$12+'Feuille récapitulative CT'!$C$12*'CT Var optimale'!P11,'Feuille récapitulative CT'!$B$7+'Feuille récapitulative CT'!$C$7*'CT Var optimale'!P11))), IF(P8="Allemagne",IF(P11&lt;=2500,'Feuille récapitulative CT'!$B$16+'Feuille récapitulative CT'!$C$16*'CT Var optimale'!P11, IF(P11&lt;=5000,'Feuille récapitulative CT'!$B$17+'Feuille récapitulative CT'!$C$17*'CT Var optimale'!P11,IF('CT Var optimale'!P11&lt;=50000,'Feuille récapitulative CT'!$B$18+'Feuille récapitulative CT'!$C$18*'CT Var optimale'!P11,'Feuille récapitulative CT'!$B$19+'Feuille récapitulative CT'!$C$19*'CT Var optimale'!P11))),IF(P8="Italie",IF(P11&lt;=2500,'Feuille récapitulative CT'!$B$22+'Feuille récapitulative CT'!$C$22*'CT Var optimale'!P11, IF(P11&lt;=5000,'Feuille récapitulative CT'!$B$23+'Feuille récapitulative CT'!$C$23*'CT Var optimale'!P11,IF(P11&lt;=50000,'Feuille récapitulative CT'!$B$24+'Feuille récapitulative CT'!$C$24*'CT Var optimale'!P11,'Feuille récapitulative CT'!$B$25+'Feuille récapitulative CT'!$C$25*'CT Var optimale'!P11))),IF(P8="Espagne",IF(P11&lt;=2500,'Feuille récapitulative CT'!$B$28,IF('CT Var optimale'!P11&lt;=5000,'Feuille récapitulative CT'!$B$29+'Feuille récapitulative CT'!$C$29*'CT Var optimale'!P11,IF('CT Var optimale'!P11&lt;=50000,'Feuille récapitulative CT'!$B$30+'Feuille récapitulative CT'!$C$30*'CT Var optimale'!P11,'Feuille récapitulative CT'!$B$31+'Feuille récapitulative CT'!$C$31*'CT Var optimale'!P11))),"PB")))))),0)</f>
        <v>0</v>
      </c>
      <c r="Q15" s="85">
        <f>IF(Q9&gt;0,IF(Q8="Belgique",IF(Q11&lt;=2500,'Feuille récapitulative CT'!$B$4,IF('CT Var optimale'!Q11&lt;=5000,'Feuille récapitulative CT'!$B$5+'Feuille récapitulative CT'!$C$5*'CT Var optimale'!Q11,IF('CT Var optimale'!Q11&lt;=50000,'Feuille récapitulative CT'!$B$6+'Feuille récapitulative CT'!$C$6*'CT Var optimale'!Q11,'Feuille récapitulative CT'!$B$7+'Feuille récapitulative CT'!$C$7*'CT Var optimale'!Q11))),IF(Q8="France",IF(Q11&lt;=2500,'Feuille récapitulative CT'!$B$10,IF('CT Var optimale'!Q11&lt;=5000,'Feuille récapitulative CT'!$B$11+'Feuille récapitulative CT'!$C$11*'CT Var optimale'!Q11,IF('CT Var optimale'!Q11&lt;=50000,'Feuille récapitulative CT'!$B$12+'Feuille récapitulative CT'!$C$12*'CT Var optimale'!Q11,'Feuille récapitulative CT'!$B$7+'Feuille récapitulative CT'!$C$7*'CT Var optimale'!Q11))),IF(Q8="Pays-Bas",IF(Q11&lt;=2500,'Feuille récapitulative CT'!$B$10,IF('CT Var optimale'!Q11&lt;=5000,'Feuille récapitulative CT'!$B$11+'Feuille récapitulative CT'!$C$11*'CT Var optimale'!Q11,IF('CT Var optimale'!Q11&lt;=50000,'Feuille récapitulative CT'!$B$12+'Feuille récapitulative CT'!$C$12*'CT Var optimale'!Q11,'Feuille récapitulative CT'!$B$7+'Feuille récapitulative CT'!$C$7*'CT Var optimale'!Q11))), IF(Q8="Allemagne",IF(Q11&lt;=2500,'Feuille récapitulative CT'!$B$16+'Feuille récapitulative CT'!$C$16*'CT Var optimale'!Q11, IF(Q11&lt;=5000,'Feuille récapitulative CT'!$B$17+'Feuille récapitulative CT'!$C$17*'CT Var optimale'!Q11,IF('CT Var optimale'!Q11&lt;=50000,'Feuille récapitulative CT'!$B$18+'Feuille récapitulative CT'!$C$18*'CT Var optimale'!Q11,'Feuille récapitulative CT'!$B$19+'Feuille récapitulative CT'!$C$19*'CT Var optimale'!Q11))),IF(Q8="Italie",IF(Q11&lt;=2500,'Feuille récapitulative CT'!$B$22+'Feuille récapitulative CT'!$C$22*'CT Var optimale'!Q11, IF(Q11&lt;=5000,'Feuille récapitulative CT'!$B$23+'Feuille récapitulative CT'!$C$23*'CT Var optimale'!Q11,IF(Q11&lt;=50000,'Feuille récapitulative CT'!$B$24+'Feuille récapitulative CT'!$C$24*'CT Var optimale'!Q11,'Feuille récapitulative CT'!$B$25+'Feuille récapitulative CT'!$C$25*'CT Var optimale'!Q11))),IF(Q8="Espagne",IF(Q11&lt;=2500,'Feuille récapitulative CT'!$B$28,IF('CT Var optimale'!Q11&lt;=5000,'Feuille récapitulative CT'!$B$29+'Feuille récapitulative CT'!$C$29*'CT Var optimale'!Q11,IF('CT Var optimale'!Q11&lt;=50000,'Feuille récapitulative CT'!$B$30+'Feuille récapitulative CT'!$C$30*'CT Var optimale'!Q11,'Feuille récapitulative CT'!$B$31+'Feuille récapitulative CT'!$C$31*'CT Var optimale'!Q11))),"PB")))))),0)</f>
        <v>0</v>
      </c>
      <c r="R15" s="85">
        <f>IF(R9&gt;0,IF(R8="Belgique",IF(R11&lt;=2500,'Feuille récapitulative CT'!$B$4,IF('CT Var optimale'!R11&lt;=5000,'Feuille récapitulative CT'!$B$5+'Feuille récapitulative CT'!$C$5*'CT Var optimale'!R11,IF('CT Var optimale'!R11&lt;=50000,'Feuille récapitulative CT'!$B$6+'Feuille récapitulative CT'!$C$6*'CT Var optimale'!R11,'Feuille récapitulative CT'!$B$7+'Feuille récapitulative CT'!$C$7*'CT Var optimale'!R11))),IF(R8="France",IF(R11&lt;=2500,'Feuille récapitulative CT'!$B$10,IF('CT Var optimale'!R11&lt;=5000,'Feuille récapitulative CT'!$B$11+'Feuille récapitulative CT'!$C$11*'CT Var optimale'!R11,IF('CT Var optimale'!R11&lt;=50000,'Feuille récapitulative CT'!$B$12+'Feuille récapitulative CT'!$C$12*'CT Var optimale'!R11,'Feuille récapitulative CT'!$B$7+'Feuille récapitulative CT'!$C$7*'CT Var optimale'!R11))),IF(R8="Pays-Bas",IF(R11&lt;=2500,'Feuille récapitulative CT'!$B$10,IF('CT Var optimale'!R11&lt;=5000,'Feuille récapitulative CT'!$B$11+'Feuille récapitulative CT'!$C$11*'CT Var optimale'!R11,IF('CT Var optimale'!R11&lt;=50000,'Feuille récapitulative CT'!$B$12+'Feuille récapitulative CT'!$C$12*'CT Var optimale'!R11,'Feuille récapitulative CT'!$B$7+'Feuille récapitulative CT'!$C$7*'CT Var optimale'!R11))), IF(R8="Allemagne",IF(R11&lt;=2500,'Feuille récapitulative CT'!$B$16+'Feuille récapitulative CT'!$C$16*'CT Var optimale'!R11, IF(R11&lt;=5000,'Feuille récapitulative CT'!$B$17+'Feuille récapitulative CT'!$C$17*'CT Var optimale'!R11,IF('CT Var optimale'!R11&lt;=50000,'Feuille récapitulative CT'!$B$18+'Feuille récapitulative CT'!$C$18*'CT Var optimale'!R11,'Feuille récapitulative CT'!$B$19+'Feuille récapitulative CT'!$C$19*'CT Var optimale'!R11))),IF(R8="Italie",IF(R11&lt;=2500,'Feuille récapitulative CT'!$B$22+'Feuille récapitulative CT'!$C$22*'CT Var optimale'!R11, IF(R11&lt;=5000,'Feuille récapitulative CT'!$B$23+'Feuille récapitulative CT'!$C$23*'CT Var optimale'!R11,IF(R11&lt;=50000,'Feuille récapitulative CT'!$B$24+'Feuille récapitulative CT'!$C$24*'CT Var optimale'!R11,'Feuille récapitulative CT'!$B$25+'Feuille récapitulative CT'!$C$25*'CT Var optimale'!R11))),IF(R8="Espagne",IF(R11&lt;=2500,'Feuille récapitulative CT'!$B$28,IF('CT Var optimale'!R11&lt;=5000,'Feuille récapitulative CT'!$B$29+'Feuille récapitulative CT'!$C$29*'CT Var optimale'!R11,IF('CT Var optimale'!R11&lt;=50000,'Feuille récapitulative CT'!$B$30+'Feuille récapitulative CT'!$C$30*'CT Var optimale'!R11,'Feuille récapitulative CT'!$B$31+'Feuille récapitulative CT'!$C$31*'CT Var optimale'!R11))),"PB")))))),0)</f>
        <v>613.28105568424303</v>
      </c>
      <c r="S15" s="85">
        <f>IF(S9&gt;0,IF(S8="Belgique",IF(S11&lt;=2500,'Feuille récapitulative CT'!$B$4,IF('CT Var optimale'!S11&lt;=5000,'Feuille récapitulative CT'!$B$5+'Feuille récapitulative CT'!$C$5*'CT Var optimale'!S11,IF('CT Var optimale'!S11&lt;=50000,'Feuille récapitulative CT'!$B$6+'Feuille récapitulative CT'!$C$6*'CT Var optimale'!S11,'Feuille récapitulative CT'!$B$7+'Feuille récapitulative CT'!$C$7*'CT Var optimale'!S11))),IF(S8="France",IF(S11&lt;=2500,'Feuille récapitulative CT'!$B$10,IF('CT Var optimale'!S11&lt;=5000,'Feuille récapitulative CT'!$B$11+'Feuille récapitulative CT'!$C$11*'CT Var optimale'!S11,IF('CT Var optimale'!S11&lt;=50000,'Feuille récapitulative CT'!$B$12+'Feuille récapitulative CT'!$C$12*'CT Var optimale'!S11,'Feuille récapitulative CT'!$B$7+'Feuille récapitulative CT'!$C$7*'CT Var optimale'!S11))),IF(S8="Pays-Bas",IF(S11&lt;=2500,'Feuille récapitulative CT'!$B$10,IF('CT Var optimale'!S11&lt;=5000,'Feuille récapitulative CT'!$B$11+'Feuille récapitulative CT'!$C$11*'CT Var optimale'!S11,IF('CT Var optimale'!S11&lt;=50000,'Feuille récapitulative CT'!$B$12+'Feuille récapitulative CT'!$C$12*'CT Var optimale'!S11,'Feuille récapitulative CT'!$B$7+'Feuille récapitulative CT'!$C$7*'CT Var optimale'!S11))), IF(S8="Allemagne",IF(S11&lt;=2500,'Feuille récapitulative CT'!$B$16+'Feuille récapitulative CT'!$C$16*'CT Var optimale'!S11, IF(S11&lt;=5000,'Feuille récapitulative CT'!$B$17+'Feuille récapitulative CT'!$C$17*'CT Var optimale'!S11,IF('CT Var optimale'!S11&lt;=50000,'Feuille récapitulative CT'!$B$18+'Feuille récapitulative CT'!$C$18*'CT Var optimale'!S11,'Feuille récapitulative CT'!$B$19+'Feuille récapitulative CT'!$C$19*'CT Var optimale'!S11))),IF(S8="Italie",IF(S11&lt;=2500,'Feuille récapitulative CT'!$B$22+'Feuille récapitulative CT'!$C$22*'CT Var optimale'!S11, IF(S11&lt;=5000,'Feuille récapitulative CT'!$B$23+'Feuille récapitulative CT'!$C$23*'CT Var optimale'!S11,IF(S11&lt;=50000,'Feuille récapitulative CT'!$B$24+'Feuille récapitulative CT'!$C$24*'CT Var optimale'!S11,'Feuille récapitulative CT'!$B$25+'Feuille récapitulative CT'!$C$25*'CT Var optimale'!S11))),IF(S8="Espagne",IF(S11&lt;=2500,'Feuille récapitulative CT'!$B$28,IF('CT Var optimale'!S11&lt;=5000,'Feuille récapitulative CT'!$B$29+'Feuille récapitulative CT'!$C$29*'CT Var optimale'!S11,IF('CT Var optimale'!S11&lt;=50000,'Feuille récapitulative CT'!$B$30+'Feuille récapitulative CT'!$C$30*'CT Var optimale'!S11,'Feuille récapitulative CT'!$B$31+'Feuille récapitulative CT'!$C$31*'CT Var optimale'!S11))),"PB")))))),0)</f>
        <v>0</v>
      </c>
      <c r="T15" s="85">
        <f>IF(T9&gt;0,IF(T8="Belgique",IF(T11&lt;=2500,'Feuille récapitulative CT'!$B$4,IF('CT Var optimale'!T11&lt;=5000,'Feuille récapitulative CT'!$B$5+'Feuille récapitulative CT'!$C$5*'CT Var optimale'!T11,IF('CT Var optimale'!T11&lt;=50000,'Feuille récapitulative CT'!$B$6+'Feuille récapitulative CT'!$C$6*'CT Var optimale'!T11,'Feuille récapitulative CT'!$B$7+'Feuille récapitulative CT'!$C$7*'CT Var optimale'!T11))),IF(T8="France",IF(T11&lt;=2500,'Feuille récapitulative CT'!$B$10,IF('CT Var optimale'!T11&lt;=5000,'Feuille récapitulative CT'!$B$11+'Feuille récapitulative CT'!$C$11*'CT Var optimale'!T11,IF('CT Var optimale'!T11&lt;=50000,'Feuille récapitulative CT'!$B$12+'Feuille récapitulative CT'!$C$12*'CT Var optimale'!T11,'Feuille récapitulative CT'!$B$7+'Feuille récapitulative CT'!$C$7*'CT Var optimale'!T11))),IF(T8="Pays-Bas",IF(T11&lt;=2500,'Feuille récapitulative CT'!$B$10,IF('CT Var optimale'!T11&lt;=5000,'Feuille récapitulative CT'!$B$11+'Feuille récapitulative CT'!$C$11*'CT Var optimale'!T11,IF('CT Var optimale'!T11&lt;=50000,'Feuille récapitulative CT'!$B$12+'Feuille récapitulative CT'!$C$12*'CT Var optimale'!T11,'Feuille récapitulative CT'!$B$7+'Feuille récapitulative CT'!$C$7*'CT Var optimale'!T11))), IF(T8="Allemagne",IF(T11&lt;=2500,'Feuille récapitulative CT'!$B$16+'Feuille récapitulative CT'!$C$16*'CT Var optimale'!T11, IF(T11&lt;=5000,'Feuille récapitulative CT'!$B$17+'Feuille récapitulative CT'!$C$17*'CT Var optimale'!T11,IF('CT Var optimale'!T11&lt;=50000,'Feuille récapitulative CT'!$B$18+'Feuille récapitulative CT'!$C$18*'CT Var optimale'!T11,'Feuille récapitulative CT'!$B$19+'Feuille récapitulative CT'!$C$19*'CT Var optimale'!T11))),IF(T8="Italie",IF(T11&lt;=2500,'Feuille récapitulative CT'!$B$22+'Feuille récapitulative CT'!$C$22*'CT Var optimale'!T11, IF(T11&lt;=5000,'Feuille récapitulative CT'!$B$23+'Feuille récapitulative CT'!$C$23*'CT Var optimale'!T11,IF(T11&lt;=50000,'Feuille récapitulative CT'!$B$24+'Feuille récapitulative CT'!$C$24*'CT Var optimale'!T11,'Feuille récapitulative CT'!$B$25+'Feuille récapitulative CT'!$C$25*'CT Var optimale'!T11))),IF(T8="Espagne",IF(T11&lt;=2500,'Feuille récapitulative CT'!$B$28,IF('CT Var optimale'!T11&lt;=5000,'Feuille récapitulative CT'!$B$29+'Feuille récapitulative CT'!$C$29*'CT Var optimale'!T11,IF('CT Var optimale'!T11&lt;=50000,'Feuille récapitulative CT'!$B$30+'Feuille récapitulative CT'!$C$30*'CT Var optimale'!T11,'Feuille récapitulative CT'!$B$31+'Feuille récapitulative CT'!$C$31*'CT Var optimale'!T11))),"PB")))))),0)</f>
        <v>0</v>
      </c>
      <c r="U15" s="85">
        <f>IF(U9&gt;0,IF(U8="Belgique",IF(U11&lt;=2500,'Feuille récapitulative CT'!$B$4,IF('CT Var optimale'!U11&lt;=5000,'Feuille récapitulative CT'!$B$5+'Feuille récapitulative CT'!$C$5*'CT Var optimale'!U11,IF('CT Var optimale'!U11&lt;=50000,'Feuille récapitulative CT'!$B$6+'Feuille récapitulative CT'!$C$6*'CT Var optimale'!U11,'Feuille récapitulative CT'!$B$7+'Feuille récapitulative CT'!$C$7*'CT Var optimale'!U11))),IF(U8="France",IF(U11&lt;=2500,'Feuille récapitulative CT'!$B$10,IF('CT Var optimale'!U11&lt;=5000,'Feuille récapitulative CT'!$B$11+'Feuille récapitulative CT'!$C$11*'CT Var optimale'!U11,IF('CT Var optimale'!U11&lt;=50000,'Feuille récapitulative CT'!$B$12+'Feuille récapitulative CT'!$C$12*'CT Var optimale'!U11,'Feuille récapitulative CT'!$B$7+'Feuille récapitulative CT'!$C$7*'CT Var optimale'!U11))),IF(U8="Pays-Bas",IF(U11&lt;=2500,'Feuille récapitulative CT'!$B$10,IF('CT Var optimale'!U11&lt;=5000,'Feuille récapitulative CT'!$B$11+'Feuille récapitulative CT'!$C$11*'CT Var optimale'!U11,IF('CT Var optimale'!U11&lt;=50000,'Feuille récapitulative CT'!$B$12+'Feuille récapitulative CT'!$C$12*'CT Var optimale'!U11,'Feuille récapitulative CT'!$B$7+'Feuille récapitulative CT'!$C$7*'CT Var optimale'!U11))), IF(U8="Allemagne",IF(U11&lt;=2500,'Feuille récapitulative CT'!$B$16+'Feuille récapitulative CT'!$C$16*'CT Var optimale'!U11, IF(U11&lt;=5000,'Feuille récapitulative CT'!$B$17+'Feuille récapitulative CT'!$C$17*'CT Var optimale'!U11,IF('CT Var optimale'!U11&lt;=50000,'Feuille récapitulative CT'!$B$18+'Feuille récapitulative CT'!$C$18*'CT Var optimale'!U11,'Feuille récapitulative CT'!$B$19+'Feuille récapitulative CT'!$C$19*'CT Var optimale'!U11))),IF(U8="Italie",IF(U11&lt;=2500,'Feuille récapitulative CT'!$B$22+'Feuille récapitulative CT'!$C$22*'CT Var optimale'!U11, IF(U11&lt;=5000,'Feuille récapitulative CT'!$B$23+'Feuille récapitulative CT'!$C$23*'CT Var optimale'!U11,IF(U11&lt;=50000,'Feuille récapitulative CT'!$B$24+'Feuille récapitulative CT'!$C$24*'CT Var optimale'!U11,'Feuille récapitulative CT'!$B$25+'Feuille récapitulative CT'!$C$25*'CT Var optimale'!U11))),IF(U8="Espagne",IF(U11&lt;=2500,'Feuille récapitulative CT'!$B$28,IF('CT Var optimale'!U11&lt;=5000,'Feuille récapitulative CT'!$B$29+'Feuille récapitulative CT'!$C$29*'CT Var optimale'!U11,IF('CT Var optimale'!U11&lt;=50000,'Feuille récapitulative CT'!$B$30+'Feuille récapitulative CT'!$C$30*'CT Var optimale'!U11,'Feuille récapitulative CT'!$B$31+'Feuille récapitulative CT'!$C$31*'CT Var optimale'!U11))),"PB")))))),0)</f>
        <v>0</v>
      </c>
      <c r="V15" s="85">
        <f>IF(V9&gt;0,IF(V8="Belgique",IF(V11&lt;=2500,'Feuille récapitulative CT'!$B$4,IF('CT Var optimale'!V11&lt;=5000,'Feuille récapitulative CT'!$B$5+'Feuille récapitulative CT'!$C$5*'CT Var optimale'!V11,IF('CT Var optimale'!V11&lt;=50000,'Feuille récapitulative CT'!$B$6+'Feuille récapitulative CT'!$C$6*'CT Var optimale'!V11,'Feuille récapitulative CT'!$B$7+'Feuille récapitulative CT'!$C$7*'CT Var optimale'!V11))),IF(V8="France",IF(V11&lt;=2500,'Feuille récapitulative CT'!$B$10,IF('CT Var optimale'!V11&lt;=5000,'Feuille récapitulative CT'!$B$11+'Feuille récapitulative CT'!$C$11*'CT Var optimale'!V11,IF('CT Var optimale'!V11&lt;=50000,'Feuille récapitulative CT'!$B$12+'Feuille récapitulative CT'!$C$12*'CT Var optimale'!V11,'Feuille récapitulative CT'!$B$7+'Feuille récapitulative CT'!$C$7*'CT Var optimale'!V11))),IF(V8="Pays-Bas",IF(V11&lt;=2500,'Feuille récapitulative CT'!$B$10,IF('CT Var optimale'!V11&lt;=5000,'Feuille récapitulative CT'!$B$11+'Feuille récapitulative CT'!$C$11*'CT Var optimale'!V11,IF('CT Var optimale'!V11&lt;=50000,'Feuille récapitulative CT'!$B$12+'Feuille récapitulative CT'!$C$12*'CT Var optimale'!V11,'Feuille récapitulative CT'!$B$7+'Feuille récapitulative CT'!$C$7*'CT Var optimale'!V11))), IF(V8="Allemagne",IF(V11&lt;=2500,'Feuille récapitulative CT'!$B$16+'Feuille récapitulative CT'!$C$16*'CT Var optimale'!V11, IF(V11&lt;=5000,'Feuille récapitulative CT'!$B$17+'Feuille récapitulative CT'!$C$17*'CT Var optimale'!V11,IF('CT Var optimale'!V11&lt;=50000,'Feuille récapitulative CT'!$B$18+'Feuille récapitulative CT'!$C$18*'CT Var optimale'!V11,'Feuille récapitulative CT'!$B$19+'Feuille récapitulative CT'!$C$19*'CT Var optimale'!V11))),IF(V8="Italie",IF(V11&lt;=2500,'Feuille récapitulative CT'!$B$22+'Feuille récapitulative CT'!$C$22*'CT Var optimale'!V11, IF(V11&lt;=5000,'Feuille récapitulative CT'!$B$23+'Feuille récapitulative CT'!$C$23*'CT Var optimale'!V11,IF(V11&lt;=50000,'Feuille récapitulative CT'!$B$24+'Feuille récapitulative CT'!$C$24*'CT Var optimale'!V11,'Feuille récapitulative CT'!$B$25+'Feuille récapitulative CT'!$C$25*'CT Var optimale'!V11))),IF(V8="Espagne",IF(V11&lt;=2500,'Feuille récapitulative CT'!$B$28,IF('CT Var optimale'!V11&lt;=5000,'Feuille récapitulative CT'!$B$29+'Feuille récapitulative CT'!$C$29*'CT Var optimale'!V11,IF('CT Var optimale'!V11&lt;=50000,'Feuille récapitulative CT'!$B$30+'Feuille récapitulative CT'!$C$30*'CT Var optimale'!V11,'Feuille récapitulative CT'!$B$31+'Feuille récapitulative CT'!$C$31*'CT Var optimale'!V11))),"PB")))))),0)</f>
        <v>0</v>
      </c>
      <c r="W15" s="85">
        <f>IF(W9&gt;0,IF(W8="Belgique",IF(W11&lt;=2500,'Feuille récapitulative CT'!$B$4,IF('CT Var optimale'!W11&lt;=5000,'Feuille récapitulative CT'!$B$5+'Feuille récapitulative CT'!$C$5*'CT Var optimale'!W11,IF('CT Var optimale'!W11&lt;=50000,'Feuille récapitulative CT'!$B$6+'Feuille récapitulative CT'!$C$6*'CT Var optimale'!W11,'Feuille récapitulative CT'!$B$7+'Feuille récapitulative CT'!$C$7*'CT Var optimale'!W11))),IF(W8="France",IF(W11&lt;=2500,'Feuille récapitulative CT'!$B$10,IF('CT Var optimale'!W11&lt;=5000,'Feuille récapitulative CT'!$B$11+'Feuille récapitulative CT'!$C$11*'CT Var optimale'!W11,IF('CT Var optimale'!W11&lt;=50000,'Feuille récapitulative CT'!$B$12+'Feuille récapitulative CT'!$C$12*'CT Var optimale'!W11,'Feuille récapitulative CT'!$B$7+'Feuille récapitulative CT'!$C$7*'CT Var optimale'!W11))),IF(W8="Pays-Bas",IF(W11&lt;=2500,'Feuille récapitulative CT'!$B$10,IF('CT Var optimale'!W11&lt;=5000,'Feuille récapitulative CT'!$B$11+'Feuille récapitulative CT'!$C$11*'CT Var optimale'!W11,IF('CT Var optimale'!W11&lt;=50000,'Feuille récapitulative CT'!$B$12+'Feuille récapitulative CT'!$C$12*'CT Var optimale'!W11,'Feuille récapitulative CT'!$B$7+'Feuille récapitulative CT'!$C$7*'CT Var optimale'!W11))), IF(W8="Allemagne",IF(W11&lt;=2500,'Feuille récapitulative CT'!$B$16+'Feuille récapitulative CT'!$C$16*'CT Var optimale'!W11, IF(W11&lt;=5000,'Feuille récapitulative CT'!$B$17+'Feuille récapitulative CT'!$C$17*'CT Var optimale'!W11,IF('CT Var optimale'!W11&lt;=50000,'Feuille récapitulative CT'!$B$18+'Feuille récapitulative CT'!$C$18*'CT Var optimale'!W11,'Feuille récapitulative CT'!$B$19+'Feuille récapitulative CT'!$C$19*'CT Var optimale'!W11))),IF(W8="Italie",IF(W11&lt;=2500,'Feuille récapitulative CT'!$B$22+'Feuille récapitulative CT'!$C$22*'CT Var optimale'!W11, IF(W11&lt;=5000,'Feuille récapitulative CT'!$B$23+'Feuille récapitulative CT'!$C$23*'CT Var optimale'!W11,IF(W11&lt;=50000,'Feuille récapitulative CT'!$B$24+'Feuille récapitulative CT'!$C$24*'CT Var optimale'!W11,'Feuille récapitulative CT'!$B$25+'Feuille récapitulative CT'!$C$25*'CT Var optimale'!W11))),IF(W8="Espagne",IF(W11&lt;=2500,'Feuille récapitulative CT'!$B$28,IF('CT Var optimale'!W11&lt;=5000,'Feuille récapitulative CT'!$B$29+'Feuille récapitulative CT'!$C$29*'CT Var optimale'!W11,IF('CT Var optimale'!W11&lt;=50000,'Feuille récapitulative CT'!$B$30+'Feuille récapitulative CT'!$C$30*'CT Var optimale'!W11,'Feuille récapitulative CT'!$B$31+'Feuille récapitulative CT'!$C$31*'CT Var optimale'!W11))),"PB")))))),0)</f>
        <v>0</v>
      </c>
      <c r="X15" s="85">
        <f>IF(X9&gt;0,IF(X8="Belgique",IF(X11&lt;=2500,'Feuille récapitulative CT'!$B$4,IF('CT Var optimale'!X11&lt;=5000,'Feuille récapitulative CT'!$B$5+'Feuille récapitulative CT'!$C$5*'CT Var optimale'!X11,IF('CT Var optimale'!X11&lt;=50000,'Feuille récapitulative CT'!$B$6+'Feuille récapitulative CT'!$C$6*'CT Var optimale'!X11,'Feuille récapitulative CT'!$B$7+'Feuille récapitulative CT'!$C$7*'CT Var optimale'!X11))),IF(X8="France",IF(X11&lt;=2500,'Feuille récapitulative CT'!$B$10,IF('CT Var optimale'!X11&lt;=5000,'Feuille récapitulative CT'!$B$11+'Feuille récapitulative CT'!$C$11*'CT Var optimale'!X11,IF('CT Var optimale'!X11&lt;=50000,'Feuille récapitulative CT'!$B$12+'Feuille récapitulative CT'!$C$12*'CT Var optimale'!X11,'Feuille récapitulative CT'!$B$7+'Feuille récapitulative CT'!$C$7*'CT Var optimale'!X11))),IF(X8="Pays-Bas",IF(X11&lt;=2500,'Feuille récapitulative CT'!$B$10,IF('CT Var optimale'!X11&lt;=5000,'Feuille récapitulative CT'!$B$11+'Feuille récapitulative CT'!$C$11*'CT Var optimale'!X11,IF('CT Var optimale'!X11&lt;=50000,'Feuille récapitulative CT'!$B$12+'Feuille récapitulative CT'!$C$12*'CT Var optimale'!X11,'Feuille récapitulative CT'!$B$7+'Feuille récapitulative CT'!$C$7*'CT Var optimale'!X11))), IF(X8="Allemagne",IF(X11&lt;=2500,'Feuille récapitulative CT'!$B$16+'Feuille récapitulative CT'!$C$16*'CT Var optimale'!X11, IF(X11&lt;=5000,'Feuille récapitulative CT'!$B$17+'Feuille récapitulative CT'!$C$17*'CT Var optimale'!X11,IF('CT Var optimale'!X11&lt;=50000,'Feuille récapitulative CT'!$B$18+'Feuille récapitulative CT'!$C$18*'CT Var optimale'!X11,'Feuille récapitulative CT'!$B$19+'Feuille récapitulative CT'!$C$19*'CT Var optimale'!X11))),IF(X8="Italie",IF(X11&lt;=2500,'Feuille récapitulative CT'!$B$22+'Feuille récapitulative CT'!$C$22*'CT Var optimale'!X11, IF(X11&lt;=5000,'Feuille récapitulative CT'!$B$23+'Feuille récapitulative CT'!$C$23*'CT Var optimale'!X11,IF(X11&lt;=50000,'Feuille récapitulative CT'!$B$24+'Feuille récapitulative CT'!$C$24*'CT Var optimale'!X11,'Feuille récapitulative CT'!$B$25+'Feuille récapitulative CT'!$C$25*'CT Var optimale'!X11))),IF(X8="Espagne",IF(X11&lt;=2500,'Feuille récapitulative CT'!$B$28,IF('CT Var optimale'!X11&lt;=5000,'Feuille récapitulative CT'!$B$29+'Feuille récapitulative CT'!$C$29*'CT Var optimale'!X11,IF('CT Var optimale'!X11&lt;=50000,'Feuille récapitulative CT'!$B$30+'Feuille récapitulative CT'!$C$30*'CT Var optimale'!X11,'Feuille récapitulative CT'!$B$31+'Feuille récapitulative CT'!$C$31*'CT Var optimale'!X11))),"PB")))))),0)</f>
        <v>0</v>
      </c>
      <c r="Y15" s="85">
        <f>IF(Y9&gt;0,IF(Y8="Belgique",IF(Y11&lt;=2500,'Feuille récapitulative CT'!$B$4,IF('CT Var optimale'!Y11&lt;=5000,'Feuille récapitulative CT'!$B$5+'Feuille récapitulative CT'!$C$5*'CT Var optimale'!Y11,IF('CT Var optimale'!Y11&lt;=50000,'Feuille récapitulative CT'!$B$6+'Feuille récapitulative CT'!$C$6*'CT Var optimale'!Y11,'Feuille récapitulative CT'!$B$7+'Feuille récapitulative CT'!$C$7*'CT Var optimale'!Y11))),IF(Y8="France",IF(Y11&lt;=2500,'Feuille récapitulative CT'!$B$10,IF('CT Var optimale'!Y11&lt;=5000,'Feuille récapitulative CT'!$B$11+'Feuille récapitulative CT'!$C$11*'CT Var optimale'!Y11,IF('CT Var optimale'!Y11&lt;=50000,'Feuille récapitulative CT'!$B$12+'Feuille récapitulative CT'!$C$12*'CT Var optimale'!Y11,'Feuille récapitulative CT'!$B$7+'Feuille récapitulative CT'!$C$7*'CT Var optimale'!Y11))),IF(Y8="Pays-Bas",IF(Y11&lt;=2500,'Feuille récapitulative CT'!$B$10,IF('CT Var optimale'!Y11&lt;=5000,'Feuille récapitulative CT'!$B$11+'Feuille récapitulative CT'!$C$11*'CT Var optimale'!Y11,IF('CT Var optimale'!Y11&lt;=50000,'Feuille récapitulative CT'!$B$12+'Feuille récapitulative CT'!$C$12*'CT Var optimale'!Y11,'Feuille récapitulative CT'!$B$7+'Feuille récapitulative CT'!$C$7*'CT Var optimale'!Y11))), IF(Y8="Allemagne",IF(Y11&lt;=2500,'Feuille récapitulative CT'!$B$16+'Feuille récapitulative CT'!$C$16*'CT Var optimale'!Y11, IF(Y11&lt;=5000,'Feuille récapitulative CT'!$B$17+'Feuille récapitulative CT'!$C$17*'CT Var optimale'!Y11,IF('CT Var optimale'!Y11&lt;=50000,'Feuille récapitulative CT'!$B$18+'Feuille récapitulative CT'!$C$18*'CT Var optimale'!Y11,'Feuille récapitulative CT'!$B$19+'Feuille récapitulative CT'!$C$19*'CT Var optimale'!Y11))),IF(Y8="Italie",IF(Y11&lt;=2500,'Feuille récapitulative CT'!$B$22+'Feuille récapitulative CT'!$C$22*'CT Var optimale'!Y11, IF(Y11&lt;=5000,'Feuille récapitulative CT'!$B$23+'Feuille récapitulative CT'!$C$23*'CT Var optimale'!Y11,IF(Y11&lt;=50000,'Feuille récapitulative CT'!$B$24+'Feuille récapitulative CT'!$C$24*'CT Var optimale'!Y11,'Feuille récapitulative CT'!$B$25+'Feuille récapitulative CT'!$C$25*'CT Var optimale'!Y11))),IF(Y8="Espagne",IF(Y11&lt;=2500,'Feuille récapitulative CT'!$B$28,IF('CT Var optimale'!Y11&lt;=5000,'Feuille récapitulative CT'!$B$29+'Feuille récapitulative CT'!$C$29*'CT Var optimale'!Y11,IF('CT Var optimale'!Y11&lt;=50000,'Feuille récapitulative CT'!$B$30+'Feuille récapitulative CT'!$C$30*'CT Var optimale'!Y11,'Feuille récapitulative CT'!$B$31+'Feuille récapitulative CT'!$C$31*'CT Var optimale'!Y11))),"PB")))))),0)</f>
        <v>0</v>
      </c>
      <c r="Z15" s="85">
        <f>IF(Z9&gt;0,IF(Z8="Belgique",IF(Z11&lt;=2500,'Feuille récapitulative CT'!$B$4,IF('CT Var optimale'!Z11&lt;=5000,'Feuille récapitulative CT'!$B$5+'Feuille récapitulative CT'!$C$5*'CT Var optimale'!Z11,IF('CT Var optimale'!Z11&lt;=50000,'Feuille récapitulative CT'!$B$6+'Feuille récapitulative CT'!$C$6*'CT Var optimale'!Z11,'Feuille récapitulative CT'!$B$7+'Feuille récapitulative CT'!$C$7*'CT Var optimale'!Z11))),IF(Z8="France",IF(Z11&lt;=2500,'Feuille récapitulative CT'!$B$10,IF('CT Var optimale'!Z11&lt;=5000,'Feuille récapitulative CT'!$B$11+'Feuille récapitulative CT'!$C$11*'CT Var optimale'!Z11,IF('CT Var optimale'!Z11&lt;=50000,'Feuille récapitulative CT'!$B$12+'Feuille récapitulative CT'!$C$12*'CT Var optimale'!Z11,'Feuille récapitulative CT'!$B$7+'Feuille récapitulative CT'!$C$7*'CT Var optimale'!Z11))),IF(Z8="Pays-Bas",IF(Z11&lt;=2500,'Feuille récapitulative CT'!$B$10,IF('CT Var optimale'!Z11&lt;=5000,'Feuille récapitulative CT'!$B$11+'Feuille récapitulative CT'!$C$11*'CT Var optimale'!Z11,IF('CT Var optimale'!Z11&lt;=50000,'Feuille récapitulative CT'!$B$12+'Feuille récapitulative CT'!$C$12*'CT Var optimale'!Z11,'Feuille récapitulative CT'!$B$7+'Feuille récapitulative CT'!$C$7*'CT Var optimale'!Z11))), IF(Z8="Allemagne",IF(Z11&lt;=2500,'Feuille récapitulative CT'!$B$16+'Feuille récapitulative CT'!$C$16*'CT Var optimale'!Z11, IF(Z11&lt;=5000,'Feuille récapitulative CT'!$B$17+'Feuille récapitulative CT'!$C$17*'CT Var optimale'!Z11,IF('CT Var optimale'!Z11&lt;=50000,'Feuille récapitulative CT'!$B$18+'Feuille récapitulative CT'!$C$18*'CT Var optimale'!Z11,'Feuille récapitulative CT'!$B$19+'Feuille récapitulative CT'!$C$19*'CT Var optimale'!Z11))),IF(Z8="Italie",IF(Z11&lt;=2500,'Feuille récapitulative CT'!$B$22+'Feuille récapitulative CT'!$C$22*'CT Var optimale'!Z11, IF(Z11&lt;=5000,'Feuille récapitulative CT'!$B$23+'Feuille récapitulative CT'!$C$23*'CT Var optimale'!Z11,IF(Z11&lt;=50000,'Feuille récapitulative CT'!$B$24+'Feuille récapitulative CT'!$C$24*'CT Var optimale'!Z11,'Feuille récapitulative CT'!$B$25+'Feuille récapitulative CT'!$C$25*'CT Var optimale'!Z11))),IF(Z8="Espagne",IF(Z11&lt;=2500,'Feuille récapitulative CT'!$B$28,IF('CT Var optimale'!Z11&lt;=5000,'Feuille récapitulative CT'!$B$29+'Feuille récapitulative CT'!$C$29*'CT Var optimale'!Z11,IF('CT Var optimale'!Z11&lt;=50000,'Feuille récapitulative CT'!$B$30+'Feuille récapitulative CT'!$C$30*'CT Var optimale'!Z11,'Feuille récapitulative CT'!$B$31+'Feuille récapitulative CT'!$C$31*'CT Var optimale'!Z11))),"PB")))))),0)</f>
        <v>726.57178409873518</v>
      </c>
      <c r="AA15" s="85">
        <f>IF(AA9&gt;0,IF(AA8="Belgique",IF(AA11&lt;=2500,'Feuille récapitulative CT'!$B$4,IF('CT Var optimale'!AA11&lt;=5000,'Feuille récapitulative CT'!$B$5+'Feuille récapitulative CT'!$C$5*'CT Var optimale'!AA11,IF('CT Var optimale'!AA11&lt;=50000,'Feuille récapitulative CT'!$B$6+'Feuille récapitulative CT'!$C$6*'CT Var optimale'!AA11,'Feuille récapitulative CT'!$B$7+'Feuille récapitulative CT'!$C$7*'CT Var optimale'!AA11))),IF(AA8="France",IF(AA11&lt;=2500,'Feuille récapitulative CT'!$B$10,IF('CT Var optimale'!AA11&lt;=5000,'Feuille récapitulative CT'!$B$11+'Feuille récapitulative CT'!$C$11*'CT Var optimale'!AA11,IF('CT Var optimale'!AA11&lt;=50000,'Feuille récapitulative CT'!$B$12+'Feuille récapitulative CT'!$C$12*'CT Var optimale'!AA11,'Feuille récapitulative CT'!$B$7+'Feuille récapitulative CT'!$C$7*'CT Var optimale'!AA11))),IF(AA8="Pays-Bas",IF(AA11&lt;=2500,'Feuille récapitulative CT'!$B$10,IF('CT Var optimale'!AA11&lt;=5000,'Feuille récapitulative CT'!$B$11+'Feuille récapitulative CT'!$C$11*'CT Var optimale'!AA11,IF('CT Var optimale'!AA11&lt;=50000,'Feuille récapitulative CT'!$B$12+'Feuille récapitulative CT'!$C$12*'CT Var optimale'!AA11,'Feuille récapitulative CT'!$B$7+'Feuille récapitulative CT'!$C$7*'CT Var optimale'!AA11))), IF(AA8="Allemagne",IF(AA11&lt;=2500,'Feuille récapitulative CT'!$B$16+'Feuille récapitulative CT'!$C$16*'CT Var optimale'!AA11, IF(AA11&lt;=5000,'Feuille récapitulative CT'!$B$17+'Feuille récapitulative CT'!$C$17*'CT Var optimale'!AA11,IF('CT Var optimale'!AA11&lt;=50000,'Feuille récapitulative CT'!$B$18+'Feuille récapitulative CT'!$C$18*'CT Var optimale'!AA11,'Feuille récapitulative CT'!$B$19+'Feuille récapitulative CT'!$C$19*'CT Var optimale'!AA11))),IF(AA8="Italie",IF(AA11&lt;=2500,'Feuille récapitulative CT'!$B$22+'Feuille récapitulative CT'!$C$22*'CT Var optimale'!AA11, IF(AA11&lt;=5000,'Feuille récapitulative CT'!$B$23+'Feuille récapitulative CT'!$C$23*'CT Var optimale'!AA11,IF(AA11&lt;=50000,'Feuille récapitulative CT'!$B$24+'Feuille récapitulative CT'!$C$24*'CT Var optimale'!AA11,'Feuille récapitulative CT'!$B$25+'Feuille récapitulative CT'!$C$25*'CT Var optimale'!AA11))),IF(AA8="Espagne",IF(AA11&lt;=2500,'Feuille récapitulative CT'!$B$28,IF('CT Var optimale'!AA11&lt;=5000,'Feuille récapitulative CT'!$B$29+'Feuille récapitulative CT'!$C$29*'CT Var optimale'!AA11,IF('CT Var optimale'!AA11&lt;=50000,'Feuille récapitulative CT'!$B$30+'Feuille récapitulative CT'!$C$30*'CT Var optimale'!AA11,'Feuille récapitulative CT'!$B$31+'Feuille récapitulative CT'!$C$31*'CT Var optimale'!AA11))),"PB")))))),0)</f>
        <v>0</v>
      </c>
      <c r="AB15" s="85">
        <f>IF(AB9&gt;0,IF(AB8="Belgique",IF(AB11&lt;=2500,'Feuille récapitulative CT'!$B$4,IF('CT Var optimale'!AB11&lt;=5000,'Feuille récapitulative CT'!$B$5+'Feuille récapitulative CT'!$C$5*'CT Var optimale'!AB11,IF('CT Var optimale'!AB11&lt;=50000,'Feuille récapitulative CT'!$B$6+'Feuille récapitulative CT'!$C$6*'CT Var optimale'!AB11,'Feuille récapitulative CT'!$B$7+'Feuille récapitulative CT'!$C$7*'CT Var optimale'!AB11))),IF(AB8="France",IF(AB11&lt;=2500,'Feuille récapitulative CT'!$B$10,IF('CT Var optimale'!AB11&lt;=5000,'Feuille récapitulative CT'!$B$11+'Feuille récapitulative CT'!$C$11*'CT Var optimale'!AB11,IF('CT Var optimale'!AB11&lt;=50000,'Feuille récapitulative CT'!$B$12+'Feuille récapitulative CT'!$C$12*'CT Var optimale'!AB11,'Feuille récapitulative CT'!$B$7+'Feuille récapitulative CT'!$C$7*'CT Var optimale'!AB11))),IF(AB8="Pays-Bas",IF(AB11&lt;=2500,'Feuille récapitulative CT'!$B$10,IF('CT Var optimale'!AB11&lt;=5000,'Feuille récapitulative CT'!$B$11+'Feuille récapitulative CT'!$C$11*'CT Var optimale'!AB11,IF('CT Var optimale'!AB11&lt;=50000,'Feuille récapitulative CT'!$B$12+'Feuille récapitulative CT'!$C$12*'CT Var optimale'!AB11,'Feuille récapitulative CT'!$B$7+'Feuille récapitulative CT'!$C$7*'CT Var optimale'!AB11))), IF(AB8="Allemagne",IF(AB11&lt;=2500,'Feuille récapitulative CT'!$B$16+'Feuille récapitulative CT'!$C$16*'CT Var optimale'!AB11, IF(AB11&lt;=5000,'Feuille récapitulative CT'!$B$17+'Feuille récapitulative CT'!$C$17*'CT Var optimale'!AB11,IF('CT Var optimale'!AB11&lt;=50000,'Feuille récapitulative CT'!$B$18+'Feuille récapitulative CT'!$C$18*'CT Var optimale'!AB11,'Feuille récapitulative CT'!$B$19+'Feuille récapitulative CT'!$C$19*'CT Var optimale'!AB11))),IF(AB8="Italie",IF(AB11&lt;=2500,'Feuille récapitulative CT'!$B$22+'Feuille récapitulative CT'!$C$22*'CT Var optimale'!AB11, IF(AB11&lt;=5000,'Feuille récapitulative CT'!$B$23+'Feuille récapitulative CT'!$C$23*'CT Var optimale'!AB11,IF(AB11&lt;=50000,'Feuille récapitulative CT'!$B$24+'Feuille récapitulative CT'!$C$24*'CT Var optimale'!AB11,'Feuille récapitulative CT'!$B$25+'Feuille récapitulative CT'!$C$25*'CT Var optimale'!AB11))),IF(AB8="Espagne",IF(AB11&lt;=2500,'Feuille récapitulative CT'!$B$28,IF('CT Var optimale'!AB11&lt;=5000,'Feuille récapitulative CT'!$B$29+'Feuille récapitulative CT'!$C$29*'CT Var optimale'!AB11,IF('CT Var optimale'!AB11&lt;=50000,'Feuille récapitulative CT'!$B$30+'Feuille récapitulative CT'!$C$30*'CT Var optimale'!AB11,'Feuille récapitulative CT'!$B$31+'Feuille récapitulative CT'!$C$31*'CT Var optimale'!AB11))),"PB")))))),0)</f>
        <v>0</v>
      </c>
      <c r="AC15" s="85">
        <f>IF(AC9&gt;0,IF(AC8="Belgique",IF(AC11&lt;=2500,'Feuille récapitulative CT'!$B$4,IF('CT Var optimale'!AC11&lt;=5000,'Feuille récapitulative CT'!$B$5+'Feuille récapitulative CT'!$C$5*'CT Var optimale'!AC11,IF('CT Var optimale'!AC11&lt;=50000,'Feuille récapitulative CT'!$B$6+'Feuille récapitulative CT'!$C$6*'CT Var optimale'!AC11,'Feuille récapitulative CT'!$B$7+'Feuille récapitulative CT'!$C$7*'CT Var optimale'!AC11))),IF(AC8="France",IF(AC11&lt;=2500,'Feuille récapitulative CT'!$B$10,IF('CT Var optimale'!AC11&lt;=5000,'Feuille récapitulative CT'!$B$11+'Feuille récapitulative CT'!$C$11*'CT Var optimale'!AC11,IF('CT Var optimale'!AC11&lt;=50000,'Feuille récapitulative CT'!$B$12+'Feuille récapitulative CT'!$C$12*'CT Var optimale'!AC11,'Feuille récapitulative CT'!$B$7+'Feuille récapitulative CT'!$C$7*'CT Var optimale'!AC11))),IF(AC8="Pays-Bas",IF(AC11&lt;=2500,'Feuille récapitulative CT'!$B$10,IF('CT Var optimale'!AC11&lt;=5000,'Feuille récapitulative CT'!$B$11+'Feuille récapitulative CT'!$C$11*'CT Var optimale'!AC11,IF('CT Var optimale'!AC11&lt;=50000,'Feuille récapitulative CT'!$B$12+'Feuille récapitulative CT'!$C$12*'CT Var optimale'!AC11,'Feuille récapitulative CT'!$B$7+'Feuille récapitulative CT'!$C$7*'CT Var optimale'!AC11))), IF(AC8="Allemagne",IF(AC11&lt;=2500,'Feuille récapitulative CT'!$B$16+'Feuille récapitulative CT'!$C$16*'CT Var optimale'!AC11, IF(AC11&lt;=5000,'Feuille récapitulative CT'!$B$17+'Feuille récapitulative CT'!$C$17*'CT Var optimale'!AC11,IF('CT Var optimale'!AC11&lt;=50000,'Feuille récapitulative CT'!$B$18+'Feuille récapitulative CT'!$C$18*'CT Var optimale'!AC11,'Feuille récapitulative CT'!$B$19+'Feuille récapitulative CT'!$C$19*'CT Var optimale'!AC11))),IF(AC8="Italie",IF(AC11&lt;=2500,'Feuille récapitulative CT'!$B$22+'Feuille récapitulative CT'!$C$22*'CT Var optimale'!AC11, IF(AC11&lt;=5000,'Feuille récapitulative CT'!$B$23+'Feuille récapitulative CT'!$C$23*'CT Var optimale'!AC11,IF(AC11&lt;=50000,'Feuille récapitulative CT'!$B$24+'Feuille récapitulative CT'!$C$24*'CT Var optimale'!AC11,'Feuille récapitulative CT'!$B$25+'Feuille récapitulative CT'!$C$25*'CT Var optimale'!AC11))),IF(AC8="Espagne",IF(AC11&lt;=2500,'Feuille récapitulative CT'!$B$28,IF('CT Var optimale'!AC11&lt;=5000,'Feuille récapitulative CT'!$B$29+'Feuille récapitulative CT'!$C$29*'CT Var optimale'!AC11,IF('CT Var optimale'!AC11&lt;=50000,'Feuille récapitulative CT'!$B$30+'Feuille récapitulative CT'!$C$30*'CT Var optimale'!AC11,'Feuille récapitulative CT'!$B$31+'Feuille récapitulative CT'!$C$31*'CT Var optimale'!AC11))),"PB")))))),0)</f>
        <v>303.28367214283878</v>
      </c>
      <c r="AD15" s="85">
        <f>IF(AD9&gt;0,IF(AD8="Belgique",IF(AD11&lt;=2500,'Feuille récapitulative CT'!$B$4,IF('CT Var optimale'!AD11&lt;=5000,'Feuille récapitulative CT'!$B$5+'Feuille récapitulative CT'!$C$5*'CT Var optimale'!AD11,IF('CT Var optimale'!AD11&lt;=50000,'Feuille récapitulative CT'!$B$6+'Feuille récapitulative CT'!$C$6*'CT Var optimale'!AD11,'Feuille récapitulative CT'!$B$7+'Feuille récapitulative CT'!$C$7*'CT Var optimale'!AD11))),IF(AD8="France",IF(AD11&lt;=2500,'Feuille récapitulative CT'!$B$10,IF('CT Var optimale'!AD11&lt;=5000,'Feuille récapitulative CT'!$B$11+'Feuille récapitulative CT'!$C$11*'CT Var optimale'!AD11,IF('CT Var optimale'!AD11&lt;=50000,'Feuille récapitulative CT'!$B$12+'Feuille récapitulative CT'!$C$12*'CT Var optimale'!AD11,'Feuille récapitulative CT'!$B$7+'Feuille récapitulative CT'!$C$7*'CT Var optimale'!AD11))),IF(AD8="Pays-Bas",IF(AD11&lt;=2500,'Feuille récapitulative CT'!$B$10,IF('CT Var optimale'!AD11&lt;=5000,'Feuille récapitulative CT'!$B$11+'Feuille récapitulative CT'!$C$11*'CT Var optimale'!AD11,IF('CT Var optimale'!AD11&lt;=50000,'Feuille récapitulative CT'!$B$12+'Feuille récapitulative CT'!$C$12*'CT Var optimale'!AD11,'Feuille récapitulative CT'!$B$7+'Feuille récapitulative CT'!$C$7*'CT Var optimale'!AD11))), IF(AD8="Allemagne",IF(AD11&lt;=2500,'Feuille récapitulative CT'!$B$16+'Feuille récapitulative CT'!$C$16*'CT Var optimale'!AD11, IF(AD11&lt;=5000,'Feuille récapitulative CT'!$B$17+'Feuille récapitulative CT'!$C$17*'CT Var optimale'!AD11,IF('CT Var optimale'!AD11&lt;=50000,'Feuille récapitulative CT'!$B$18+'Feuille récapitulative CT'!$C$18*'CT Var optimale'!AD11,'Feuille récapitulative CT'!$B$19+'Feuille récapitulative CT'!$C$19*'CT Var optimale'!AD11))),IF(AD8="Italie",IF(AD11&lt;=2500,'Feuille récapitulative CT'!$B$22+'Feuille récapitulative CT'!$C$22*'CT Var optimale'!AD11, IF(AD11&lt;=5000,'Feuille récapitulative CT'!$B$23+'Feuille récapitulative CT'!$C$23*'CT Var optimale'!AD11,IF(AD11&lt;=50000,'Feuille récapitulative CT'!$B$24+'Feuille récapitulative CT'!$C$24*'CT Var optimale'!AD11,'Feuille récapitulative CT'!$B$25+'Feuille récapitulative CT'!$C$25*'CT Var optimale'!AD11))),IF(AD8="Espagne",IF(AD11&lt;=2500,'Feuille récapitulative CT'!$B$28,IF('CT Var optimale'!AD11&lt;=5000,'Feuille récapitulative CT'!$B$29+'Feuille récapitulative CT'!$C$29*'CT Var optimale'!AD11,IF('CT Var optimale'!AD11&lt;=50000,'Feuille récapitulative CT'!$B$30+'Feuille récapitulative CT'!$C$30*'CT Var optimale'!AD11,'Feuille récapitulative CT'!$B$31+'Feuille récapitulative CT'!$C$31*'CT Var optimale'!AD11))),"PB")))))),0)</f>
        <v>0</v>
      </c>
      <c r="AE15" s="85">
        <f>IF(AE9&gt;0,IF(AE8="Belgique",IF(AE11&lt;=2500,'Feuille récapitulative CT'!$B$4,IF('CT Var optimale'!AE11&lt;=5000,'Feuille récapitulative CT'!$B$5+'Feuille récapitulative CT'!$C$5*'CT Var optimale'!AE11,IF('CT Var optimale'!AE11&lt;=50000,'Feuille récapitulative CT'!$B$6+'Feuille récapitulative CT'!$C$6*'CT Var optimale'!AE11,'Feuille récapitulative CT'!$B$7+'Feuille récapitulative CT'!$C$7*'CT Var optimale'!AE11))),IF(AE8="France",IF(AE11&lt;=2500,'Feuille récapitulative CT'!$B$10,IF('CT Var optimale'!AE11&lt;=5000,'Feuille récapitulative CT'!$B$11+'Feuille récapitulative CT'!$C$11*'CT Var optimale'!AE11,IF('CT Var optimale'!AE11&lt;=50000,'Feuille récapitulative CT'!$B$12+'Feuille récapitulative CT'!$C$12*'CT Var optimale'!AE11,'Feuille récapitulative CT'!$B$7+'Feuille récapitulative CT'!$C$7*'CT Var optimale'!AE11))),IF(AE8="Pays-Bas",IF(AE11&lt;=2500,'Feuille récapitulative CT'!$B$10,IF('CT Var optimale'!AE11&lt;=5000,'Feuille récapitulative CT'!$B$11+'Feuille récapitulative CT'!$C$11*'CT Var optimale'!AE11,IF('CT Var optimale'!AE11&lt;=50000,'Feuille récapitulative CT'!$B$12+'Feuille récapitulative CT'!$C$12*'CT Var optimale'!AE11,'Feuille récapitulative CT'!$B$7+'Feuille récapitulative CT'!$C$7*'CT Var optimale'!AE11))), IF(AE8="Allemagne",IF(AE11&lt;=2500,'Feuille récapitulative CT'!$B$16+'Feuille récapitulative CT'!$C$16*'CT Var optimale'!AE11, IF(AE11&lt;=5000,'Feuille récapitulative CT'!$B$17+'Feuille récapitulative CT'!$C$17*'CT Var optimale'!AE11,IF('CT Var optimale'!AE11&lt;=50000,'Feuille récapitulative CT'!$B$18+'Feuille récapitulative CT'!$C$18*'CT Var optimale'!AE11,'Feuille récapitulative CT'!$B$19+'Feuille récapitulative CT'!$C$19*'CT Var optimale'!AE11))),IF(AE8="Italie",IF(AE11&lt;=2500,'Feuille récapitulative CT'!$B$22+'Feuille récapitulative CT'!$C$22*'CT Var optimale'!AE11, IF(AE11&lt;=5000,'Feuille récapitulative CT'!$B$23+'Feuille récapitulative CT'!$C$23*'CT Var optimale'!AE11,IF(AE11&lt;=50000,'Feuille récapitulative CT'!$B$24+'Feuille récapitulative CT'!$C$24*'CT Var optimale'!AE11,'Feuille récapitulative CT'!$B$25+'Feuille récapitulative CT'!$C$25*'CT Var optimale'!AE11))),IF(AE8="Espagne",IF(AE11&lt;=2500,'Feuille récapitulative CT'!$B$28,IF('CT Var optimale'!AE11&lt;=5000,'Feuille récapitulative CT'!$B$29+'Feuille récapitulative CT'!$C$29*'CT Var optimale'!AE11,IF('CT Var optimale'!AE11&lt;=50000,'Feuille récapitulative CT'!$B$30+'Feuille récapitulative CT'!$C$30*'CT Var optimale'!AE11,'Feuille récapitulative CT'!$B$31+'Feuille récapitulative CT'!$C$31*'CT Var optimale'!AE11))),"PB")))))),0)</f>
        <v>0</v>
      </c>
      <c r="AF15" s="85">
        <f>IF(AF9&gt;0,IF(AF8="Belgique",IF(AF11&lt;=2500,'Feuille récapitulative CT'!$B$4,IF('CT Var optimale'!AF11&lt;=5000,'Feuille récapitulative CT'!$B$5+'Feuille récapitulative CT'!$C$5*'CT Var optimale'!AF11,IF('CT Var optimale'!AF11&lt;=50000,'Feuille récapitulative CT'!$B$6+'Feuille récapitulative CT'!$C$6*'CT Var optimale'!AF11,'Feuille récapitulative CT'!$B$7+'Feuille récapitulative CT'!$C$7*'CT Var optimale'!AF11))),IF(AF8="France",IF(AF11&lt;=2500,'Feuille récapitulative CT'!$B$10,IF('CT Var optimale'!AF11&lt;=5000,'Feuille récapitulative CT'!$B$11+'Feuille récapitulative CT'!$C$11*'CT Var optimale'!AF11,IF('CT Var optimale'!AF11&lt;=50000,'Feuille récapitulative CT'!$B$12+'Feuille récapitulative CT'!$C$12*'CT Var optimale'!AF11,'Feuille récapitulative CT'!$B$7+'Feuille récapitulative CT'!$C$7*'CT Var optimale'!AF11))),IF(AF8="Pays-Bas",IF(AF11&lt;=2500,'Feuille récapitulative CT'!$B$10,IF('CT Var optimale'!AF11&lt;=5000,'Feuille récapitulative CT'!$B$11+'Feuille récapitulative CT'!$C$11*'CT Var optimale'!AF11,IF('CT Var optimale'!AF11&lt;=50000,'Feuille récapitulative CT'!$B$12+'Feuille récapitulative CT'!$C$12*'CT Var optimale'!AF11,'Feuille récapitulative CT'!$B$7+'Feuille récapitulative CT'!$C$7*'CT Var optimale'!AF11))), IF(AF8="Allemagne",IF(AF11&lt;=2500,'Feuille récapitulative CT'!$B$16+'Feuille récapitulative CT'!$C$16*'CT Var optimale'!AF11, IF(AF11&lt;=5000,'Feuille récapitulative CT'!$B$17+'Feuille récapitulative CT'!$C$17*'CT Var optimale'!AF11,IF('CT Var optimale'!AF11&lt;=50000,'Feuille récapitulative CT'!$B$18+'Feuille récapitulative CT'!$C$18*'CT Var optimale'!AF11,'Feuille récapitulative CT'!$B$19+'Feuille récapitulative CT'!$C$19*'CT Var optimale'!AF11))),IF(AF8="Italie",IF(AF11&lt;=2500,'Feuille récapitulative CT'!$B$22+'Feuille récapitulative CT'!$C$22*'CT Var optimale'!AF11, IF(AF11&lt;=5000,'Feuille récapitulative CT'!$B$23+'Feuille récapitulative CT'!$C$23*'CT Var optimale'!AF11,IF(AF11&lt;=50000,'Feuille récapitulative CT'!$B$24+'Feuille récapitulative CT'!$C$24*'CT Var optimale'!AF11,'Feuille récapitulative CT'!$B$25+'Feuille récapitulative CT'!$C$25*'CT Var optimale'!AF11))),IF(AF8="Espagne",IF(AF11&lt;=2500,'Feuille récapitulative CT'!$B$28,IF('CT Var optimale'!AF11&lt;=5000,'Feuille récapitulative CT'!$B$29+'Feuille récapitulative CT'!$C$29*'CT Var optimale'!AF11,IF('CT Var optimale'!AF11&lt;=50000,'Feuille récapitulative CT'!$B$30+'Feuille récapitulative CT'!$C$30*'CT Var optimale'!AF11,'Feuille récapitulative CT'!$B$31+'Feuille récapitulative CT'!$C$31*'CT Var optimale'!AF11))),"PB")))))),0)</f>
        <v>0</v>
      </c>
      <c r="AG15" s="85">
        <f>IF(AG9&gt;0,IF(AG8="Belgique",IF(AG11&lt;=2500,'Feuille récapitulative CT'!$B$4,IF('CT Var optimale'!AG11&lt;=5000,'Feuille récapitulative CT'!$B$5+'Feuille récapitulative CT'!$C$5*'CT Var optimale'!AG11,IF('CT Var optimale'!AG11&lt;=50000,'Feuille récapitulative CT'!$B$6+'Feuille récapitulative CT'!$C$6*'CT Var optimale'!AG11,'Feuille récapitulative CT'!$B$7+'Feuille récapitulative CT'!$C$7*'CT Var optimale'!AG11))),IF(AG8="France",IF(AG11&lt;=2500,'Feuille récapitulative CT'!$B$10,IF('CT Var optimale'!AG11&lt;=5000,'Feuille récapitulative CT'!$B$11+'Feuille récapitulative CT'!$C$11*'CT Var optimale'!AG11,IF('CT Var optimale'!AG11&lt;=50000,'Feuille récapitulative CT'!$B$12+'Feuille récapitulative CT'!$C$12*'CT Var optimale'!AG11,'Feuille récapitulative CT'!$B$7+'Feuille récapitulative CT'!$C$7*'CT Var optimale'!AG11))),IF(AG8="Pays-Bas",IF(AG11&lt;=2500,'Feuille récapitulative CT'!$B$10,IF('CT Var optimale'!AG11&lt;=5000,'Feuille récapitulative CT'!$B$11+'Feuille récapitulative CT'!$C$11*'CT Var optimale'!AG11,IF('CT Var optimale'!AG11&lt;=50000,'Feuille récapitulative CT'!$B$12+'Feuille récapitulative CT'!$C$12*'CT Var optimale'!AG11,'Feuille récapitulative CT'!$B$7+'Feuille récapitulative CT'!$C$7*'CT Var optimale'!AG11))), IF(AG8="Allemagne",IF(AG11&lt;=2500,'Feuille récapitulative CT'!$B$16+'Feuille récapitulative CT'!$C$16*'CT Var optimale'!AG11, IF(AG11&lt;=5000,'Feuille récapitulative CT'!$B$17+'Feuille récapitulative CT'!$C$17*'CT Var optimale'!AG11,IF('CT Var optimale'!AG11&lt;=50000,'Feuille récapitulative CT'!$B$18+'Feuille récapitulative CT'!$C$18*'CT Var optimale'!AG11,'Feuille récapitulative CT'!$B$19+'Feuille récapitulative CT'!$C$19*'CT Var optimale'!AG11))),IF(AG8="Italie",IF(AG11&lt;=2500,'Feuille récapitulative CT'!$B$22+'Feuille récapitulative CT'!$C$22*'CT Var optimale'!AG11, IF(AG11&lt;=5000,'Feuille récapitulative CT'!$B$23+'Feuille récapitulative CT'!$C$23*'CT Var optimale'!AG11,IF(AG11&lt;=50000,'Feuille récapitulative CT'!$B$24+'Feuille récapitulative CT'!$C$24*'CT Var optimale'!AG11,'Feuille récapitulative CT'!$B$25+'Feuille récapitulative CT'!$C$25*'CT Var optimale'!AG11))),IF(AG8="Espagne",IF(AG11&lt;=2500,'Feuille récapitulative CT'!$B$28,IF('CT Var optimale'!AG11&lt;=5000,'Feuille récapitulative CT'!$B$29+'Feuille récapitulative CT'!$C$29*'CT Var optimale'!AG11,IF('CT Var optimale'!AG11&lt;=50000,'Feuille récapitulative CT'!$B$30+'Feuille récapitulative CT'!$C$30*'CT Var optimale'!AG11,'Feuille récapitulative CT'!$B$31+'Feuille récapitulative CT'!$C$31*'CT Var optimale'!AG11))),"PB")))))),0)</f>
        <v>0</v>
      </c>
      <c r="AH15" s="85">
        <f>IF(AH9&gt;0,IF(AH8="Belgique",IF(AH11&lt;=2500,'Feuille récapitulative CT'!$B$4,IF('CT Var optimale'!AH11&lt;=5000,'Feuille récapitulative CT'!$B$5+'Feuille récapitulative CT'!$C$5*'CT Var optimale'!AH11,IF('CT Var optimale'!AH11&lt;=50000,'Feuille récapitulative CT'!$B$6+'Feuille récapitulative CT'!$C$6*'CT Var optimale'!AH11,'Feuille récapitulative CT'!$B$7+'Feuille récapitulative CT'!$C$7*'CT Var optimale'!AH11))),IF(AH8="France",IF(AH11&lt;=2500,'Feuille récapitulative CT'!$B$10,IF('CT Var optimale'!AH11&lt;=5000,'Feuille récapitulative CT'!$B$11+'Feuille récapitulative CT'!$C$11*'CT Var optimale'!AH11,IF('CT Var optimale'!AH11&lt;=50000,'Feuille récapitulative CT'!$B$12+'Feuille récapitulative CT'!$C$12*'CT Var optimale'!AH11,'Feuille récapitulative CT'!$B$7+'Feuille récapitulative CT'!$C$7*'CT Var optimale'!AH11))),IF(AH8="Pays-Bas",IF(AH11&lt;=2500,'Feuille récapitulative CT'!$B$10,IF('CT Var optimale'!AH11&lt;=5000,'Feuille récapitulative CT'!$B$11+'Feuille récapitulative CT'!$C$11*'CT Var optimale'!AH11,IF('CT Var optimale'!AH11&lt;=50000,'Feuille récapitulative CT'!$B$12+'Feuille récapitulative CT'!$C$12*'CT Var optimale'!AH11,'Feuille récapitulative CT'!$B$7+'Feuille récapitulative CT'!$C$7*'CT Var optimale'!AH11))), IF(AH8="Allemagne",IF(AH11&lt;=2500,'Feuille récapitulative CT'!$B$16+'Feuille récapitulative CT'!$C$16*'CT Var optimale'!AH11, IF(AH11&lt;=5000,'Feuille récapitulative CT'!$B$17+'Feuille récapitulative CT'!$C$17*'CT Var optimale'!AH11,IF('CT Var optimale'!AH11&lt;=50000,'Feuille récapitulative CT'!$B$18+'Feuille récapitulative CT'!$C$18*'CT Var optimale'!AH11,'Feuille récapitulative CT'!$B$19+'Feuille récapitulative CT'!$C$19*'CT Var optimale'!AH11))),IF(AH8="Italie",IF(AH11&lt;=2500,'Feuille récapitulative CT'!$B$22+'Feuille récapitulative CT'!$C$22*'CT Var optimale'!AH11, IF(AH11&lt;=5000,'Feuille récapitulative CT'!$B$23+'Feuille récapitulative CT'!$C$23*'CT Var optimale'!AH11,IF(AH11&lt;=50000,'Feuille récapitulative CT'!$B$24+'Feuille récapitulative CT'!$C$24*'CT Var optimale'!AH11,'Feuille récapitulative CT'!$B$25+'Feuille récapitulative CT'!$C$25*'CT Var optimale'!AH11))),IF(AH8="Espagne",IF(AH11&lt;=2500,'Feuille récapitulative CT'!$B$28,IF('CT Var optimale'!AH11&lt;=5000,'Feuille récapitulative CT'!$B$29+'Feuille récapitulative CT'!$C$29*'CT Var optimale'!AH11,IF('CT Var optimale'!AH11&lt;=50000,'Feuille récapitulative CT'!$B$30+'Feuille récapitulative CT'!$C$30*'CT Var optimale'!AH11,'Feuille récapitulative CT'!$B$31+'Feuille récapitulative CT'!$C$31*'CT Var optimale'!AH11))),"PB")))))),0)</f>
        <v>0</v>
      </c>
      <c r="AI15" s="85">
        <f>IF(AI9&gt;0,IF(AI8="Belgique",IF(AI11&lt;=2500,'Feuille récapitulative CT'!$B$4,IF('CT Var optimale'!AI11&lt;=5000,'Feuille récapitulative CT'!$B$5+'Feuille récapitulative CT'!$C$5*'CT Var optimale'!AI11,IF('CT Var optimale'!AI11&lt;=50000,'Feuille récapitulative CT'!$B$6+'Feuille récapitulative CT'!$C$6*'CT Var optimale'!AI11,'Feuille récapitulative CT'!$B$7+'Feuille récapitulative CT'!$C$7*'CT Var optimale'!AI11))),IF(AI8="France",IF(AI11&lt;=2500,'Feuille récapitulative CT'!$B$10,IF('CT Var optimale'!AI11&lt;=5000,'Feuille récapitulative CT'!$B$11+'Feuille récapitulative CT'!$C$11*'CT Var optimale'!AI11,IF('CT Var optimale'!AI11&lt;=50000,'Feuille récapitulative CT'!$B$12+'Feuille récapitulative CT'!$C$12*'CT Var optimale'!AI11,'Feuille récapitulative CT'!$B$7+'Feuille récapitulative CT'!$C$7*'CT Var optimale'!AI11))),IF(AI8="Pays-Bas",IF(AI11&lt;=2500,'Feuille récapitulative CT'!$B$10,IF('CT Var optimale'!AI11&lt;=5000,'Feuille récapitulative CT'!$B$11+'Feuille récapitulative CT'!$C$11*'CT Var optimale'!AI11,IF('CT Var optimale'!AI11&lt;=50000,'Feuille récapitulative CT'!$B$12+'Feuille récapitulative CT'!$C$12*'CT Var optimale'!AI11,'Feuille récapitulative CT'!$B$7+'Feuille récapitulative CT'!$C$7*'CT Var optimale'!AI11))), IF(AI8="Allemagne",IF(AI11&lt;=2500,'Feuille récapitulative CT'!$B$16+'Feuille récapitulative CT'!$C$16*'CT Var optimale'!AI11, IF(AI11&lt;=5000,'Feuille récapitulative CT'!$B$17+'Feuille récapitulative CT'!$C$17*'CT Var optimale'!AI11,IF('CT Var optimale'!AI11&lt;=50000,'Feuille récapitulative CT'!$B$18+'Feuille récapitulative CT'!$C$18*'CT Var optimale'!AI11,'Feuille récapitulative CT'!$B$19+'Feuille récapitulative CT'!$C$19*'CT Var optimale'!AI11))),IF(AI8="Italie",IF(AI11&lt;=2500,'Feuille récapitulative CT'!$B$22+'Feuille récapitulative CT'!$C$22*'CT Var optimale'!AI11, IF(AI11&lt;=5000,'Feuille récapitulative CT'!$B$23+'Feuille récapitulative CT'!$C$23*'CT Var optimale'!AI11,IF(AI11&lt;=50000,'Feuille récapitulative CT'!$B$24+'Feuille récapitulative CT'!$C$24*'CT Var optimale'!AI11,'Feuille récapitulative CT'!$B$25+'Feuille récapitulative CT'!$C$25*'CT Var optimale'!AI11))),IF(AI8="Espagne",IF(AI11&lt;=2500,'Feuille récapitulative CT'!$B$28,IF('CT Var optimale'!AI11&lt;=5000,'Feuille récapitulative CT'!$B$29+'Feuille récapitulative CT'!$C$29*'CT Var optimale'!AI11,IF('CT Var optimale'!AI11&lt;=50000,'Feuille récapitulative CT'!$B$30+'Feuille récapitulative CT'!$C$30*'CT Var optimale'!AI11,'Feuille récapitulative CT'!$B$31+'Feuille récapitulative CT'!$C$31*'CT Var optimale'!AI11))),"PB")))))),0)</f>
        <v>0</v>
      </c>
      <c r="AJ15" s="85">
        <f>IF(AJ9&gt;0,IF(AJ8="Belgique",IF(AJ11&lt;=2500,'Feuille récapitulative CT'!$B$4,IF('CT Var optimale'!AJ11&lt;=5000,'Feuille récapitulative CT'!$B$5+'Feuille récapitulative CT'!$C$5*'CT Var optimale'!AJ11,IF('CT Var optimale'!AJ11&lt;=50000,'Feuille récapitulative CT'!$B$6+'Feuille récapitulative CT'!$C$6*'CT Var optimale'!AJ11,'Feuille récapitulative CT'!$B$7+'Feuille récapitulative CT'!$C$7*'CT Var optimale'!AJ11))),IF(AJ8="France",IF(AJ11&lt;=2500,'Feuille récapitulative CT'!$B$10,IF('CT Var optimale'!AJ11&lt;=5000,'Feuille récapitulative CT'!$B$11+'Feuille récapitulative CT'!$C$11*'CT Var optimale'!AJ11,IF('CT Var optimale'!AJ11&lt;=50000,'Feuille récapitulative CT'!$B$12+'Feuille récapitulative CT'!$C$12*'CT Var optimale'!AJ11,'Feuille récapitulative CT'!$B$7+'Feuille récapitulative CT'!$C$7*'CT Var optimale'!AJ11))),IF(AJ8="Pays-Bas",IF(AJ11&lt;=2500,'Feuille récapitulative CT'!$B$10,IF('CT Var optimale'!AJ11&lt;=5000,'Feuille récapitulative CT'!$B$11+'Feuille récapitulative CT'!$C$11*'CT Var optimale'!AJ11,IF('CT Var optimale'!AJ11&lt;=50000,'Feuille récapitulative CT'!$B$12+'Feuille récapitulative CT'!$C$12*'CT Var optimale'!AJ11,'Feuille récapitulative CT'!$B$7+'Feuille récapitulative CT'!$C$7*'CT Var optimale'!AJ11))), IF(AJ8="Allemagne",IF(AJ11&lt;=2500,'Feuille récapitulative CT'!$B$16+'Feuille récapitulative CT'!$C$16*'CT Var optimale'!AJ11, IF(AJ11&lt;=5000,'Feuille récapitulative CT'!$B$17+'Feuille récapitulative CT'!$C$17*'CT Var optimale'!AJ11,IF('CT Var optimale'!AJ11&lt;=50000,'Feuille récapitulative CT'!$B$18+'Feuille récapitulative CT'!$C$18*'CT Var optimale'!AJ11,'Feuille récapitulative CT'!$B$19+'Feuille récapitulative CT'!$C$19*'CT Var optimale'!AJ11))),IF(AJ8="Italie",IF(AJ11&lt;=2500,'Feuille récapitulative CT'!$B$22+'Feuille récapitulative CT'!$C$22*'CT Var optimale'!AJ11, IF(AJ11&lt;=5000,'Feuille récapitulative CT'!$B$23+'Feuille récapitulative CT'!$C$23*'CT Var optimale'!AJ11,IF(AJ11&lt;=50000,'Feuille récapitulative CT'!$B$24+'Feuille récapitulative CT'!$C$24*'CT Var optimale'!AJ11,'Feuille récapitulative CT'!$B$25+'Feuille récapitulative CT'!$C$25*'CT Var optimale'!AJ11))),IF(AJ8="Espagne",IF(AJ11&lt;=2500,'Feuille récapitulative CT'!$B$28,IF('CT Var optimale'!AJ11&lt;=5000,'Feuille récapitulative CT'!$B$29+'Feuille récapitulative CT'!$C$29*'CT Var optimale'!AJ11,IF('CT Var optimale'!AJ11&lt;=50000,'Feuille récapitulative CT'!$B$30+'Feuille récapitulative CT'!$C$30*'CT Var optimale'!AJ11,'Feuille récapitulative CT'!$B$31+'Feuille récapitulative CT'!$C$31*'CT Var optimale'!AJ11))),"PB")))))),0)</f>
        <v>206.11466514852972</v>
      </c>
      <c r="AK15" s="85">
        <f>IF(AK9&gt;0,IF(AK8="Belgique",IF(AK11&lt;=2500,'Feuille récapitulative CT'!$B$4,IF('CT Var optimale'!AK11&lt;=5000,'Feuille récapitulative CT'!$B$5+'Feuille récapitulative CT'!$C$5*'CT Var optimale'!AK11,IF('CT Var optimale'!AK11&lt;=50000,'Feuille récapitulative CT'!$B$6+'Feuille récapitulative CT'!$C$6*'CT Var optimale'!AK11,'Feuille récapitulative CT'!$B$7+'Feuille récapitulative CT'!$C$7*'CT Var optimale'!AK11))),IF(AK8="France",IF(AK11&lt;=2500,'Feuille récapitulative CT'!$B$10,IF('CT Var optimale'!AK11&lt;=5000,'Feuille récapitulative CT'!$B$11+'Feuille récapitulative CT'!$C$11*'CT Var optimale'!AK11,IF('CT Var optimale'!AK11&lt;=50000,'Feuille récapitulative CT'!$B$12+'Feuille récapitulative CT'!$C$12*'CT Var optimale'!AK11,'Feuille récapitulative CT'!$B$7+'Feuille récapitulative CT'!$C$7*'CT Var optimale'!AK11))),IF(AK8="Pays-Bas",IF(AK11&lt;=2500,'Feuille récapitulative CT'!$B$10,IF('CT Var optimale'!AK11&lt;=5000,'Feuille récapitulative CT'!$B$11+'Feuille récapitulative CT'!$C$11*'CT Var optimale'!AK11,IF('CT Var optimale'!AK11&lt;=50000,'Feuille récapitulative CT'!$B$12+'Feuille récapitulative CT'!$C$12*'CT Var optimale'!AK11,'Feuille récapitulative CT'!$B$7+'Feuille récapitulative CT'!$C$7*'CT Var optimale'!AK11))), IF(AK8="Allemagne",IF(AK11&lt;=2500,'Feuille récapitulative CT'!$B$16+'Feuille récapitulative CT'!$C$16*'CT Var optimale'!AK11, IF(AK11&lt;=5000,'Feuille récapitulative CT'!$B$17+'Feuille récapitulative CT'!$C$17*'CT Var optimale'!AK11,IF('CT Var optimale'!AK11&lt;=50000,'Feuille récapitulative CT'!$B$18+'Feuille récapitulative CT'!$C$18*'CT Var optimale'!AK11,'Feuille récapitulative CT'!$B$19+'Feuille récapitulative CT'!$C$19*'CT Var optimale'!AK11))),IF(AK8="Italie",IF(AK11&lt;=2500,'Feuille récapitulative CT'!$B$22+'Feuille récapitulative CT'!$C$22*'CT Var optimale'!AK11, IF(AK11&lt;=5000,'Feuille récapitulative CT'!$B$23+'Feuille récapitulative CT'!$C$23*'CT Var optimale'!AK11,IF(AK11&lt;=50000,'Feuille récapitulative CT'!$B$24+'Feuille récapitulative CT'!$C$24*'CT Var optimale'!AK11,'Feuille récapitulative CT'!$B$25+'Feuille récapitulative CT'!$C$25*'CT Var optimale'!AK11))),IF(AK8="Espagne",IF(AK11&lt;=2500,'Feuille récapitulative CT'!$B$28,IF('CT Var optimale'!AK11&lt;=5000,'Feuille récapitulative CT'!$B$29+'Feuille récapitulative CT'!$C$29*'CT Var optimale'!AK11,IF('CT Var optimale'!AK11&lt;=50000,'Feuille récapitulative CT'!$B$30+'Feuille récapitulative CT'!$C$30*'CT Var optimale'!AK11,'Feuille récapitulative CT'!$B$31+'Feuille récapitulative CT'!$C$31*'CT Var optimale'!AK11))),"PB")))))),0)</f>
        <v>0</v>
      </c>
      <c r="AL15" s="85">
        <f>IF(AL9&gt;0,IF(AL8="Belgique",IF(AL11&lt;=2500,'Feuille récapitulative CT'!$B$4,IF('CT Var optimale'!AL11&lt;=5000,'Feuille récapitulative CT'!$B$5+'Feuille récapitulative CT'!$C$5*'CT Var optimale'!AL11,IF('CT Var optimale'!AL11&lt;=50000,'Feuille récapitulative CT'!$B$6+'Feuille récapitulative CT'!$C$6*'CT Var optimale'!AL11,'Feuille récapitulative CT'!$B$7+'Feuille récapitulative CT'!$C$7*'CT Var optimale'!AL11))),IF(AL8="France",IF(AL11&lt;=2500,'Feuille récapitulative CT'!$B$10,IF('CT Var optimale'!AL11&lt;=5000,'Feuille récapitulative CT'!$B$11+'Feuille récapitulative CT'!$C$11*'CT Var optimale'!AL11,IF('CT Var optimale'!AL11&lt;=50000,'Feuille récapitulative CT'!$B$12+'Feuille récapitulative CT'!$C$12*'CT Var optimale'!AL11,'Feuille récapitulative CT'!$B$7+'Feuille récapitulative CT'!$C$7*'CT Var optimale'!AL11))),IF(AL8="Pays-Bas",IF(AL11&lt;=2500,'Feuille récapitulative CT'!$B$10,IF('CT Var optimale'!AL11&lt;=5000,'Feuille récapitulative CT'!$B$11+'Feuille récapitulative CT'!$C$11*'CT Var optimale'!AL11,IF('CT Var optimale'!AL11&lt;=50000,'Feuille récapitulative CT'!$B$12+'Feuille récapitulative CT'!$C$12*'CT Var optimale'!AL11,'Feuille récapitulative CT'!$B$7+'Feuille récapitulative CT'!$C$7*'CT Var optimale'!AL11))), IF(AL8="Allemagne",IF(AL11&lt;=2500,'Feuille récapitulative CT'!$B$16+'Feuille récapitulative CT'!$C$16*'CT Var optimale'!AL11, IF(AL11&lt;=5000,'Feuille récapitulative CT'!$B$17+'Feuille récapitulative CT'!$C$17*'CT Var optimale'!AL11,IF('CT Var optimale'!AL11&lt;=50000,'Feuille récapitulative CT'!$B$18+'Feuille récapitulative CT'!$C$18*'CT Var optimale'!AL11,'Feuille récapitulative CT'!$B$19+'Feuille récapitulative CT'!$C$19*'CT Var optimale'!AL11))),IF(AL8="Italie",IF(AL11&lt;=2500,'Feuille récapitulative CT'!$B$22+'Feuille récapitulative CT'!$C$22*'CT Var optimale'!AL11, IF(AL11&lt;=5000,'Feuille récapitulative CT'!$B$23+'Feuille récapitulative CT'!$C$23*'CT Var optimale'!AL11,IF(AL11&lt;=50000,'Feuille récapitulative CT'!$B$24+'Feuille récapitulative CT'!$C$24*'CT Var optimale'!AL11,'Feuille récapitulative CT'!$B$25+'Feuille récapitulative CT'!$C$25*'CT Var optimale'!AL11))),IF(AL8="Espagne",IF(AL11&lt;=2500,'Feuille récapitulative CT'!$B$28,IF('CT Var optimale'!AL11&lt;=5000,'Feuille récapitulative CT'!$B$29+'Feuille récapitulative CT'!$C$29*'CT Var optimale'!AL11,IF('CT Var optimale'!AL11&lt;=50000,'Feuille récapitulative CT'!$B$30+'Feuille récapitulative CT'!$C$30*'CT Var optimale'!AL11,'Feuille récapitulative CT'!$B$31+'Feuille récapitulative CT'!$C$31*'CT Var optimale'!AL11))),"PB")))))),0)</f>
        <v>0</v>
      </c>
      <c r="AM15" s="85">
        <f>IF(AM9&gt;0,IF(AM8="Belgique",IF(AM11&lt;=2500,'Feuille récapitulative CT'!$B$4,IF('CT Var optimale'!AM11&lt;=5000,'Feuille récapitulative CT'!$B$5+'Feuille récapitulative CT'!$C$5*'CT Var optimale'!AM11,IF('CT Var optimale'!AM11&lt;=50000,'Feuille récapitulative CT'!$B$6+'Feuille récapitulative CT'!$C$6*'CT Var optimale'!AM11,'Feuille récapitulative CT'!$B$7+'Feuille récapitulative CT'!$C$7*'CT Var optimale'!AM11))),IF(AM8="France",IF(AM11&lt;=2500,'Feuille récapitulative CT'!$B$10,IF('CT Var optimale'!AM11&lt;=5000,'Feuille récapitulative CT'!$B$11+'Feuille récapitulative CT'!$C$11*'CT Var optimale'!AM11,IF('CT Var optimale'!AM11&lt;=50000,'Feuille récapitulative CT'!$B$12+'Feuille récapitulative CT'!$C$12*'CT Var optimale'!AM11,'Feuille récapitulative CT'!$B$7+'Feuille récapitulative CT'!$C$7*'CT Var optimale'!AM11))),IF(AM8="Pays-Bas",IF(AM11&lt;=2500,'Feuille récapitulative CT'!$B$10,IF('CT Var optimale'!AM11&lt;=5000,'Feuille récapitulative CT'!$B$11+'Feuille récapitulative CT'!$C$11*'CT Var optimale'!AM11,IF('CT Var optimale'!AM11&lt;=50000,'Feuille récapitulative CT'!$B$12+'Feuille récapitulative CT'!$C$12*'CT Var optimale'!AM11,'Feuille récapitulative CT'!$B$7+'Feuille récapitulative CT'!$C$7*'CT Var optimale'!AM11))), IF(AM8="Allemagne",IF(AM11&lt;=2500,'Feuille récapitulative CT'!$B$16+'Feuille récapitulative CT'!$C$16*'CT Var optimale'!AM11, IF(AM11&lt;=5000,'Feuille récapitulative CT'!$B$17+'Feuille récapitulative CT'!$C$17*'CT Var optimale'!AM11,IF('CT Var optimale'!AM11&lt;=50000,'Feuille récapitulative CT'!$B$18+'Feuille récapitulative CT'!$C$18*'CT Var optimale'!AM11,'Feuille récapitulative CT'!$B$19+'Feuille récapitulative CT'!$C$19*'CT Var optimale'!AM11))),IF(AM8="Italie",IF(AM11&lt;=2500,'Feuille récapitulative CT'!$B$22+'Feuille récapitulative CT'!$C$22*'CT Var optimale'!AM11, IF(AM11&lt;=5000,'Feuille récapitulative CT'!$B$23+'Feuille récapitulative CT'!$C$23*'CT Var optimale'!AM11,IF(AM11&lt;=50000,'Feuille récapitulative CT'!$B$24+'Feuille récapitulative CT'!$C$24*'CT Var optimale'!AM11,'Feuille récapitulative CT'!$B$25+'Feuille récapitulative CT'!$C$25*'CT Var optimale'!AM11))),IF(AM8="Espagne",IF(AM11&lt;=2500,'Feuille récapitulative CT'!$B$28,IF('CT Var optimale'!AM11&lt;=5000,'Feuille récapitulative CT'!$B$29+'Feuille récapitulative CT'!$C$29*'CT Var optimale'!AM11,IF('CT Var optimale'!AM11&lt;=50000,'Feuille récapitulative CT'!$B$30+'Feuille récapitulative CT'!$C$30*'CT Var optimale'!AM11,'Feuille récapitulative CT'!$B$31+'Feuille récapitulative CT'!$C$31*'CT Var optimale'!AM11))),"PB")))))),0)</f>
        <v>2092.2352049024566</v>
      </c>
      <c r="AN15" s="85">
        <f>IF(AN9&gt;0,IF(AN8="Belgique",IF(AN11&lt;=2500,'Feuille récapitulative CT'!$B$4,IF('CT Var optimale'!AN11&lt;=5000,'Feuille récapitulative CT'!$B$5+'Feuille récapitulative CT'!$C$5*'CT Var optimale'!AN11,IF('CT Var optimale'!AN11&lt;=50000,'Feuille récapitulative CT'!$B$6+'Feuille récapitulative CT'!$C$6*'CT Var optimale'!AN11,'Feuille récapitulative CT'!$B$7+'Feuille récapitulative CT'!$C$7*'CT Var optimale'!AN11))),IF(AN8="France",IF(AN11&lt;=2500,'Feuille récapitulative CT'!$B$10,IF('CT Var optimale'!AN11&lt;=5000,'Feuille récapitulative CT'!$B$11+'Feuille récapitulative CT'!$C$11*'CT Var optimale'!AN11,IF('CT Var optimale'!AN11&lt;=50000,'Feuille récapitulative CT'!$B$12+'Feuille récapitulative CT'!$C$12*'CT Var optimale'!AN11,'Feuille récapitulative CT'!$B$7+'Feuille récapitulative CT'!$C$7*'CT Var optimale'!AN11))),IF(AN8="Pays-Bas",IF(AN11&lt;=2500,'Feuille récapitulative CT'!$B$10,IF('CT Var optimale'!AN11&lt;=5000,'Feuille récapitulative CT'!$B$11+'Feuille récapitulative CT'!$C$11*'CT Var optimale'!AN11,IF('CT Var optimale'!AN11&lt;=50000,'Feuille récapitulative CT'!$B$12+'Feuille récapitulative CT'!$C$12*'CT Var optimale'!AN11,'Feuille récapitulative CT'!$B$7+'Feuille récapitulative CT'!$C$7*'CT Var optimale'!AN11))), IF(AN8="Allemagne",IF(AN11&lt;=2500,'Feuille récapitulative CT'!$B$16+'Feuille récapitulative CT'!$C$16*'CT Var optimale'!AN11, IF(AN11&lt;=5000,'Feuille récapitulative CT'!$B$17+'Feuille récapitulative CT'!$C$17*'CT Var optimale'!AN11,IF('CT Var optimale'!AN11&lt;=50000,'Feuille récapitulative CT'!$B$18+'Feuille récapitulative CT'!$C$18*'CT Var optimale'!AN11,'Feuille récapitulative CT'!$B$19+'Feuille récapitulative CT'!$C$19*'CT Var optimale'!AN11))),IF(AN8="Italie",IF(AN11&lt;=2500,'Feuille récapitulative CT'!$B$22+'Feuille récapitulative CT'!$C$22*'CT Var optimale'!AN11, IF(AN11&lt;=5000,'Feuille récapitulative CT'!$B$23+'Feuille récapitulative CT'!$C$23*'CT Var optimale'!AN11,IF(AN11&lt;=50000,'Feuille récapitulative CT'!$B$24+'Feuille récapitulative CT'!$C$24*'CT Var optimale'!AN11,'Feuille récapitulative CT'!$B$25+'Feuille récapitulative CT'!$C$25*'CT Var optimale'!AN11))),IF(AN8="Espagne",IF(AN11&lt;=2500,'Feuille récapitulative CT'!$B$28,IF('CT Var optimale'!AN11&lt;=5000,'Feuille récapitulative CT'!$B$29+'Feuille récapitulative CT'!$C$29*'CT Var optimale'!AN11,IF('CT Var optimale'!AN11&lt;=50000,'Feuille récapitulative CT'!$B$30+'Feuille récapitulative CT'!$C$30*'CT Var optimale'!AN11,'Feuille récapitulative CT'!$B$31+'Feuille récapitulative CT'!$C$31*'CT Var optimale'!AN11))),"PB")))))),0)</f>
        <v>0</v>
      </c>
      <c r="AO15" s="85">
        <f>IF(AO9&gt;0,IF(AO8="Belgique",IF(AO11&lt;=2500,'Feuille récapitulative CT'!$B$4,IF('CT Var optimale'!AO11&lt;=5000,'Feuille récapitulative CT'!$B$5+'Feuille récapitulative CT'!$C$5*'CT Var optimale'!AO11,IF('CT Var optimale'!AO11&lt;=50000,'Feuille récapitulative CT'!$B$6+'Feuille récapitulative CT'!$C$6*'CT Var optimale'!AO11,'Feuille récapitulative CT'!$B$7+'Feuille récapitulative CT'!$C$7*'CT Var optimale'!AO11))),IF(AO8="France",IF(AO11&lt;=2500,'Feuille récapitulative CT'!$B$10,IF('CT Var optimale'!AO11&lt;=5000,'Feuille récapitulative CT'!$B$11+'Feuille récapitulative CT'!$C$11*'CT Var optimale'!AO11,IF('CT Var optimale'!AO11&lt;=50000,'Feuille récapitulative CT'!$B$12+'Feuille récapitulative CT'!$C$12*'CT Var optimale'!AO11,'Feuille récapitulative CT'!$B$7+'Feuille récapitulative CT'!$C$7*'CT Var optimale'!AO11))),IF(AO8="Pays-Bas",IF(AO11&lt;=2500,'Feuille récapitulative CT'!$B$10,IF('CT Var optimale'!AO11&lt;=5000,'Feuille récapitulative CT'!$B$11+'Feuille récapitulative CT'!$C$11*'CT Var optimale'!AO11,IF('CT Var optimale'!AO11&lt;=50000,'Feuille récapitulative CT'!$B$12+'Feuille récapitulative CT'!$C$12*'CT Var optimale'!AO11,'Feuille récapitulative CT'!$B$7+'Feuille récapitulative CT'!$C$7*'CT Var optimale'!AO11))), IF(AO8="Allemagne",IF(AO11&lt;=2500,'Feuille récapitulative CT'!$B$16+'Feuille récapitulative CT'!$C$16*'CT Var optimale'!AO11, IF(AO11&lt;=5000,'Feuille récapitulative CT'!$B$17+'Feuille récapitulative CT'!$C$17*'CT Var optimale'!AO11,IF('CT Var optimale'!AO11&lt;=50000,'Feuille récapitulative CT'!$B$18+'Feuille récapitulative CT'!$C$18*'CT Var optimale'!AO11,'Feuille récapitulative CT'!$B$19+'Feuille récapitulative CT'!$C$19*'CT Var optimale'!AO11))),IF(AO8="Italie",IF(AO11&lt;=2500,'Feuille récapitulative CT'!$B$22+'Feuille récapitulative CT'!$C$22*'CT Var optimale'!AO11, IF(AO11&lt;=5000,'Feuille récapitulative CT'!$B$23+'Feuille récapitulative CT'!$C$23*'CT Var optimale'!AO11,IF(AO11&lt;=50000,'Feuille récapitulative CT'!$B$24+'Feuille récapitulative CT'!$C$24*'CT Var optimale'!AO11,'Feuille récapitulative CT'!$B$25+'Feuille récapitulative CT'!$C$25*'CT Var optimale'!AO11))),IF(AO8="Espagne",IF(AO11&lt;=2500,'Feuille récapitulative CT'!$B$28,IF('CT Var optimale'!AO11&lt;=5000,'Feuille récapitulative CT'!$B$29+'Feuille récapitulative CT'!$C$29*'CT Var optimale'!AO11,IF('CT Var optimale'!AO11&lt;=50000,'Feuille récapitulative CT'!$B$30+'Feuille récapitulative CT'!$C$30*'CT Var optimale'!AO11,'Feuille récapitulative CT'!$B$31+'Feuille récapitulative CT'!$C$31*'CT Var optimale'!AO11))),"PB")))))),0)</f>
        <v>0</v>
      </c>
      <c r="AP15" s="85">
        <f>IF(AP9&gt;0,IF(AP8="Belgique",IF(AP11&lt;=2500,'Feuille récapitulative CT'!$B$4,IF('CT Var optimale'!AP11&lt;=5000,'Feuille récapitulative CT'!$B$5+'Feuille récapitulative CT'!$C$5*'CT Var optimale'!AP11,IF('CT Var optimale'!AP11&lt;=50000,'Feuille récapitulative CT'!$B$6+'Feuille récapitulative CT'!$C$6*'CT Var optimale'!AP11,'Feuille récapitulative CT'!$B$7+'Feuille récapitulative CT'!$C$7*'CT Var optimale'!AP11))),IF(AP8="France",IF(AP11&lt;=2500,'Feuille récapitulative CT'!$B$10,IF('CT Var optimale'!AP11&lt;=5000,'Feuille récapitulative CT'!$B$11+'Feuille récapitulative CT'!$C$11*'CT Var optimale'!AP11,IF('CT Var optimale'!AP11&lt;=50000,'Feuille récapitulative CT'!$B$12+'Feuille récapitulative CT'!$C$12*'CT Var optimale'!AP11,'Feuille récapitulative CT'!$B$7+'Feuille récapitulative CT'!$C$7*'CT Var optimale'!AP11))),IF(AP8="Pays-Bas",IF(AP11&lt;=2500,'Feuille récapitulative CT'!$B$10,IF('CT Var optimale'!AP11&lt;=5000,'Feuille récapitulative CT'!$B$11+'Feuille récapitulative CT'!$C$11*'CT Var optimale'!AP11,IF('CT Var optimale'!AP11&lt;=50000,'Feuille récapitulative CT'!$B$12+'Feuille récapitulative CT'!$C$12*'CT Var optimale'!AP11,'Feuille récapitulative CT'!$B$7+'Feuille récapitulative CT'!$C$7*'CT Var optimale'!AP11))), IF(AP8="Allemagne",IF(AP11&lt;=2500,'Feuille récapitulative CT'!$B$16+'Feuille récapitulative CT'!$C$16*'CT Var optimale'!AP11, IF(AP11&lt;=5000,'Feuille récapitulative CT'!$B$17+'Feuille récapitulative CT'!$C$17*'CT Var optimale'!AP11,IF('CT Var optimale'!AP11&lt;=50000,'Feuille récapitulative CT'!$B$18+'Feuille récapitulative CT'!$C$18*'CT Var optimale'!AP11,'Feuille récapitulative CT'!$B$19+'Feuille récapitulative CT'!$C$19*'CT Var optimale'!AP11))),IF(AP8="Italie",IF(AP11&lt;=2500,'Feuille récapitulative CT'!$B$22+'Feuille récapitulative CT'!$C$22*'CT Var optimale'!AP11, IF(AP11&lt;=5000,'Feuille récapitulative CT'!$B$23+'Feuille récapitulative CT'!$C$23*'CT Var optimale'!AP11,IF(AP11&lt;=50000,'Feuille récapitulative CT'!$B$24+'Feuille récapitulative CT'!$C$24*'CT Var optimale'!AP11,'Feuille récapitulative CT'!$B$25+'Feuille récapitulative CT'!$C$25*'CT Var optimale'!AP11))),IF(AP8="Espagne",IF(AP11&lt;=2500,'Feuille récapitulative CT'!$B$28,IF('CT Var optimale'!AP11&lt;=5000,'Feuille récapitulative CT'!$B$29+'Feuille récapitulative CT'!$C$29*'CT Var optimale'!AP11,IF('CT Var optimale'!AP11&lt;=50000,'Feuille récapitulative CT'!$B$30+'Feuille récapitulative CT'!$C$30*'CT Var optimale'!AP11,'Feuille récapitulative CT'!$B$31+'Feuille récapitulative CT'!$C$31*'CT Var optimale'!AP11))),"PB")))))),0)</f>
        <v>0</v>
      </c>
      <c r="AQ15" s="85">
        <f>IF(AQ9&gt;0,IF(AQ8="Belgique",IF(AQ11&lt;=2500,'Feuille récapitulative CT'!$B$4,IF('CT Var optimale'!AQ11&lt;=5000,'Feuille récapitulative CT'!$B$5+'Feuille récapitulative CT'!$C$5*'CT Var optimale'!AQ11,IF('CT Var optimale'!AQ11&lt;=50000,'Feuille récapitulative CT'!$B$6+'Feuille récapitulative CT'!$C$6*'CT Var optimale'!AQ11,'Feuille récapitulative CT'!$B$7+'Feuille récapitulative CT'!$C$7*'CT Var optimale'!AQ11))),IF(AQ8="France",IF(AQ11&lt;=2500,'Feuille récapitulative CT'!$B$10,IF('CT Var optimale'!AQ11&lt;=5000,'Feuille récapitulative CT'!$B$11+'Feuille récapitulative CT'!$C$11*'CT Var optimale'!AQ11,IF('CT Var optimale'!AQ11&lt;=50000,'Feuille récapitulative CT'!$B$12+'Feuille récapitulative CT'!$C$12*'CT Var optimale'!AQ11,'Feuille récapitulative CT'!$B$7+'Feuille récapitulative CT'!$C$7*'CT Var optimale'!AQ11))),IF(AQ8="Pays-Bas",IF(AQ11&lt;=2500,'Feuille récapitulative CT'!$B$10,IF('CT Var optimale'!AQ11&lt;=5000,'Feuille récapitulative CT'!$B$11+'Feuille récapitulative CT'!$C$11*'CT Var optimale'!AQ11,IF('CT Var optimale'!AQ11&lt;=50000,'Feuille récapitulative CT'!$B$12+'Feuille récapitulative CT'!$C$12*'CT Var optimale'!AQ11,'Feuille récapitulative CT'!$B$7+'Feuille récapitulative CT'!$C$7*'CT Var optimale'!AQ11))), IF(AQ8="Allemagne",IF(AQ11&lt;=2500,'Feuille récapitulative CT'!$B$16+'Feuille récapitulative CT'!$C$16*'CT Var optimale'!AQ11, IF(AQ11&lt;=5000,'Feuille récapitulative CT'!$B$17+'Feuille récapitulative CT'!$C$17*'CT Var optimale'!AQ11,IF('CT Var optimale'!AQ11&lt;=50000,'Feuille récapitulative CT'!$B$18+'Feuille récapitulative CT'!$C$18*'CT Var optimale'!AQ11,'Feuille récapitulative CT'!$B$19+'Feuille récapitulative CT'!$C$19*'CT Var optimale'!AQ11))),IF(AQ8="Italie",IF(AQ11&lt;=2500,'Feuille récapitulative CT'!$B$22+'Feuille récapitulative CT'!$C$22*'CT Var optimale'!AQ11, IF(AQ11&lt;=5000,'Feuille récapitulative CT'!$B$23+'Feuille récapitulative CT'!$C$23*'CT Var optimale'!AQ11,IF(AQ11&lt;=50000,'Feuille récapitulative CT'!$B$24+'Feuille récapitulative CT'!$C$24*'CT Var optimale'!AQ11,'Feuille récapitulative CT'!$B$25+'Feuille récapitulative CT'!$C$25*'CT Var optimale'!AQ11))),IF(AQ8="Espagne",IF(AQ11&lt;=2500,'Feuille récapitulative CT'!$B$28,IF('CT Var optimale'!AQ11&lt;=5000,'Feuille récapitulative CT'!$B$29+'Feuille récapitulative CT'!$C$29*'CT Var optimale'!AQ11,IF('CT Var optimale'!AQ11&lt;=50000,'Feuille récapitulative CT'!$B$30+'Feuille récapitulative CT'!$C$30*'CT Var optimale'!AQ11,'Feuille récapitulative CT'!$B$31+'Feuille récapitulative CT'!$C$31*'CT Var optimale'!AQ11))),"PB")))))),0)</f>
        <v>0</v>
      </c>
      <c r="AR15" s="85">
        <f>IF(AR9&gt;0,IF(AR8="Belgique",IF(AR11&lt;=2500,'Feuille récapitulative CT'!$B$4,IF('CT Var optimale'!AR11&lt;=5000,'Feuille récapitulative CT'!$B$5+'Feuille récapitulative CT'!$C$5*'CT Var optimale'!AR11,IF('CT Var optimale'!AR11&lt;=50000,'Feuille récapitulative CT'!$B$6+'Feuille récapitulative CT'!$C$6*'CT Var optimale'!AR11,'Feuille récapitulative CT'!$B$7+'Feuille récapitulative CT'!$C$7*'CT Var optimale'!AR11))),IF(AR8="France",IF(AR11&lt;=2500,'Feuille récapitulative CT'!$B$10,IF('CT Var optimale'!AR11&lt;=5000,'Feuille récapitulative CT'!$B$11+'Feuille récapitulative CT'!$C$11*'CT Var optimale'!AR11,IF('CT Var optimale'!AR11&lt;=50000,'Feuille récapitulative CT'!$B$12+'Feuille récapitulative CT'!$C$12*'CT Var optimale'!AR11,'Feuille récapitulative CT'!$B$7+'Feuille récapitulative CT'!$C$7*'CT Var optimale'!AR11))),IF(AR8="Pays-Bas",IF(AR11&lt;=2500,'Feuille récapitulative CT'!$B$10,IF('CT Var optimale'!AR11&lt;=5000,'Feuille récapitulative CT'!$B$11+'Feuille récapitulative CT'!$C$11*'CT Var optimale'!AR11,IF('CT Var optimale'!AR11&lt;=50000,'Feuille récapitulative CT'!$B$12+'Feuille récapitulative CT'!$C$12*'CT Var optimale'!AR11,'Feuille récapitulative CT'!$B$7+'Feuille récapitulative CT'!$C$7*'CT Var optimale'!AR11))), IF(AR8="Allemagne",IF(AR11&lt;=2500,'Feuille récapitulative CT'!$B$16+'Feuille récapitulative CT'!$C$16*'CT Var optimale'!AR11, IF(AR11&lt;=5000,'Feuille récapitulative CT'!$B$17+'Feuille récapitulative CT'!$C$17*'CT Var optimale'!AR11,IF('CT Var optimale'!AR11&lt;=50000,'Feuille récapitulative CT'!$B$18+'Feuille récapitulative CT'!$C$18*'CT Var optimale'!AR11,'Feuille récapitulative CT'!$B$19+'Feuille récapitulative CT'!$C$19*'CT Var optimale'!AR11))),IF(AR8="Italie",IF(AR11&lt;=2500,'Feuille récapitulative CT'!$B$22+'Feuille récapitulative CT'!$C$22*'CT Var optimale'!AR11, IF(AR11&lt;=5000,'Feuille récapitulative CT'!$B$23+'Feuille récapitulative CT'!$C$23*'CT Var optimale'!AR11,IF(AR11&lt;=50000,'Feuille récapitulative CT'!$B$24+'Feuille récapitulative CT'!$C$24*'CT Var optimale'!AR11,'Feuille récapitulative CT'!$B$25+'Feuille récapitulative CT'!$C$25*'CT Var optimale'!AR11))),IF(AR8="Espagne",IF(AR11&lt;=2500,'Feuille récapitulative CT'!$B$28,IF('CT Var optimale'!AR11&lt;=5000,'Feuille récapitulative CT'!$B$29+'Feuille récapitulative CT'!$C$29*'CT Var optimale'!AR11,IF('CT Var optimale'!AR11&lt;=50000,'Feuille récapitulative CT'!$B$30+'Feuille récapitulative CT'!$C$30*'CT Var optimale'!AR11,'Feuille récapitulative CT'!$B$31+'Feuille récapitulative CT'!$C$31*'CT Var optimale'!AR11))),"PB")))))),0)</f>
        <v>0</v>
      </c>
      <c r="AS15" s="85">
        <f>IF(AS9&gt;0,IF(AS8="Belgique",IF(AS11&lt;=2500,'Feuille récapitulative CT'!$B$4,IF('CT Var optimale'!AS11&lt;=5000,'Feuille récapitulative CT'!$B$5+'Feuille récapitulative CT'!$C$5*'CT Var optimale'!AS11,IF('CT Var optimale'!AS11&lt;=50000,'Feuille récapitulative CT'!$B$6+'Feuille récapitulative CT'!$C$6*'CT Var optimale'!AS11,'Feuille récapitulative CT'!$B$7+'Feuille récapitulative CT'!$C$7*'CT Var optimale'!AS11))),IF(AS8="France",IF(AS11&lt;=2500,'Feuille récapitulative CT'!$B$10,IF('CT Var optimale'!AS11&lt;=5000,'Feuille récapitulative CT'!$B$11+'Feuille récapitulative CT'!$C$11*'CT Var optimale'!AS11,IF('CT Var optimale'!AS11&lt;=50000,'Feuille récapitulative CT'!$B$12+'Feuille récapitulative CT'!$C$12*'CT Var optimale'!AS11,'Feuille récapitulative CT'!$B$7+'Feuille récapitulative CT'!$C$7*'CT Var optimale'!AS11))),IF(AS8="Pays-Bas",IF(AS11&lt;=2500,'Feuille récapitulative CT'!$B$10,IF('CT Var optimale'!AS11&lt;=5000,'Feuille récapitulative CT'!$B$11+'Feuille récapitulative CT'!$C$11*'CT Var optimale'!AS11,IF('CT Var optimale'!AS11&lt;=50000,'Feuille récapitulative CT'!$B$12+'Feuille récapitulative CT'!$C$12*'CT Var optimale'!AS11,'Feuille récapitulative CT'!$B$7+'Feuille récapitulative CT'!$C$7*'CT Var optimale'!AS11))), IF(AS8="Allemagne",IF(AS11&lt;=2500,'Feuille récapitulative CT'!$B$16+'Feuille récapitulative CT'!$C$16*'CT Var optimale'!AS11, IF(AS11&lt;=5000,'Feuille récapitulative CT'!$B$17+'Feuille récapitulative CT'!$C$17*'CT Var optimale'!AS11,IF('CT Var optimale'!AS11&lt;=50000,'Feuille récapitulative CT'!$B$18+'Feuille récapitulative CT'!$C$18*'CT Var optimale'!AS11,'Feuille récapitulative CT'!$B$19+'Feuille récapitulative CT'!$C$19*'CT Var optimale'!AS11))),IF(AS8="Italie",IF(AS11&lt;=2500,'Feuille récapitulative CT'!$B$22+'Feuille récapitulative CT'!$C$22*'CT Var optimale'!AS11, IF(AS11&lt;=5000,'Feuille récapitulative CT'!$B$23+'Feuille récapitulative CT'!$C$23*'CT Var optimale'!AS11,IF(AS11&lt;=50000,'Feuille récapitulative CT'!$B$24+'Feuille récapitulative CT'!$C$24*'CT Var optimale'!AS11,'Feuille récapitulative CT'!$B$25+'Feuille récapitulative CT'!$C$25*'CT Var optimale'!AS11))),IF(AS8="Espagne",IF(AS11&lt;=2500,'Feuille récapitulative CT'!$B$28,IF('CT Var optimale'!AS11&lt;=5000,'Feuille récapitulative CT'!$B$29+'Feuille récapitulative CT'!$C$29*'CT Var optimale'!AS11,IF('CT Var optimale'!AS11&lt;=50000,'Feuille récapitulative CT'!$B$30+'Feuille récapitulative CT'!$C$30*'CT Var optimale'!AS11,'Feuille récapitulative CT'!$B$31+'Feuille récapitulative CT'!$C$31*'CT Var optimale'!AS11))),"PB")))))),0)</f>
        <v>0</v>
      </c>
      <c r="AT15" s="85">
        <f>IF(AT9&gt;0,IF(AT8="Belgique",IF(AT11&lt;=2500,'Feuille récapitulative CT'!$B$4,IF('CT Var optimale'!AT11&lt;=5000,'Feuille récapitulative CT'!$B$5+'Feuille récapitulative CT'!$C$5*'CT Var optimale'!AT11,IF('CT Var optimale'!AT11&lt;=50000,'Feuille récapitulative CT'!$B$6+'Feuille récapitulative CT'!$C$6*'CT Var optimale'!AT11,'Feuille récapitulative CT'!$B$7+'Feuille récapitulative CT'!$C$7*'CT Var optimale'!AT11))),IF(AT8="France",IF(AT11&lt;=2500,'Feuille récapitulative CT'!$B$10,IF('CT Var optimale'!AT11&lt;=5000,'Feuille récapitulative CT'!$B$11+'Feuille récapitulative CT'!$C$11*'CT Var optimale'!AT11,IF('CT Var optimale'!AT11&lt;=50000,'Feuille récapitulative CT'!$B$12+'Feuille récapitulative CT'!$C$12*'CT Var optimale'!AT11,'Feuille récapitulative CT'!$B$7+'Feuille récapitulative CT'!$C$7*'CT Var optimale'!AT11))),IF(AT8="Pays-Bas",IF(AT11&lt;=2500,'Feuille récapitulative CT'!$B$10,IF('CT Var optimale'!AT11&lt;=5000,'Feuille récapitulative CT'!$B$11+'Feuille récapitulative CT'!$C$11*'CT Var optimale'!AT11,IF('CT Var optimale'!AT11&lt;=50000,'Feuille récapitulative CT'!$B$12+'Feuille récapitulative CT'!$C$12*'CT Var optimale'!AT11,'Feuille récapitulative CT'!$B$7+'Feuille récapitulative CT'!$C$7*'CT Var optimale'!AT11))), IF(AT8="Allemagne",IF(AT11&lt;=2500,'Feuille récapitulative CT'!$B$16+'Feuille récapitulative CT'!$C$16*'CT Var optimale'!AT11, IF(AT11&lt;=5000,'Feuille récapitulative CT'!$B$17+'Feuille récapitulative CT'!$C$17*'CT Var optimale'!AT11,IF('CT Var optimale'!AT11&lt;=50000,'Feuille récapitulative CT'!$B$18+'Feuille récapitulative CT'!$C$18*'CT Var optimale'!AT11,'Feuille récapitulative CT'!$B$19+'Feuille récapitulative CT'!$C$19*'CT Var optimale'!AT11))),IF(AT8="Italie",IF(AT11&lt;=2500,'Feuille récapitulative CT'!$B$22+'Feuille récapitulative CT'!$C$22*'CT Var optimale'!AT11, IF(AT11&lt;=5000,'Feuille récapitulative CT'!$B$23+'Feuille récapitulative CT'!$C$23*'CT Var optimale'!AT11,IF(AT11&lt;=50000,'Feuille récapitulative CT'!$B$24+'Feuille récapitulative CT'!$C$24*'CT Var optimale'!AT11,'Feuille récapitulative CT'!$B$25+'Feuille récapitulative CT'!$C$25*'CT Var optimale'!AT11))),IF(AT8="Espagne",IF(AT11&lt;=2500,'Feuille récapitulative CT'!$B$28,IF('CT Var optimale'!AT11&lt;=5000,'Feuille récapitulative CT'!$B$29+'Feuille récapitulative CT'!$C$29*'CT Var optimale'!AT11,IF('CT Var optimale'!AT11&lt;=50000,'Feuille récapitulative CT'!$B$30+'Feuille récapitulative CT'!$C$30*'CT Var optimale'!AT11,'Feuille récapitulative CT'!$B$31+'Feuille récapitulative CT'!$C$31*'CT Var optimale'!AT11))),"PB")))))),0)</f>
        <v>0</v>
      </c>
      <c r="AU15" s="85">
        <f>IF(AU9&gt;0,IF(AU8="Belgique",IF(AU11&lt;=2500,'Feuille récapitulative CT'!$B$4,IF('CT Var optimale'!AU11&lt;=5000,'Feuille récapitulative CT'!$B$5+'Feuille récapitulative CT'!$C$5*'CT Var optimale'!AU11,IF('CT Var optimale'!AU11&lt;=50000,'Feuille récapitulative CT'!$B$6+'Feuille récapitulative CT'!$C$6*'CT Var optimale'!AU11,'Feuille récapitulative CT'!$B$7+'Feuille récapitulative CT'!$C$7*'CT Var optimale'!AU11))),IF(AU8="France",IF(AU11&lt;=2500,'Feuille récapitulative CT'!$B$10,IF('CT Var optimale'!AU11&lt;=5000,'Feuille récapitulative CT'!$B$11+'Feuille récapitulative CT'!$C$11*'CT Var optimale'!AU11,IF('CT Var optimale'!AU11&lt;=50000,'Feuille récapitulative CT'!$B$12+'Feuille récapitulative CT'!$C$12*'CT Var optimale'!AU11,'Feuille récapitulative CT'!$B$7+'Feuille récapitulative CT'!$C$7*'CT Var optimale'!AU11))),IF(AU8="Pays-Bas",IF(AU11&lt;=2500,'Feuille récapitulative CT'!$B$10,IF('CT Var optimale'!AU11&lt;=5000,'Feuille récapitulative CT'!$B$11+'Feuille récapitulative CT'!$C$11*'CT Var optimale'!AU11,IF('CT Var optimale'!AU11&lt;=50000,'Feuille récapitulative CT'!$B$12+'Feuille récapitulative CT'!$C$12*'CT Var optimale'!AU11,'Feuille récapitulative CT'!$B$7+'Feuille récapitulative CT'!$C$7*'CT Var optimale'!AU11))), IF(AU8="Allemagne",IF(AU11&lt;=2500,'Feuille récapitulative CT'!$B$16+'Feuille récapitulative CT'!$C$16*'CT Var optimale'!AU11, IF(AU11&lt;=5000,'Feuille récapitulative CT'!$B$17+'Feuille récapitulative CT'!$C$17*'CT Var optimale'!AU11,IF('CT Var optimale'!AU11&lt;=50000,'Feuille récapitulative CT'!$B$18+'Feuille récapitulative CT'!$C$18*'CT Var optimale'!AU11,'Feuille récapitulative CT'!$B$19+'Feuille récapitulative CT'!$C$19*'CT Var optimale'!AU11))),IF(AU8="Italie",IF(AU11&lt;=2500,'Feuille récapitulative CT'!$B$22+'Feuille récapitulative CT'!$C$22*'CT Var optimale'!AU11, IF(AU11&lt;=5000,'Feuille récapitulative CT'!$B$23+'Feuille récapitulative CT'!$C$23*'CT Var optimale'!AU11,IF(AU11&lt;=50000,'Feuille récapitulative CT'!$B$24+'Feuille récapitulative CT'!$C$24*'CT Var optimale'!AU11,'Feuille récapitulative CT'!$B$25+'Feuille récapitulative CT'!$C$25*'CT Var optimale'!AU11))),IF(AU8="Espagne",IF(AU11&lt;=2500,'Feuille récapitulative CT'!$B$28,IF('CT Var optimale'!AU11&lt;=5000,'Feuille récapitulative CT'!$B$29+'Feuille récapitulative CT'!$C$29*'CT Var optimale'!AU11,IF('CT Var optimale'!AU11&lt;=50000,'Feuille récapitulative CT'!$B$30+'Feuille récapitulative CT'!$C$30*'CT Var optimale'!AU11,'Feuille récapitulative CT'!$B$31+'Feuille récapitulative CT'!$C$31*'CT Var optimale'!AU11))),"PB")))))),0)</f>
        <v>1314.0423963492929</v>
      </c>
      <c r="AV15" s="85">
        <f>IF(AV9&gt;0,IF(AV8="Belgique",IF(AV11&lt;=2500,'Feuille récapitulative CT'!$B$4,IF('CT Var optimale'!AV11&lt;=5000,'Feuille récapitulative CT'!$B$5+'Feuille récapitulative CT'!$C$5*'CT Var optimale'!AV11,IF('CT Var optimale'!AV11&lt;=50000,'Feuille récapitulative CT'!$B$6+'Feuille récapitulative CT'!$C$6*'CT Var optimale'!AV11,'Feuille récapitulative CT'!$B$7+'Feuille récapitulative CT'!$C$7*'CT Var optimale'!AV11))),IF(AV8="France",IF(AV11&lt;=2500,'Feuille récapitulative CT'!$B$10,IF('CT Var optimale'!AV11&lt;=5000,'Feuille récapitulative CT'!$B$11+'Feuille récapitulative CT'!$C$11*'CT Var optimale'!AV11,IF('CT Var optimale'!AV11&lt;=50000,'Feuille récapitulative CT'!$B$12+'Feuille récapitulative CT'!$C$12*'CT Var optimale'!AV11,'Feuille récapitulative CT'!$B$7+'Feuille récapitulative CT'!$C$7*'CT Var optimale'!AV11))),IF(AV8="Pays-Bas",IF(AV11&lt;=2500,'Feuille récapitulative CT'!$B$10,IF('CT Var optimale'!AV11&lt;=5000,'Feuille récapitulative CT'!$B$11+'Feuille récapitulative CT'!$C$11*'CT Var optimale'!AV11,IF('CT Var optimale'!AV11&lt;=50000,'Feuille récapitulative CT'!$B$12+'Feuille récapitulative CT'!$C$12*'CT Var optimale'!AV11,'Feuille récapitulative CT'!$B$7+'Feuille récapitulative CT'!$C$7*'CT Var optimale'!AV11))), IF(AV8="Allemagne",IF(AV11&lt;=2500,'Feuille récapitulative CT'!$B$16+'Feuille récapitulative CT'!$C$16*'CT Var optimale'!AV11, IF(AV11&lt;=5000,'Feuille récapitulative CT'!$B$17+'Feuille récapitulative CT'!$C$17*'CT Var optimale'!AV11,IF('CT Var optimale'!AV11&lt;=50000,'Feuille récapitulative CT'!$B$18+'Feuille récapitulative CT'!$C$18*'CT Var optimale'!AV11,'Feuille récapitulative CT'!$B$19+'Feuille récapitulative CT'!$C$19*'CT Var optimale'!AV11))),IF(AV8="Italie",IF(AV11&lt;=2500,'Feuille récapitulative CT'!$B$22+'Feuille récapitulative CT'!$C$22*'CT Var optimale'!AV11, IF(AV11&lt;=5000,'Feuille récapitulative CT'!$B$23+'Feuille récapitulative CT'!$C$23*'CT Var optimale'!AV11,IF(AV11&lt;=50000,'Feuille récapitulative CT'!$B$24+'Feuille récapitulative CT'!$C$24*'CT Var optimale'!AV11,'Feuille récapitulative CT'!$B$25+'Feuille récapitulative CT'!$C$25*'CT Var optimale'!AV11))),IF(AV8="Espagne",IF(AV11&lt;=2500,'Feuille récapitulative CT'!$B$28,IF('CT Var optimale'!AV11&lt;=5000,'Feuille récapitulative CT'!$B$29+'Feuille récapitulative CT'!$C$29*'CT Var optimale'!AV11,IF('CT Var optimale'!AV11&lt;=50000,'Feuille récapitulative CT'!$B$30+'Feuille récapitulative CT'!$C$30*'CT Var optimale'!AV11,'Feuille récapitulative CT'!$B$31+'Feuille récapitulative CT'!$C$31*'CT Var optimale'!AV11))),"PB")))))),0)</f>
        <v>0</v>
      </c>
      <c r="AW15" s="85">
        <f>IF(AW9&gt;0,IF(AW8="Belgique",IF(AW11&lt;=2500,'Feuille récapitulative CT'!$B$4,IF('CT Var optimale'!AW11&lt;=5000,'Feuille récapitulative CT'!$B$5+'Feuille récapitulative CT'!$C$5*'CT Var optimale'!AW11,IF('CT Var optimale'!AW11&lt;=50000,'Feuille récapitulative CT'!$B$6+'Feuille récapitulative CT'!$C$6*'CT Var optimale'!AW11,'Feuille récapitulative CT'!$B$7+'Feuille récapitulative CT'!$C$7*'CT Var optimale'!AW11))),IF(AW8="France",IF(AW11&lt;=2500,'Feuille récapitulative CT'!$B$10,IF('CT Var optimale'!AW11&lt;=5000,'Feuille récapitulative CT'!$B$11+'Feuille récapitulative CT'!$C$11*'CT Var optimale'!AW11,IF('CT Var optimale'!AW11&lt;=50000,'Feuille récapitulative CT'!$B$12+'Feuille récapitulative CT'!$C$12*'CT Var optimale'!AW11,'Feuille récapitulative CT'!$B$7+'Feuille récapitulative CT'!$C$7*'CT Var optimale'!AW11))),IF(AW8="Pays-Bas",IF(AW11&lt;=2500,'Feuille récapitulative CT'!$B$10,IF('CT Var optimale'!AW11&lt;=5000,'Feuille récapitulative CT'!$B$11+'Feuille récapitulative CT'!$C$11*'CT Var optimale'!AW11,IF('CT Var optimale'!AW11&lt;=50000,'Feuille récapitulative CT'!$B$12+'Feuille récapitulative CT'!$C$12*'CT Var optimale'!AW11,'Feuille récapitulative CT'!$B$7+'Feuille récapitulative CT'!$C$7*'CT Var optimale'!AW11))), IF(AW8="Allemagne",IF(AW11&lt;=2500,'Feuille récapitulative CT'!$B$16+'Feuille récapitulative CT'!$C$16*'CT Var optimale'!AW11, IF(AW11&lt;=5000,'Feuille récapitulative CT'!$B$17+'Feuille récapitulative CT'!$C$17*'CT Var optimale'!AW11,IF('CT Var optimale'!AW11&lt;=50000,'Feuille récapitulative CT'!$B$18+'Feuille récapitulative CT'!$C$18*'CT Var optimale'!AW11,'Feuille récapitulative CT'!$B$19+'Feuille récapitulative CT'!$C$19*'CT Var optimale'!AW11))),IF(AW8="Italie",IF(AW11&lt;=2500,'Feuille récapitulative CT'!$B$22+'Feuille récapitulative CT'!$C$22*'CT Var optimale'!AW11, IF(AW11&lt;=5000,'Feuille récapitulative CT'!$B$23+'Feuille récapitulative CT'!$C$23*'CT Var optimale'!AW11,IF(AW11&lt;=50000,'Feuille récapitulative CT'!$B$24+'Feuille récapitulative CT'!$C$24*'CT Var optimale'!AW11,'Feuille récapitulative CT'!$B$25+'Feuille récapitulative CT'!$C$25*'CT Var optimale'!AW11))),IF(AW8="Espagne",IF(AW11&lt;=2500,'Feuille récapitulative CT'!$B$28,IF('CT Var optimale'!AW11&lt;=5000,'Feuille récapitulative CT'!$B$29+'Feuille récapitulative CT'!$C$29*'CT Var optimale'!AW11,IF('CT Var optimale'!AW11&lt;=50000,'Feuille récapitulative CT'!$B$30+'Feuille récapitulative CT'!$C$30*'CT Var optimale'!AW11,'Feuille récapitulative CT'!$B$31+'Feuille récapitulative CT'!$C$31*'CT Var optimale'!AW11))),"PB")))))),0)</f>
        <v>0</v>
      </c>
      <c r="AX15" s="85">
        <f>IF(AX9&gt;0,IF(AX8="Belgique",IF(AX11&lt;=2500,'Feuille récapitulative CT'!$B$4,IF('CT Var optimale'!AX11&lt;=5000,'Feuille récapitulative CT'!$B$5+'Feuille récapitulative CT'!$C$5*'CT Var optimale'!AX11,IF('CT Var optimale'!AX11&lt;=50000,'Feuille récapitulative CT'!$B$6+'Feuille récapitulative CT'!$C$6*'CT Var optimale'!AX11,'Feuille récapitulative CT'!$B$7+'Feuille récapitulative CT'!$C$7*'CT Var optimale'!AX11))),IF(AX8="France",IF(AX11&lt;=2500,'Feuille récapitulative CT'!$B$10,IF('CT Var optimale'!AX11&lt;=5000,'Feuille récapitulative CT'!$B$11+'Feuille récapitulative CT'!$C$11*'CT Var optimale'!AX11,IF('CT Var optimale'!AX11&lt;=50000,'Feuille récapitulative CT'!$B$12+'Feuille récapitulative CT'!$C$12*'CT Var optimale'!AX11,'Feuille récapitulative CT'!$B$7+'Feuille récapitulative CT'!$C$7*'CT Var optimale'!AX11))),IF(AX8="Pays-Bas",IF(AX11&lt;=2500,'Feuille récapitulative CT'!$B$10,IF('CT Var optimale'!AX11&lt;=5000,'Feuille récapitulative CT'!$B$11+'Feuille récapitulative CT'!$C$11*'CT Var optimale'!AX11,IF('CT Var optimale'!AX11&lt;=50000,'Feuille récapitulative CT'!$B$12+'Feuille récapitulative CT'!$C$12*'CT Var optimale'!AX11,'Feuille récapitulative CT'!$B$7+'Feuille récapitulative CT'!$C$7*'CT Var optimale'!AX11))), IF(AX8="Allemagne",IF(AX11&lt;=2500,'Feuille récapitulative CT'!$B$16+'Feuille récapitulative CT'!$C$16*'CT Var optimale'!AX11, IF(AX11&lt;=5000,'Feuille récapitulative CT'!$B$17+'Feuille récapitulative CT'!$C$17*'CT Var optimale'!AX11,IF('CT Var optimale'!AX11&lt;=50000,'Feuille récapitulative CT'!$B$18+'Feuille récapitulative CT'!$C$18*'CT Var optimale'!AX11,'Feuille récapitulative CT'!$B$19+'Feuille récapitulative CT'!$C$19*'CT Var optimale'!AX11))),IF(AX8="Italie",IF(AX11&lt;=2500,'Feuille récapitulative CT'!$B$22+'Feuille récapitulative CT'!$C$22*'CT Var optimale'!AX11, IF(AX11&lt;=5000,'Feuille récapitulative CT'!$B$23+'Feuille récapitulative CT'!$C$23*'CT Var optimale'!AX11,IF(AX11&lt;=50000,'Feuille récapitulative CT'!$B$24+'Feuille récapitulative CT'!$C$24*'CT Var optimale'!AX11,'Feuille récapitulative CT'!$B$25+'Feuille récapitulative CT'!$C$25*'CT Var optimale'!AX11))),IF(AX8="Espagne",IF(AX11&lt;=2500,'Feuille récapitulative CT'!$B$28,IF('CT Var optimale'!AX11&lt;=5000,'Feuille récapitulative CT'!$B$29+'Feuille récapitulative CT'!$C$29*'CT Var optimale'!AX11,IF('CT Var optimale'!AX11&lt;=50000,'Feuille récapitulative CT'!$B$30+'Feuille récapitulative CT'!$C$30*'CT Var optimale'!AX11,'Feuille récapitulative CT'!$B$31+'Feuille récapitulative CT'!$C$31*'CT Var optimale'!AX11))),"PB")))))),0)</f>
        <v>0</v>
      </c>
      <c r="AY15" s="85">
        <f>IF(AY9&gt;0,IF(AY8="Belgique",IF(AY11&lt;=2500,'Feuille récapitulative CT'!$B$4,IF('CT Var optimale'!AY11&lt;=5000,'Feuille récapitulative CT'!$B$5+'Feuille récapitulative CT'!$C$5*'CT Var optimale'!AY11,IF('CT Var optimale'!AY11&lt;=50000,'Feuille récapitulative CT'!$B$6+'Feuille récapitulative CT'!$C$6*'CT Var optimale'!AY11,'Feuille récapitulative CT'!$B$7+'Feuille récapitulative CT'!$C$7*'CT Var optimale'!AY11))),IF(AY8="France",IF(AY11&lt;=2500,'Feuille récapitulative CT'!$B$10,IF('CT Var optimale'!AY11&lt;=5000,'Feuille récapitulative CT'!$B$11+'Feuille récapitulative CT'!$C$11*'CT Var optimale'!AY11,IF('CT Var optimale'!AY11&lt;=50000,'Feuille récapitulative CT'!$B$12+'Feuille récapitulative CT'!$C$12*'CT Var optimale'!AY11,'Feuille récapitulative CT'!$B$7+'Feuille récapitulative CT'!$C$7*'CT Var optimale'!AY11))),IF(AY8="Pays-Bas",IF(AY11&lt;=2500,'Feuille récapitulative CT'!$B$10,IF('CT Var optimale'!AY11&lt;=5000,'Feuille récapitulative CT'!$B$11+'Feuille récapitulative CT'!$C$11*'CT Var optimale'!AY11,IF('CT Var optimale'!AY11&lt;=50000,'Feuille récapitulative CT'!$B$12+'Feuille récapitulative CT'!$C$12*'CT Var optimale'!AY11,'Feuille récapitulative CT'!$B$7+'Feuille récapitulative CT'!$C$7*'CT Var optimale'!AY11))), IF(AY8="Allemagne",IF(AY11&lt;=2500,'Feuille récapitulative CT'!$B$16+'Feuille récapitulative CT'!$C$16*'CT Var optimale'!AY11, IF(AY11&lt;=5000,'Feuille récapitulative CT'!$B$17+'Feuille récapitulative CT'!$C$17*'CT Var optimale'!AY11,IF('CT Var optimale'!AY11&lt;=50000,'Feuille récapitulative CT'!$B$18+'Feuille récapitulative CT'!$C$18*'CT Var optimale'!AY11,'Feuille récapitulative CT'!$B$19+'Feuille récapitulative CT'!$C$19*'CT Var optimale'!AY11))),IF(AY8="Italie",IF(AY11&lt;=2500,'Feuille récapitulative CT'!$B$22+'Feuille récapitulative CT'!$C$22*'CT Var optimale'!AY11, IF(AY11&lt;=5000,'Feuille récapitulative CT'!$B$23+'Feuille récapitulative CT'!$C$23*'CT Var optimale'!AY11,IF(AY11&lt;=50000,'Feuille récapitulative CT'!$B$24+'Feuille récapitulative CT'!$C$24*'CT Var optimale'!AY11,'Feuille récapitulative CT'!$B$25+'Feuille récapitulative CT'!$C$25*'CT Var optimale'!AY11))),IF(AY8="Espagne",IF(AY11&lt;=2500,'Feuille récapitulative CT'!$B$28,IF('CT Var optimale'!AY11&lt;=5000,'Feuille récapitulative CT'!$B$29+'Feuille récapitulative CT'!$C$29*'CT Var optimale'!AY11,IF('CT Var optimale'!AY11&lt;=50000,'Feuille récapitulative CT'!$B$30+'Feuille récapitulative CT'!$C$30*'CT Var optimale'!AY11,'Feuille récapitulative CT'!$B$31+'Feuille récapitulative CT'!$C$31*'CT Var optimale'!AY11))),"PB")))))),0)</f>
        <v>0</v>
      </c>
      <c r="AZ15" s="85">
        <f>IF(AZ9&gt;0,IF(AZ8="Belgique",IF(AZ11&lt;=2500,'Feuille récapitulative CT'!$B$4,IF('CT Var optimale'!AZ11&lt;=5000,'Feuille récapitulative CT'!$B$5+'Feuille récapitulative CT'!$C$5*'CT Var optimale'!AZ11,IF('CT Var optimale'!AZ11&lt;=50000,'Feuille récapitulative CT'!$B$6+'Feuille récapitulative CT'!$C$6*'CT Var optimale'!AZ11,'Feuille récapitulative CT'!$B$7+'Feuille récapitulative CT'!$C$7*'CT Var optimale'!AZ11))),IF(AZ8="France",IF(AZ11&lt;=2500,'Feuille récapitulative CT'!$B$10,IF('CT Var optimale'!AZ11&lt;=5000,'Feuille récapitulative CT'!$B$11+'Feuille récapitulative CT'!$C$11*'CT Var optimale'!AZ11,IF('CT Var optimale'!AZ11&lt;=50000,'Feuille récapitulative CT'!$B$12+'Feuille récapitulative CT'!$C$12*'CT Var optimale'!AZ11,'Feuille récapitulative CT'!$B$7+'Feuille récapitulative CT'!$C$7*'CT Var optimale'!AZ11))),IF(AZ8="Pays-Bas",IF(AZ11&lt;=2500,'Feuille récapitulative CT'!$B$10,IF('CT Var optimale'!AZ11&lt;=5000,'Feuille récapitulative CT'!$B$11+'Feuille récapitulative CT'!$C$11*'CT Var optimale'!AZ11,IF('CT Var optimale'!AZ11&lt;=50000,'Feuille récapitulative CT'!$B$12+'Feuille récapitulative CT'!$C$12*'CT Var optimale'!AZ11,'Feuille récapitulative CT'!$B$7+'Feuille récapitulative CT'!$C$7*'CT Var optimale'!AZ11))), IF(AZ8="Allemagne",IF(AZ11&lt;=2500,'Feuille récapitulative CT'!$B$16+'Feuille récapitulative CT'!$C$16*'CT Var optimale'!AZ11, IF(AZ11&lt;=5000,'Feuille récapitulative CT'!$B$17+'Feuille récapitulative CT'!$C$17*'CT Var optimale'!AZ11,IF('CT Var optimale'!AZ11&lt;=50000,'Feuille récapitulative CT'!$B$18+'Feuille récapitulative CT'!$C$18*'CT Var optimale'!AZ11,'Feuille récapitulative CT'!$B$19+'Feuille récapitulative CT'!$C$19*'CT Var optimale'!AZ11))),IF(AZ8="Italie",IF(AZ11&lt;=2500,'Feuille récapitulative CT'!$B$22+'Feuille récapitulative CT'!$C$22*'CT Var optimale'!AZ11, IF(AZ11&lt;=5000,'Feuille récapitulative CT'!$B$23+'Feuille récapitulative CT'!$C$23*'CT Var optimale'!AZ11,IF(AZ11&lt;=50000,'Feuille récapitulative CT'!$B$24+'Feuille récapitulative CT'!$C$24*'CT Var optimale'!AZ11,'Feuille récapitulative CT'!$B$25+'Feuille récapitulative CT'!$C$25*'CT Var optimale'!AZ11))),IF(AZ8="Espagne",IF(AZ11&lt;=2500,'Feuille récapitulative CT'!$B$28,IF('CT Var optimale'!AZ11&lt;=5000,'Feuille récapitulative CT'!$B$29+'Feuille récapitulative CT'!$C$29*'CT Var optimale'!AZ11,IF('CT Var optimale'!AZ11&lt;=50000,'Feuille récapitulative CT'!$B$30+'Feuille récapitulative CT'!$C$30*'CT Var optimale'!AZ11,'Feuille récapitulative CT'!$B$31+'Feuille récapitulative CT'!$C$31*'CT Var optimale'!AZ11))),"PB")))))),0)</f>
        <v>0</v>
      </c>
      <c r="BA15" s="85">
        <f>IF(BA9&gt;0,IF(BA8="Belgique",IF(BA11&lt;=2500,'Feuille récapitulative CT'!$B$4,IF('CT Var optimale'!BA11&lt;=5000,'Feuille récapitulative CT'!$B$5+'Feuille récapitulative CT'!$C$5*'CT Var optimale'!BA11,IF('CT Var optimale'!BA11&lt;=50000,'Feuille récapitulative CT'!$B$6+'Feuille récapitulative CT'!$C$6*'CT Var optimale'!BA11,'Feuille récapitulative CT'!$B$7+'Feuille récapitulative CT'!$C$7*'CT Var optimale'!BA11))),IF(BA8="France",IF(BA11&lt;=2500,'Feuille récapitulative CT'!$B$10,IF('CT Var optimale'!BA11&lt;=5000,'Feuille récapitulative CT'!$B$11+'Feuille récapitulative CT'!$C$11*'CT Var optimale'!BA11,IF('CT Var optimale'!BA11&lt;=50000,'Feuille récapitulative CT'!$B$12+'Feuille récapitulative CT'!$C$12*'CT Var optimale'!BA11,'Feuille récapitulative CT'!$B$7+'Feuille récapitulative CT'!$C$7*'CT Var optimale'!BA11))),IF(BA8="Pays-Bas",IF(BA11&lt;=2500,'Feuille récapitulative CT'!$B$10,IF('CT Var optimale'!BA11&lt;=5000,'Feuille récapitulative CT'!$B$11+'Feuille récapitulative CT'!$C$11*'CT Var optimale'!BA11,IF('CT Var optimale'!BA11&lt;=50000,'Feuille récapitulative CT'!$B$12+'Feuille récapitulative CT'!$C$12*'CT Var optimale'!BA11,'Feuille récapitulative CT'!$B$7+'Feuille récapitulative CT'!$C$7*'CT Var optimale'!BA11))), IF(BA8="Allemagne",IF(BA11&lt;=2500,'Feuille récapitulative CT'!$B$16+'Feuille récapitulative CT'!$C$16*'CT Var optimale'!BA11, IF(BA11&lt;=5000,'Feuille récapitulative CT'!$B$17+'Feuille récapitulative CT'!$C$17*'CT Var optimale'!BA11,IF('CT Var optimale'!BA11&lt;=50000,'Feuille récapitulative CT'!$B$18+'Feuille récapitulative CT'!$C$18*'CT Var optimale'!BA11,'Feuille récapitulative CT'!$B$19+'Feuille récapitulative CT'!$C$19*'CT Var optimale'!BA11))),IF(BA8="Italie",IF(BA11&lt;=2500,'Feuille récapitulative CT'!$B$22+'Feuille récapitulative CT'!$C$22*'CT Var optimale'!BA11, IF(BA11&lt;=5000,'Feuille récapitulative CT'!$B$23+'Feuille récapitulative CT'!$C$23*'CT Var optimale'!BA11,IF(BA11&lt;=50000,'Feuille récapitulative CT'!$B$24+'Feuille récapitulative CT'!$C$24*'CT Var optimale'!BA11,'Feuille récapitulative CT'!$B$25+'Feuille récapitulative CT'!$C$25*'CT Var optimale'!BA11))),IF(BA8="Espagne",IF(BA11&lt;=2500,'Feuille récapitulative CT'!$B$28,IF('CT Var optimale'!BA11&lt;=5000,'Feuille récapitulative CT'!$B$29+'Feuille récapitulative CT'!$C$29*'CT Var optimale'!BA11,IF('CT Var optimale'!BA11&lt;=50000,'Feuille récapitulative CT'!$B$30+'Feuille récapitulative CT'!$C$30*'CT Var optimale'!BA11,'Feuille récapitulative CT'!$B$31+'Feuille récapitulative CT'!$C$31*'CT Var optimale'!BA11))),"PB")))))),0)</f>
        <v>0</v>
      </c>
      <c r="BB15" s="10"/>
      <c r="BC15" s="30"/>
      <c r="BG15" s="12"/>
    </row>
    <row r="16" spans="2:59">
      <c r="C16" s="8" t="s">
        <v>21</v>
      </c>
      <c r="D16" s="85">
        <f>D14+D15</f>
        <v>223.30347125964587</v>
      </c>
      <c r="E16" s="85">
        <f t="shared" ref="E16:BA16" si="4">E14+E15</f>
        <v>0</v>
      </c>
      <c r="F16" s="85">
        <f t="shared" si="4"/>
        <v>0</v>
      </c>
      <c r="G16" s="85">
        <f t="shared" si="4"/>
        <v>0</v>
      </c>
      <c r="H16" s="85">
        <f t="shared" si="4"/>
        <v>0</v>
      </c>
      <c r="I16" s="85">
        <f t="shared" si="4"/>
        <v>0</v>
      </c>
      <c r="J16" s="85">
        <f t="shared" si="4"/>
        <v>0</v>
      </c>
      <c r="K16" s="85">
        <f>K14+K15</f>
        <v>2860.2498359319497</v>
      </c>
      <c r="L16" s="85">
        <f t="shared" si="4"/>
        <v>0</v>
      </c>
      <c r="M16" s="85">
        <f t="shared" si="4"/>
        <v>0</v>
      </c>
      <c r="N16" s="85">
        <f t="shared" si="4"/>
        <v>0</v>
      </c>
      <c r="O16" s="85">
        <f t="shared" si="4"/>
        <v>0</v>
      </c>
      <c r="P16" s="85">
        <f t="shared" si="4"/>
        <v>0</v>
      </c>
      <c r="Q16" s="85">
        <f t="shared" si="4"/>
        <v>0</v>
      </c>
      <c r="R16" s="85">
        <f t="shared" si="4"/>
        <v>2213.2810556842433</v>
      </c>
      <c r="S16" s="85">
        <f t="shared" si="4"/>
        <v>0</v>
      </c>
      <c r="T16" s="85">
        <f t="shared" si="4"/>
        <v>0</v>
      </c>
      <c r="U16" s="85">
        <f t="shared" si="4"/>
        <v>0</v>
      </c>
      <c r="V16" s="85">
        <f t="shared" si="4"/>
        <v>0</v>
      </c>
      <c r="W16" s="85">
        <f t="shared" si="4"/>
        <v>0</v>
      </c>
      <c r="X16" s="85">
        <f t="shared" si="4"/>
        <v>0</v>
      </c>
      <c r="Y16" s="85">
        <f t="shared" si="4"/>
        <v>0</v>
      </c>
      <c r="Z16" s="85">
        <f t="shared" si="4"/>
        <v>2326.5717840987354</v>
      </c>
      <c r="AA16" s="85">
        <f t="shared" si="4"/>
        <v>0</v>
      </c>
      <c r="AB16" s="85">
        <f t="shared" si="4"/>
        <v>0</v>
      </c>
      <c r="AC16" s="85">
        <f t="shared" si="4"/>
        <v>1330.2764902676804</v>
      </c>
      <c r="AD16" s="85">
        <f t="shared" si="4"/>
        <v>0</v>
      </c>
      <c r="AE16" s="85">
        <f t="shared" si="4"/>
        <v>0</v>
      </c>
      <c r="AF16" s="85">
        <f t="shared" si="4"/>
        <v>0</v>
      </c>
      <c r="AG16" s="85">
        <f t="shared" si="4"/>
        <v>0</v>
      </c>
      <c r="AH16" s="85">
        <f t="shared" si="4"/>
        <v>0</v>
      </c>
      <c r="AI16" s="85">
        <f t="shared" si="4"/>
        <v>0</v>
      </c>
      <c r="AJ16" s="85">
        <f t="shared" si="4"/>
        <v>639.43211115104475</v>
      </c>
      <c r="AK16" s="85">
        <f t="shared" si="4"/>
        <v>0</v>
      </c>
      <c r="AL16" s="85">
        <f t="shared" si="4"/>
        <v>0</v>
      </c>
      <c r="AM16" s="85">
        <f t="shared" si="4"/>
        <v>3692.2352049024566</v>
      </c>
      <c r="AN16" s="85">
        <f t="shared" si="4"/>
        <v>0</v>
      </c>
      <c r="AO16" s="85">
        <f t="shared" si="4"/>
        <v>0</v>
      </c>
      <c r="AP16" s="85">
        <f t="shared" si="4"/>
        <v>0</v>
      </c>
      <c r="AQ16" s="85">
        <f t="shared" si="4"/>
        <v>0</v>
      </c>
      <c r="AR16" s="85">
        <f t="shared" si="4"/>
        <v>0</v>
      </c>
      <c r="AS16" s="85">
        <f t="shared" si="4"/>
        <v>0</v>
      </c>
      <c r="AT16" s="85">
        <f t="shared" si="4"/>
        <v>0</v>
      </c>
      <c r="AU16" s="85">
        <f t="shared" si="4"/>
        <v>2914.0423963492931</v>
      </c>
      <c r="AV16" s="85">
        <f t="shared" si="4"/>
        <v>0</v>
      </c>
      <c r="AW16" s="85">
        <f t="shared" si="4"/>
        <v>0</v>
      </c>
      <c r="AX16" s="85">
        <f t="shared" si="4"/>
        <v>0</v>
      </c>
      <c r="AY16" s="85">
        <f t="shared" si="4"/>
        <v>0</v>
      </c>
      <c r="AZ16" s="85">
        <f t="shared" si="4"/>
        <v>0</v>
      </c>
      <c r="BA16" s="85">
        <f t="shared" si="4"/>
        <v>0</v>
      </c>
      <c r="BB16" s="10"/>
      <c r="BC16" s="30"/>
      <c r="BG16" s="12"/>
    </row>
    <row r="17" spans="3:69">
      <c r="C17" s="8" t="s">
        <v>24</v>
      </c>
      <c r="D17" s="58">
        <f>D13-D16</f>
        <v>59771.594532728857</v>
      </c>
      <c r="E17" s="58">
        <f>E13-E16</f>
        <v>0</v>
      </c>
      <c r="F17" s="58">
        <f>F13-F16</f>
        <v>0</v>
      </c>
      <c r="G17" s="58">
        <f>G13-G16</f>
        <v>0</v>
      </c>
      <c r="H17" s="58">
        <f t="shared" ref="H17:AZ17" si="5">H13-H16</f>
        <v>0</v>
      </c>
      <c r="I17" s="58">
        <f t="shared" si="5"/>
        <v>0</v>
      </c>
      <c r="J17" s="58">
        <f t="shared" si="5"/>
        <v>0</v>
      </c>
      <c r="K17" s="58">
        <f t="shared" si="5"/>
        <v>853493.99085797567</v>
      </c>
      <c r="L17" s="58">
        <f t="shared" si="5"/>
        <v>0</v>
      </c>
      <c r="M17" s="58">
        <f t="shared" si="5"/>
        <v>0</v>
      </c>
      <c r="N17" s="58">
        <f t="shared" si="5"/>
        <v>0</v>
      </c>
      <c r="O17" s="58">
        <f t="shared" si="5"/>
        <v>0</v>
      </c>
      <c r="P17" s="58">
        <f t="shared" si="5"/>
        <v>0</v>
      </c>
      <c r="Q17" s="58">
        <f t="shared" si="5"/>
        <v>0</v>
      </c>
      <c r="R17" s="58">
        <f t="shared" si="5"/>
        <v>727694.71265370981</v>
      </c>
      <c r="S17" s="58">
        <f t="shared" si="5"/>
        <v>0</v>
      </c>
      <c r="T17" s="58">
        <f t="shared" si="5"/>
        <v>0</v>
      </c>
      <c r="U17" s="58">
        <f t="shared" si="5"/>
        <v>0</v>
      </c>
      <c r="V17" s="58">
        <f t="shared" si="5"/>
        <v>0</v>
      </c>
      <c r="W17" s="58">
        <f t="shared" si="5"/>
        <v>0</v>
      </c>
      <c r="X17" s="58">
        <f t="shared" si="5"/>
        <v>0</v>
      </c>
      <c r="Y17" s="58">
        <f t="shared" si="5"/>
        <v>0</v>
      </c>
      <c r="Z17" s="58">
        <f t="shared" si="5"/>
        <v>831875.2406723029</v>
      </c>
      <c r="AA17" s="58">
        <f t="shared" si="5"/>
        <v>0</v>
      </c>
      <c r="AB17" s="58">
        <f t="shared" si="5"/>
        <v>0</v>
      </c>
      <c r="AC17" s="58">
        <f t="shared" si="5"/>
        <v>316002.99846855766</v>
      </c>
      <c r="AD17" s="58">
        <f t="shared" si="5"/>
        <v>0</v>
      </c>
      <c r="AE17" s="58">
        <f t="shared" si="5"/>
        <v>0</v>
      </c>
      <c r="AF17" s="58">
        <f t="shared" si="5"/>
        <v>0</v>
      </c>
      <c r="AG17" s="58">
        <f t="shared" si="5"/>
        <v>0</v>
      </c>
      <c r="AH17" s="58">
        <f t="shared" si="5"/>
        <v>0</v>
      </c>
      <c r="AI17" s="58">
        <f t="shared" si="5"/>
        <v>0</v>
      </c>
      <c r="AJ17" s="58">
        <f t="shared" si="5"/>
        <v>146699.26817760791</v>
      </c>
      <c r="AK17" s="58">
        <f t="shared" si="5"/>
        <v>0</v>
      </c>
      <c r="AL17" s="58">
        <f t="shared" si="5"/>
        <v>0</v>
      </c>
      <c r="AM17" s="58">
        <f t="shared" si="5"/>
        <v>1457422.0018804104</v>
      </c>
      <c r="AN17" s="58">
        <f t="shared" si="5"/>
        <v>0</v>
      </c>
      <c r="AO17" s="58">
        <f t="shared" si="5"/>
        <v>0</v>
      </c>
      <c r="AP17" s="58">
        <f t="shared" si="5"/>
        <v>0</v>
      </c>
      <c r="AQ17" s="58">
        <f t="shared" si="5"/>
        <v>0</v>
      </c>
      <c r="AR17" s="58">
        <f t="shared" si="5"/>
        <v>0</v>
      </c>
      <c r="AS17" s="58">
        <f t="shared" si="5"/>
        <v>0</v>
      </c>
      <c r="AT17" s="58">
        <f t="shared" si="5"/>
        <v>0</v>
      </c>
      <c r="AU17" s="58">
        <f>AU13-AU16</f>
        <v>1441913.7070129677</v>
      </c>
      <c r="AV17" s="58">
        <f t="shared" si="5"/>
        <v>0</v>
      </c>
      <c r="AW17" s="58">
        <f t="shared" si="5"/>
        <v>0</v>
      </c>
      <c r="AX17" s="58">
        <f t="shared" si="5"/>
        <v>0</v>
      </c>
      <c r="AY17" s="58">
        <f t="shared" si="5"/>
        <v>0</v>
      </c>
      <c r="AZ17" s="58">
        <f t="shared" si="5"/>
        <v>0</v>
      </c>
      <c r="BA17" s="58">
        <f>BA13-BA16</f>
        <v>0</v>
      </c>
      <c r="BB17" s="78"/>
      <c r="BC17" s="30"/>
      <c r="BD17" s="77">
        <f>SUM(D17:BA17)</f>
        <v>5834873.5142562613</v>
      </c>
      <c r="BG17" s="12"/>
    </row>
    <row r="18" spans="3:69" ht="14" thickBot="1">
      <c r="C18" s="13" t="s">
        <v>10</v>
      </c>
      <c r="D18" s="14">
        <f>IFERROR((D17/D11)-1,0)</f>
        <v>0.17368781015637857</v>
      </c>
      <c r="E18" s="14">
        <f t="shared" ref="E18:J18" si="6">IFERROR((E17/E11)-1,0)</f>
        <v>0</v>
      </c>
      <c r="F18" s="14">
        <f t="shared" si="6"/>
        <v>0</v>
      </c>
      <c r="G18" s="14">
        <f t="shared" si="6"/>
        <v>0</v>
      </c>
      <c r="H18" s="14">
        <f t="shared" si="6"/>
        <v>0</v>
      </c>
      <c r="I18" s="14">
        <f t="shared" si="6"/>
        <v>0</v>
      </c>
      <c r="J18" s="14">
        <f t="shared" si="6"/>
        <v>0</v>
      </c>
      <c r="K18" s="14">
        <f>IFERROR((K17/K11)-1,0)</f>
        <v>0.12749488654309937</v>
      </c>
      <c r="L18" s="14">
        <f t="shared" ref="L18:Y18" si="7">IFERROR((L17/L11)-1,0)</f>
        <v>0</v>
      </c>
      <c r="M18" s="14">
        <f t="shared" si="7"/>
        <v>0</v>
      </c>
      <c r="N18" s="14">
        <f t="shared" si="7"/>
        <v>0</v>
      </c>
      <c r="O18" s="14">
        <f t="shared" si="7"/>
        <v>0</v>
      </c>
      <c r="P18" s="14">
        <f t="shared" si="7"/>
        <v>0</v>
      </c>
      <c r="Q18" s="14">
        <f t="shared" si="7"/>
        <v>0</v>
      </c>
      <c r="R18" s="14">
        <f t="shared" si="7"/>
        <v>0.2448813911592258</v>
      </c>
      <c r="S18" s="14">
        <f t="shared" si="7"/>
        <v>0</v>
      </c>
      <c r="T18" s="14">
        <f t="shared" si="7"/>
        <v>0</v>
      </c>
      <c r="U18" s="14">
        <f t="shared" si="7"/>
        <v>0</v>
      </c>
      <c r="V18" s="14">
        <f t="shared" si="7"/>
        <v>0</v>
      </c>
      <c r="W18" s="14">
        <f t="shared" si="7"/>
        <v>0</v>
      </c>
      <c r="X18" s="14">
        <f t="shared" si="7"/>
        <v>0</v>
      </c>
      <c r="Y18" s="14">
        <f t="shared" si="7"/>
        <v>0</v>
      </c>
      <c r="Z18" s="14">
        <f>IFERROR((Z17/Z11)-1,0)</f>
        <v>0.20397198830784879</v>
      </c>
      <c r="AA18" s="14">
        <f t="shared" ref="AA18:AT18" si="8">IFERROR((AA17/AA11)-1,0)</f>
        <v>0</v>
      </c>
      <c r="AB18" s="14">
        <f t="shared" si="8"/>
        <v>0</v>
      </c>
      <c r="AC18" s="14">
        <f t="shared" si="8"/>
        <v>7.6940826771686899E-2</v>
      </c>
      <c r="AD18" s="14">
        <f t="shared" si="8"/>
        <v>0</v>
      </c>
      <c r="AE18" s="14">
        <f t="shared" si="8"/>
        <v>0</v>
      </c>
      <c r="AF18" s="14">
        <f t="shared" si="8"/>
        <v>0</v>
      </c>
      <c r="AG18" s="14">
        <f t="shared" si="8"/>
        <v>0</v>
      </c>
      <c r="AH18" s="14">
        <f t="shared" si="8"/>
        <v>0</v>
      </c>
      <c r="AI18" s="14">
        <f t="shared" si="8"/>
        <v>0</v>
      </c>
      <c r="AJ18" s="14">
        <f t="shared" si="8"/>
        <v>0.18492214739640889</v>
      </c>
      <c r="AK18" s="14">
        <f t="shared" si="8"/>
        <v>0</v>
      </c>
      <c r="AL18" s="14">
        <f t="shared" si="8"/>
        <v>0</v>
      </c>
      <c r="AM18" s="14">
        <f t="shared" si="8"/>
        <v>0.15969979081631247</v>
      </c>
      <c r="AN18" s="14">
        <f t="shared" si="8"/>
        <v>0</v>
      </c>
      <c r="AO18" s="14">
        <f t="shared" si="8"/>
        <v>0</v>
      </c>
      <c r="AP18" s="14">
        <f t="shared" si="8"/>
        <v>0</v>
      </c>
      <c r="AQ18" s="14">
        <f t="shared" si="8"/>
        <v>0</v>
      </c>
      <c r="AR18" s="14">
        <f t="shared" si="8"/>
        <v>0</v>
      </c>
      <c r="AS18" s="14">
        <f t="shared" si="8"/>
        <v>0</v>
      </c>
      <c r="AT18" s="14">
        <f t="shared" si="8"/>
        <v>0</v>
      </c>
      <c r="AU18" s="14">
        <f>IFERROR((AU17/AU11)-1,0)</f>
        <v>0.16035917674116096</v>
      </c>
      <c r="AV18" s="14">
        <f t="shared" ref="AV18:AZ18" si="9">IFERROR((AV17/AV11)-1,0)</f>
        <v>0</v>
      </c>
      <c r="AW18" s="14">
        <f t="shared" si="9"/>
        <v>0</v>
      </c>
      <c r="AX18" s="14">
        <f t="shared" si="9"/>
        <v>0</v>
      </c>
      <c r="AY18" s="14">
        <f t="shared" si="9"/>
        <v>0</v>
      </c>
      <c r="AZ18" s="14">
        <f t="shared" si="9"/>
        <v>0</v>
      </c>
      <c r="BA18" s="14">
        <f>IFERROR((BA17/BA11)-1,0)</f>
        <v>0</v>
      </c>
      <c r="BB18" s="15"/>
      <c r="BC18" s="16"/>
      <c r="BD18" s="79">
        <f>(BD17-BD11)/BD11</f>
        <v>0.16697470285125227</v>
      </c>
      <c r="BG18" s="12"/>
    </row>
    <row r="19" spans="3:69" ht="15" thickTop="1" thickBot="1">
      <c r="AZ19" s="24"/>
      <c r="BA19" s="2"/>
      <c r="BG19" s="12"/>
    </row>
    <row r="20" spans="3:69">
      <c r="C20" s="17" t="s">
        <v>11</v>
      </c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42"/>
      <c r="BA20" s="20"/>
      <c r="BG20" s="12"/>
    </row>
    <row r="21" spans="3:69" ht="14" thickBot="1">
      <c r="C21" s="21"/>
      <c r="D21" s="22" t="str">
        <f>D7</f>
        <v>AB INBEV</v>
      </c>
      <c r="E21" s="22" t="str">
        <f t="shared" ref="E21:BA21" si="10">E7</f>
        <v>LVMH</v>
      </c>
      <c r="F21" s="22" t="str">
        <f t="shared" si="10"/>
        <v>TOTAL</v>
      </c>
      <c r="G21" s="22" t="str">
        <f t="shared" si="10"/>
        <v>UNILEVER</v>
      </c>
      <c r="H21" s="22" t="str">
        <f t="shared" si="10"/>
        <v>SAP</v>
      </c>
      <c r="I21" s="22" t="str">
        <f t="shared" si="10"/>
        <v>L'ORÉAL</v>
      </c>
      <c r="J21" s="22" t="str">
        <f t="shared" si="10"/>
        <v>SIEMENS</v>
      </c>
      <c r="K21" s="22" t="str">
        <f t="shared" si="10"/>
        <v>INDITEX</v>
      </c>
      <c r="L21" s="22" t="str">
        <f t="shared" si="10"/>
        <v>BAYER</v>
      </c>
      <c r="M21" s="22" t="str">
        <f t="shared" si="10"/>
        <v>SANOFI</v>
      </c>
      <c r="N21" s="22" t="str">
        <f t="shared" si="10"/>
        <v>AIRBUS SE</v>
      </c>
      <c r="O21" s="22" t="str">
        <f t="shared" si="10"/>
        <v>ALLIANZ</v>
      </c>
      <c r="P21" s="22" t="str">
        <f t="shared" si="10"/>
        <v>BASF</v>
      </c>
      <c r="Q21" s="22" t="str">
        <f t="shared" si="10"/>
        <v>BANCO SANTANDER</v>
      </c>
      <c r="R21" s="22" t="str">
        <f t="shared" si="10"/>
        <v>ASML HOLDING</v>
      </c>
      <c r="S21" s="22" t="str">
        <f t="shared" si="10"/>
        <v>VOLKSWAGEN</v>
      </c>
      <c r="T21" s="22" t="str">
        <f t="shared" si="10"/>
        <v>BNP PARIBAS</v>
      </c>
      <c r="U21" s="22" t="str">
        <f t="shared" si="10"/>
        <v>DEUTSCHE TELEKOM</v>
      </c>
      <c r="V21" s="22" t="str">
        <f t="shared" si="10"/>
        <v>DAIMLER</v>
      </c>
      <c r="W21" s="22" t="str">
        <f t="shared" si="10"/>
        <v>ENI</v>
      </c>
      <c r="X21" s="22" t="str">
        <f t="shared" si="10"/>
        <v>BMW</v>
      </c>
      <c r="Y21" s="22" t="str">
        <f t="shared" si="10"/>
        <v>AXA</v>
      </c>
      <c r="Z21" s="22" t="str">
        <f t="shared" si="10"/>
        <v>VINCI</v>
      </c>
      <c r="AA21" s="22" t="str">
        <f t="shared" si="10"/>
        <v>ENEL</v>
      </c>
      <c r="AB21" s="22" t="str">
        <f t="shared" si="10"/>
        <v>ING GROEP</v>
      </c>
      <c r="AC21" s="22" t="str">
        <f t="shared" si="10"/>
        <v>AIR LIQUIDE</v>
      </c>
      <c r="AD21" s="22" t="str">
        <f t="shared" si="10"/>
        <v>DANONE</v>
      </c>
      <c r="AE21" s="22" t="str">
        <f t="shared" si="10"/>
        <v>SAFRAN</v>
      </c>
      <c r="AF21" s="22" t="str">
        <f t="shared" si="10"/>
        <v>IBERDROLA</v>
      </c>
      <c r="AG21" s="22" t="str">
        <f t="shared" si="10"/>
        <v>INTESA SANPAOLO</v>
      </c>
      <c r="AH21" s="22" t="str">
        <f t="shared" si="10"/>
        <v>SCHNEIDER ELECTRIC SE</v>
      </c>
      <c r="AI21" s="22" t="str">
        <f t="shared" si="10"/>
        <v>BANCO BILBAO</v>
      </c>
      <c r="AJ21" s="22" t="str">
        <f t="shared" si="10"/>
        <v>ADIDAS</v>
      </c>
      <c r="AK21" s="22" t="str">
        <f t="shared" si="10"/>
        <v>ORANGE</v>
      </c>
      <c r="AL21" s="22" t="str">
        <f t="shared" si="10"/>
        <v>TELEFONICA</v>
      </c>
      <c r="AM21" s="22" t="str">
        <f t="shared" si="10"/>
        <v>FRESENIUS</v>
      </c>
      <c r="AN21" s="22" t="str">
        <f t="shared" si="10"/>
        <v>DEUTSCHE POST</v>
      </c>
      <c r="AO21" s="22" t="str">
        <f t="shared" si="10"/>
        <v>ROYAL PHILIPS</v>
      </c>
      <c r="AP21" s="22" t="str">
        <f t="shared" si="10"/>
        <v>ENGIE</v>
      </c>
      <c r="AQ21" s="22" t="str">
        <f t="shared" si="10"/>
        <v>SOCIÉTÉ GÉNÉRALE</v>
      </c>
      <c r="AR21" s="22" t="str">
        <f t="shared" si="10"/>
        <v>NOKIA</v>
      </c>
      <c r="AS21" s="22" t="str">
        <f t="shared" si="10"/>
        <v>VIVENDI</v>
      </c>
      <c r="AT21" s="22" t="str">
        <f t="shared" si="10"/>
        <v>MUENCHENER RUECKVERSICHERUNGS</v>
      </c>
      <c r="AU21" s="22" t="str">
        <f t="shared" si="10"/>
        <v>ESSILOR INTERNATIONAL</v>
      </c>
      <c r="AV21" s="22" t="str">
        <f t="shared" si="10"/>
        <v>UNIBAIL-RODAMCO-WESTFIELD</v>
      </c>
      <c r="AW21" s="22" t="str">
        <f t="shared" si="10"/>
        <v>AHOLD DELHAIZE</v>
      </c>
      <c r="AX21" s="22" t="str">
        <f t="shared" si="10"/>
        <v>CRH PLC</v>
      </c>
      <c r="AY21" s="22" t="str">
        <f t="shared" si="10"/>
        <v>SAINT-GOBAIN</v>
      </c>
      <c r="AZ21" s="22" t="str">
        <f t="shared" si="10"/>
        <v>E.ON</v>
      </c>
      <c r="BA21" s="22" t="str">
        <f t="shared" si="10"/>
        <v>DEUTSCHE BANK</v>
      </c>
      <c r="BG21" s="12"/>
      <c r="BM21" s="23"/>
      <c r="BN21" s="24"/>
      <c r="BO21" s="24"/>
      <c r="BP21" s="24"/>
      <c r="BQ21" s="24"/>
    </row>
    <row r="22" spans="3:69" ht="14" thickBot="1">
      <c r="C22" s="25" t="str">
        <f>'Matrice Var-Covar'!B58</f>
        <v>AB INBEV</v>
      </c>
      <c r="D22" s="99">
        <f>'Matrice Var-Covar'!C58</f>
        <v>6.3411245497655117E-2</v>
      </c>
      <c r="E22" s="99">
        <f>'Matrice Var-Covar'!D58</f>
        <v>2.032949561832384E-2</v>
      </c>
      <c r="F22" s="99">
        <f>'Matrice Var-Covar'!E58</f>
        <v>1.1664978233085712E-2</v>
      </c>
      <c r="G22" s="99">
        <f>'Matrice Var-Covar'!F58</f>
        <v>1.5495446490117425E-2</v>
      </c>
      <c r="H22" s="99">
        <f>'Matrice Var-Covar'!G58</f>
        <v>1.6677620240870397E-2</v>
      </c>
      <c r="I22" s="99">
        <f>'Matrice Var-Covar'!H58</f>
        <v>1.2800009418988931E-2</v>
      </c>
      <c r="J22" s="99">
        <f>'Matrice Var-Covar'!I58</f>
        <v>2.1819028773262097E-2</v>
      </c>
      <c r="K22" s="99">
        <f>'Matrice Var-Covar'!J58</f>
        <v>9.375804483153876E-3</v>
      </c>
      <c r="L22" s="99">
        <f>'Matrice Var-Covar'!K58</f>
        <v>2.2761592829932956E-2</v>
      </c>
      <c r="M22" s="99">
        <f>'Matrice Var-Covar'!L58</f>
        <v>1.5180890913087879E-2</v>
      </c>
      <c r="N22" s="99">
        <f>'Matrice Var-Covar'!M58</f>
        <v>2.4522500792571365E-2</v>
      </c>
      <c r="O22" s="99">
        <f>'Matrice Var-Covar'!N58</f>
        <v>1.5389763283458365E-2</v>
      </c>
      <c r="P22" s="99">
        <f>'Matrice Var-Covar'!O58</f>
        <v>2.2002422481048611E-2</v>
      </c>
      <c r="Q22" s="99">
        <f>'Matrice Var-Covar'!P58</f>
        <v>7.213708571149881E-3</v>
      </c>
      <c r="R22" s="99">
        <f>'Matrice Var-Covar'!Q58</f>
        <v>1.7799467210623324E-2</v>
      </c>
      <c r="S22" s="99">
        <f>'Matrice Var-Covar'!R58</f>
        <v>3.9614472707809684E-2</v>
      </c>
      <c r="T22" s="99">
        <f>'Matrice Var-Covar'!S58</f>
        <v>9.9946029390676708E-3</v>
      </c>
      <c r="U22" s="99">
        <f>'Matrice Var-Covar'!T58</f>
        <v>9.0224828676412159E-3</v>
      </c>
      <c r="V22" s="99">
        <f>'Matrice Var-Covar'!U58</f>
        <v>3.0295406991316557E-2</v>
      </c>
      <c r="W22" s="99">
        <f>'Matrice Var-Covar'!V58</f>
        <v>1.1521079779024411E-2</v>
      </c>
      <c r="X22" s="99">
        <f>'Matrice Var-Covar'!W58</f>
        <v>1.9604294499951234E-2</v>
      </c>
      <c r="Y22" s="99">
        <f>'Matrice Var-Covar'!X58</f>
        <v>1.6846051353877366E-2</v>
      </c>
      <c r="Z22" s="99">
        <f>'Matrice Var-Covar'!Y58</f>
        <v>1.0645921952799672E-2</v>
      </c>
      <c r="AA22" s="99">
        <f>'Matrice Var-Covar'!Z58</f>
        <v>1.0999119853832107E-2</v>
      </c>
      <c r="AB22" s="99">
        <f>'Matrice Var-Covar'!AA58</f>
        <v>3.0114785578466412E-2</v>
      </c>
      <c r="AC22" s="99">
        <f>'Matrice Var-Covar'!AB58</f>
        <v>5.4811574337614256E-3</v>
      </c>
      <c r="AD22" s="99">
        <f>'Matrice Var-Covar'!AC58</f>
        <v>1.1716479785799577E-2</v>
      </c>
      <c r="AE22" s="99">
        <f>'Matrice Var-Covar'!AD58</f>
        <v>2.0750512807671803E-2</v>
      </c>
      <c r="AF22" s="99">
        <f>'Matrice Var-Covar'!AE58</f>
        <v>8.1723183631819199E-3</v>
      </c>
      <c r="AG22" s="99">
        <f>'Matrice Var-Covar'!AF58</f>
        <v>1.0034112492042821E-2</v>
      </c>
      <c r="AH22" s="99">
        <f>'Matrice Var-Covar'!AG58</f>
        <v>1.9557139654812396E-2</v>
      </c>
      <c r="AI22" s="99">
        <f>'Matrice Var-Covar'!AH58</f>
        <v>6.4380592627687585E-3</v>
      </c>
      <c r="AJ22" s="99">
        <f>'Matrice Var-Covar'!AI58</f>
        <v>2.5287048805010603E-2</v>
      </c>
      <c r="AK22" s="99">
        <f>'Matrice Var-Covar'!AJ58</f>
        <v>6.2649297694940768E-3</v>
      </c>
      <c r="AL22" s="99">
        <f>'Matrice Var-Covar'!AK58</f>
        <v>-8.1301640882718951E-4</v>
      </c>
      <c r="AM22" s="99">
        <f>'Matrice Var-Covar'!AL58</f>
        <v>1.2050257060128713E-2</v>
      </c>
      <c r="AN22" s="99">
        <f>'Matrice Var-Covar'!AM58</f>
        <v>1.3665072498824014E-2</v>
      </c>
      <c r="AO22" s="99">
        <f>'Matrice Var-Covar'!AN58</f>
        <v>2.9975212957598616E-2</v>
      </c>
      <c r="AP22" s="99">
        <f>'Matrice Var-Covar'!AO58</f>
        <v>2.1551516973592304E-2</v>
      </c>
      <c r="AQ22" s="99">
        <f>'Matrice Var-Covar'!AP58</f>
        <v>2.4751460019485666E-2</v>
      </c>
      <c r="AR22" s="99">
        <f>'Matrice Var-Covar'!AQ58</f>
        <v>1.9551777360850113E-2</v>
      </c>
      <c r="AS22" s="99">
        <f>'Matrice Var-Covar'!AR58</f>
        <v>6.3291223000327421E-3</v>
      </c>
      <c r="AT22" s="99">
        <f>'Matrice Var-Covar'!AS58</f>
        <v>-3.0619025792926551E-3</v>
      </c>
      <c r="AU22" s="99">
        <f>'Matrice Var-Covar'!AT58</f>
        <v>1.5051661892132017E-2</v>
      </c>
      <c r="AV22" s="99">
        <f>'Matrice Var-Covar'!AU58</f>
        <v>2.0309741686304086E-2</v>
      </c>
      <c r="AW22" s="99">
        <f>'Matrice Var-Covar'!AV58</f>
        <v>-1.6822964357212786E-2</v>
      </c>
      <c r="AX22" s="99">
        <f>'Matrice Var-Covar'!AW58</f>
        <v>1.5640410367564882E-2</v>
      </c>
      <c r="AY22" s="99">
        <f>'Matrice Var-Covar'!AX58</f>
        <v>1.7821925495722892E-2</v>
      </c>
      <c r="AZ22" s="99">
        <f>'Matrice Var-Covar'!AY58</f>
        <v>1.9731573223240498E-2</v>
      </c>
      <c r="BA22" s="99">
        <f>'Matrice Var-Covar'!AZ58</f>
        <v>1.666181118205649E-2</v>
      </c>
      <c r="BG22" s="12"/>
      <c r="BM22" s="26"/>
      <c r="BN22" s="26"/>
      <c r="BO22" s="26"/>
      <c r="BP22" s="26"/>
      <c r="BQ22" s="26"/>
    </row>
    <row r="23" spans="3:69" ht="14" thickBot="1">
      <c r="C23" s="25" t="str">
        <f>'Matrice Var-Covar'!B59</f>
        <v>LVMH</v>
      </c>
      <c r="D23" s="99">
        <f>'Matrice Var-Covar'!C59</f>
        <v>2.032949561832384E-2</v>
      </c>
      <c r="E23" s="99">
        <f>'Matrice Var-Covar'!D59</f>
        <v>5.0910510569864571E-2</v>
      </c>
      <c r="F23" s="99">
        <f>'Matrice Var-Covar'!E59</f>
        <v>1.9599560294121288E-2</v>
      </c>
      <c r="G23" s="99">
        <f>'Matrice Var-Covar'!F59</f>
        <v>1.234684559054825E-2</v>
      </c>
      <c r="H23" s="99">
        <f>'Matrice Var-Covar'!G59</f>
        <v>2.4173351336650349E-2</v>
      </c>
      <c r="I23" s="99">
        <f>'Matrice Var-Covar'!H59</f>
        <v>2.0689212080246849E-2</v>
      </c>
      <c r="J23" s="99">
        <f>'Matrice Var-Covar'!I59</f>
        <v>3.3235952549399067E-2</v>
      </c>
      <c r="K23" s="99">
        <f>'Matrice Var-Covar'!J59</f>
        <v>4.3703056110163578E-3</v>
      </c>
      <c r="L23" s="99">
        <f>'Matrice Var-Covar'!K59</f>
        <v>2.4785290583496315E-2</v>
      </c>
      <c r="M23" s="99">
        <f>'Matrice Var-Covar'!L59</f>
        <v>1.1595349892618232E-2</v>
      </c>
      <c r="N23" s="99">
        <f>'Matrice Var-Covar'!M59</f>
        <v>3.5160471792206875E-2</v>
      </c>
      <c r="O23" s="99">
        <f>'Matrice Var-Covar'!N59</f>
        <v>3.4657308475963475E-2</v>
      </c>
      <c r="P23" s="99">
        <f>'Matrice Var-Covar'!O59</f>
        <v>3.3229523763193117E-2</v>
      </c>
      <c r="Q23" s="99">
        <f>'Matrice Var-Covar'!P59</f>
        <v>-9.0414903990662491E-4</v>
      </c>
      <c r="R23" s="99">
        <f>'Matrice Var-Covar'!Q59</f>
        <v>3.12567531793266E-2</v>
      </c>
      <c r="S23" s="99">
        <f>'Matrice Var-Covar'!R59</f>
        <v>4.8990919423455889E-2</v>
      </c>
      <c r="T23" s="99">
        <f>'Matrice Var-Covar'!S59</f>
        <v>2.8683018475045875E-2</v>
      </c>
      <c r="U23" s="99">
        <f>'Matrice Var-Covar'!T59</f>
        <v>1.3098643032752488E-2</v>
      </c>
      <c r="V23" s="99">
        <f>'Matrice Var-Covar'!U59</f>
        <v>4.4717439145473915E-2</v>
      </c>
      <c r="W23" s="99">
        <f>'Matrice Var-Covar'!V59</f>
        <v>1.8965644489024828E-2</v>
      </c>
      <c r="X23" s="99">
        <f>'Matrice Var-Covar'!W59</f>
        <v>3.9739148680559035E-2</v>
      </c>
      <c r="Y23" s="99">
        <f>'Matrice Var-Covar'!X59</f>
        <v>3.3347330279933939E-2</v>
      </c>
      <c r="Z23" s="99">
        <f>'Matrice Var-Covar'!Y59</f>
        <v>2.532308108931864E-2</v>
      </c>
      <c r="AA23" s="99">
        <f>'Matrice Var-Covar'!Z59</f>
        <v>2.0923178159645235E-2</v>
      </c>
      <c r="AB23" s="99">
        <f>'Matrice Var-Covar'!AA59</f>
        <v>9.6309865004146743E-3</v>
      </c>
      <c r="AC23" s="99">
        <f>'Matrice Var-Covar'!AB59</f>
        <v>1.3176713984521728E-3</v>
      </c>
      <c r="AD23" s="99">
        <f>'Matrice Var-Covar'!AC59</f>
        <v>1.5522860987778156E-2</v>
      </c>
      <c r="AE23" s="99">
        <f>'Matrice Var-Covar'!AD59</f>
        <v>3.1939525212515911E-2</v>
      </c>
      <c r="AF23" s="99">
        <f>'Matrice Var-Covar'!AE59</f>
        <v>2.0993265367282611E-3</v>
      </c>
      <c r="AG23" s="99">
        <f>'Matrice Var-Covar'!AF59</f>
        <v>3.3958489057359736E-2</v>
      </c>
      <c r="AH23" s="99">
        <f>'Matrice Var-Covar'!AG59</f>
        <v>3.4172207551346284E-2</v>
      </c>
      <c r="AI23" s="99">
        <f>'Matrice Var-Covar'!AH59</f>
        <v>-2.3604834872042336E-3</v>
      </c>
      <c r="AJ23" s="99">
        <f>'Matrice Var-Covar'!AI59</f>
        <v>2.6036416949279662E-2</v>
      </c>
      <c r="AK23" s="99">
        <f>'Matrice Var-Covar'!AJ59</f>
        <v>1.7890259923309788E-2</v>
      </c>
      <c r="AL23" s="99">
        <f>'Matrice Var-Covar'!AK59</f>
        <v>-1.0940358319478443E-3</v>
      </c>
      <c r="AM23" s="99">
        <f>'Matrice Var-Covar'!AL59</f>
        <v>5.3770835039477207E-3</v>
      </c>
      <c r="AN23" s="99">
        <f>'Matrice Var-Covar'!AM59</f>
        <v>2.7726677065958685E-2</v>
      </c>
      <c r="AO23" s="99">
        <f>'Matrice Var-Covar'!AN59</f>
        <v>3.2362970085901888E-2</v>
      </c>
      <c r="AP23" s="99">
        <f>'Matrice Var-Covar'!AO59</f>
        <v>1.7917784215949972E-2</v>
      </c>
      <c r="AQ23" s="99">
        <f>'Matrice Var-Covar'!AP59</f>
        <v>4.3317134759373793E-2</v>
      </c>
      <c r="AR23" s="99">
        <f>'Matrice Var-Covar'!AQ59</f>
        <v>3.0821941544276171E-2</v>
      </c>
      <c r="AS23" s="99">
        <f>'Matrice Var-Covar'!AR59</f>
        <v>2.0508188634680753E-2</v>
      </c>
      <c r="AT23" s="99">
        <f>'Matrice Var-Covar'!AS59</f>
        <v>-4.2608522273337627E-4</v>
      </c>
      <c r="AU23" s="99">
        <f>'Matrice Var-Covar'!AT59</f>
        <v>1.3719112517895269E-2</v>
      </c>
      <c r="AV23" s="99">
        <f>'Matrice Var-Covar'!AU59</f>
        <v>2.2167223960700484E-2</v>
      </c>
      <c r="AW23" s="99">
        <f>'Matrice Var-Covar'!AV59</f>
        <v>3.6197879734349864E-3</v>
      </c>
      <c r="AX23" s="99">
        <f>'Matrice Var-Covar'!AW59</f>
        <v>1.4560773952866507E-2</v>
      </c>
      <c r="AY23" s="99">
        <f>'Matrice Var-Covar'!AX59</f>
        <v>3.5127440964936654E-2</v>
      </c>
      <c r="AZ23" s="99">
        <f>'Matrice Var-Covar'!AY59</f>
        <v>2.1127555480910911E-2</v>
      </c>
      <c r="BA23" s="99">
        <f>'Matrice Var-Covar'!AZ59</f>
        <v>3.9904846021062063E-2</v>
      </c>
      <c r="BM23" s="26"/>
      <c r="BN23" s="26"/>
      <c r="BO23" s="26"/>
      <c r="BP23" s="26"/>
      <c r="BQ23" s="26"/>
    </row>
    <row r="24" spans="3:69" ht="14" thickBot="1">
      <c r="C24" s="25" t="str">
        <f>'Matrice Var-Covar'!B60</f>
        <v>TOTAL</v>
      </c>
      <c r="D24" s="99">
        <f>'Matrice Var-Covar'!C60</f>
        <v>1.1664978233085712E-2</v>
      </c>
      <c r="E24" s="99">
        <f>'Matrice Var-Covar'!D60</f>
        <v>1.9599560294121288E-2</v>
      </c>
      <c r="F24" s="99">
        <f>'Matrice Var-Covar'!E60</f>
        <v>3.865506424256071E-2</v>
      </c>
      <c r="G24" s="99">
        <f>'Matrice Var-Covar'!F60</f>
        <v>1.1286884882619291E-2</v>
      </c>
      <c r="H24" s="99">
        <f>'Matrice Var-Covar'!G60</f>
        <v>1.6658037623298233E-2</v>
      </c>
      <c r="I24" s="99">
        <f>'Matrice Var-Covar'!H60</f>
        <v>1.2022617984512096E-2</v>
      </c>
      <c r="J24" s="99">
        <f>'Matrice Var-Covar'!I60</f>
        <v>2.1111720921866514E-2</v>
      </c>
      <c r="K24" s="99">
        <f>'Matrice Var-Covar'!J60</f>
        <v>5.1697414869371142E-3</v>
      </c>
      <c r="L24" s="99">
        <f>'Matrice Var-Covar'!K60</f>
        <v>1.9345007516963639E-2</v>
      </c>
      <c r="M24" s="99">
        <f>'Matrice Var-Covar'!L60</f>
        <v>9.069922142247425E-3</v>
      </c>
      <c r="N24" s="99">
        <f>'Matrice Var-Covar'!M60</f>
        <v>2.9589069393527512E-2</v>
      </c>
      <c r="O24" s="99">
        <f>'Matrice Var-Covar'!N60</f>
        <v>2.4427355202265605E-2</v>
      </c>
      <c r="P24" s="99">
        <f>'Matrice Var-Covar'!O60</f>
        <v>2.4204713786294095E-2</v>
      </c>
      <c r="Q24" s="99">
        <f>'Matrice Var-Covar'!P60</f>
        <v>4.6074266972998545E-3</v>
      </c>
      <c r="R24" s="99">
        <f>'Matrice Var-Covar'!Q60</f>
        <v>2.3687795978360741E-2</v>
      </c>
      <c r="S24" s="99">
        <f>'Matrice Var-Covar'!R60</f>
        <v>2.5668753036948419E-2</v>
      </c>
      <c r="T24" s="99">
        <f>'Matrice Var-Covar'!S60</f>
        <v>2.2352755354936867E-2</v>
      </c>
      <c r="U24" s="99">
        <f>'Matrice Var-Covar'!T60</f>
        <v>1.4326302119699793E-2</v>
      </c>
      <c r="V24" s="99">
        <f>'Matrice Var-Covar'!U60</f>
        <v>2.6246603630395861E-2</v>
      </c>
      <c r="W24" s="99">
        <f>'Matrice Var-Covar'!V60</f>
        <v>2.7468911055720781E-2</v>
      </c>
      <c r="X24" s="99">
        <f>'Matrice Var-Covar'!W60</f>
        <v>1.938389323118522E-2</v>
      </c>
      <c r="Y24" s="99">
        <f>'Matrice Var-Covar'!X60</f>
        <v>2.8130708961043055E-2</v>
      </c>
      <c r="Z24" s="99">
        <f>'Matrice Var-Covar'!Y60</f>
        <v>2.1275336270956929E-2</v>
      </c>
      <c r="AA24" s="99">
        <f>'Matrice Var-Covar'!Z60</f>
        <v>1.6777372040847713E-2</v>
      </c>
      <c r="AB24" s="99">
        <f>'Matrice Var-Covar'!AA60</f>
        <v>4.8238454026778661E-3</v>
      </c>
      <c r="AC24" s="99">
        <f>'Matrice Var-Covar'!AB60</f>
        <v>4.6663751754576677E-4</v>
      </c>
      <c r="AD24" s="99">
        <f>'Matrice Var-Covar'!AC60</f>
        <v>1.0682761577858108E-2</v>
      </c>
      <c r="AE24" s="99">
        <f>'Matrice Var-Covar'!AD60</f>
        <v>1.5962195148919806E-2</v>
      </c>
      <c r="AF24" s="99">
        <f>'Matrice Var-Covar'!AE60</f>
        <v>3.5921855892409411E-3</v>
      </c>
      <c r="AG24" s="99">
        <f>'Matrice Var-Covar'!AF60</f>
        <v>2.7646565687625232E-2</v>
      </c>
      <c r="AH24" s="99">
        <f>'Matrice Var-Covar'!AG60</f>
        <v>2.0249405956983886E-2</v>
      </c>
      <c r="AI24" s="99">
        <f>'Matrice Var-Covar'!AH60</f>
        <v>2.5125669708573788E-3</v>
      </c>
      <c r="AJ24" s="99">
        <f>'Matrice Var-Covar'!AI60</f>
        <v>1.6294476023858872E-2</v>
      </c>
      <c r="AK24" s="99">
        <f>'Matrice Var-Covar'!AJ60</f>
        <v>1.1192949877150424E-2</v>
      </c>
      <c r="AL24" s="99">
        <f>'Matrice Var-Covar'!AK60</f>
        <v>-1.5274866875028979E-3</v>
      </c>
      <c r="AM24" s="99">
        <f>'Matrice Var-Covar'!AL60</f>
        <v>8.1927001722049662E-3</v>
      </c>
      <c r="AN24" s="99">
        <f>'Matrice Var-Covar'!AM60</f>
        <v>2.0294031916971707E-2</v>
      </c>
      <c r="AO24" s="99">
        <f>'Matrice Var-Covar'!AN60</f>
        <v>2.0073266547497519E-2</v>
      </c>
      <c r="AP24" s="99">
        <f>'Matrice Var-Covar'!AO60</f>
        <v>1.8092436292666839E-2</v>
      </c>
      <c r="AQ24" s="99">
        <f>'Matrice Var-Covar'!AP60</f>
        <v>3.3882040607177269E-2</v>
      </c>
      <c r="AR24" s="99">
        <f>'Matrice Var-Covar'!AQ60</f>
        <v>1.5460427123778885E-2</v>
      </c>
      <c r="AS24" s="99">
        <f>'Matrice Var-Covar'!AR60</f>
        <v>1.316308851463906E-2</v>
      </c>
      <c r="AT24" s="99">
        <f>'Matrice Var-Covar'!AS60</f>
        <v>5.49916697823029E-3</v>
      </c>
      <c r="AU24" s="99">
        <f>'Matrice Var-Covar'!AT60</f>
        <v>9.067680978279799E-3</v>
      </c>
      <c r="AV24" s="99">
        <f>'Matrice Var-Covar'!AU60</f>
        <v>1.132924510513378E-2</v>
      </c>
      <c r="AW24" s="99">
        <f>'Matrice Var-Covar'!AV60</f>
        <v>1.0116455474310844E-2</v>
      </c>
      <c r="AX24" s="99">
        <f>'Matrice Var-Covar'!AW60</f>
        <v>2.013188698080071E-2</v>
      </c>
      <c r="AY24" s="99">
        <f>'Matrice Var-Covar'!AX60</f>
        <v>2.2371412792409166E-2</v>
      </c>
      <c r="AZ24" s="99">
        <f>'Matrice Var-Covar'!AY60</f>
        <v>2.2330095259837011E-2</v>
      </c>
      <c r="BA24" s="99">
        <f>'Matrice Var-Covar'!AZ60</f>
        <v>2.7085464253678755E-2</v>
      </c>
      <c r="BC24" s="27"/>
      <c r="BD24" s="10"/>
      <c r="BG24" s="28"/>
      <c r="BM24" s="26"/>
      <c r="BN24" s="26"/>
      <c r="BO24" s="29"/>
      <c r="BP24" s="26"/>
      <c r="BQ24" s="26"/>
    </row>
    <row r="25" spans="3:69" ht="14" thickBot="1">
      <c r="C25" s="25" t="str">
        <f>'Matrice Var-Covar'!B61</f>
        <v>UNILEVER</v>
      </c>
      <c r="D25" s="99">
        <f>'Matrice Var-Covar'!C61</f>
        <v>1.5495446490117425E-2</v>
      </c>
      <c r="E25" s="99">
        <f>'Matrice Var-Covar'!D61</f>
        <v>1.234684559054825E-2</v>
      </c>
      <c r="F25" s="99">
        <f>'Matrice Var-Covar'!E61</f>
        <v>1.1286884882619291E-2</v>
      </c>
      <c r="G25" s="99">
        <f>'Matrice Var-Covar'!F61</f>
        <v>3.0139580749399243E-2</v>
      </c>
      <c r="H25" s="99">
        <f>'Matrice Var-Covar'!G61</f>
        <v>9.956985406195315E-3</v>
      </c>
      <c r="I25" s="99">
        <f>'Matrice Var-Covar'!H61</f>
        <v>1.7014385449978582E-2</v>
      </c>
      <c r="J25" s="99">
        <f>'Matrice Var-Covar'!I61</f>
        <v>1.4385107928077633E-2</v>
      </c>
      <c r="K25" s="99">
        <f>'Matrice Var-Covar'!J61</f>
        <v>5.6129840884649078E-3</v>
      </c>
      <c r="L25" s="99">
        <f>'Matrice Var-Covar'!K61</f>
        <v>1.2430341526832339E-2</v>
      </c>
      <c r="M25" s="99">
        <f>'Matrice Var-Covar'!L61</f>
        <v>1.7764602462971901E-2</v>
      </c>
      <c r="N25" s="99">
        <f>'Matrice Var-Covar'!M61</f>
        <v>1.6722648068911369E-2</v>
      </c>
      <c r="O25" s="99">
        <f>'Matrice Var-Covar'!N61</f>
        <v>1.2824279760764423E-2</v>
      </c>
      <c r="P25" s="99">
        <f>'Matrice Var-Covar'!O61</f>
        <v>1.2997500302977657E-2</v>
      </c>
      <c r="Q25" s="99">
        <f>'Matrice Var-Covar'!P61</f>
        <v>4.3456018578060061E-3</v>
      </c>
      <c r="R25" s="99">
        <f>'Matrice Var-Covar'!Q61</f>
        <v>1.4833801263644832E-2</v>
      </c>
      <c r="S25" s="99">
        <f>'Matrice Var-Covar'!R61</f>
        <v>8.9261925304192774E-3</v>
      </c>
      <c r="T25" s="99">
        <f>'Matrice Var-Covar'!S61</f>
        <v>9.8353068064911935E-3</v>
      </c>
      <c r="U25" s="99">
        <f>'Matrice Var-Covar'!T61</f>
        <v>8.9161529663341899E-3</v>
      </c>
      <c r="V25" s="99">
        <f>'Matrice Var-Covar'!U61</f>
        <v>1.7220543507174915E-2</v>
      </c>
      <c r="W25" s="99">
        <f>'Matrice Var-Covar'!V61</f>
        <v>8.2980654187155192E-3</v>
      </c>
      <c r="X25" s="99">
        <f>'Matrice Var-Covar'!W61</f>
        <v>1.1153528292681495E-2</v>
      </c>
      <c r="Y25" s="99">
        <f>'Matrice Var-Covar'!X61</f>
        <v>1.7872563683756858E-2</v>
      </c>
      <c r="Z25" s="99">
        <f>'Matrice Var-Covar'!Y61</f>
        <v>1.2735365982631057E-2</v>
      </c>
      <c r="AA25" s="99">
        <f>'Matrice Var-Covar'!Z61</f>
        <v>8.813617418859266E-3</v>
      </c>
      <c r="AB25" s="99">
        <f>'Matrice Var-Covar'!AA61</f>
        <v>2.1423396953458903E-3</v>
      </c>
      <c r="AC25" s="99">
        <f>'Matrice Var-Covar'!AB61</f>
        <v>-7.2396992477854138E-4</v>
      </c>
      <c r="AD25" s="99">
        <f>'Matrice Var-Covar'!AC61</f>
        <v>1.8193666094198618E-2</v>
      </c>
      <c r="AE25" s="99">
        <f>'Matrice Var-Covar'!AD61</f>
        <v>1.7986956390210723E-2</v>
      </c>
      <c r="AF25" s="99">
        <f>'Matrice Var-Covar'!AE61</f>
        <v>2.1358416787967405E-3</v>
      </c>
      <c r="AG25" s="99">
        <f>'Matrice Var-Covar'!AF61</f>
        <v>5.1766925297981993E-3</v>
      </c>
      <c r="AH25" s="99">
        <f>'Matrice Var-Covar'!AG61</f>
        <v>1.5154096791659293E-2</v>
      </c>
      <c r="AI25" s="99">
        <f>'Matrice Var-Covar'!AH61</f>
        <v>1.0371432437035082E-3</v>
      </c>
      <c r="AJ25" s="99">
        <f>'Matrice Var-Covar'!AI61</f>
        <v>1.4989297168038717E-2</v>
      </c>
      <c r="AK25" s="99">
        <f>'Matrice Var-Covar'!AJ61</f>
        <v>8.728392705970367E-3</v>
      </c>
      <c r="AL25" s="99">
        <f>'Matrice Var-Covar'!AK61</f>
        <v>-2.3669644136847211E-3</v>
      </c>
      <c r="AM25" s="99">
        <f>'Matrice Var-Covar'!AL61</f>
        <v>8.0599730145998194E-3</v>
      </c>
      <c r="AN25" s="99">
        <f>'Matrice Var-Covar'!AM61</f>
        <v>1.5236653149642589E-2</v>
      </c>
      <c r="AO25" s="99">
        <f>'Matrice Var-Covar'!AN61</f>
        <v>1.8530067409976671E-2</v>
      </c>
      <c r="AP25" s="99">
        <f>'Matrice Var-Covar'!AO61</f>
        <v>1.3022157760320067E-2</v>
      </c>
      <c r="AQ25" s="99">
        <f>'Matrice Var-Covar'!AP61</f>
        <v>1.0257900054848217E-2</v>
      </c>
      <c r="AR25" s="99">
        <f>'Matrice Var-Covar'!AQ61</f>
        <v>1.1968518644103893E-2</v>
      </c>
      <c r="AS25" s="99">
        <f>'Matrice Var-Covar'!AR61</f>
        <v>8.2102866925431554E-3</v>
      </c>
      <c r="AT25" s="99">
        <f>'Matrice Var-Covar'!AS61</f>
        <v>-5.748313058991426E-3</v>
      </c>
      <c r="AU25" s="99">
        <f>'Matrice Var-Covar'!AT61</f>
        <v>1.138198455724952E-2</v>
      </c>
      <c r="AV25" s="99">
        <f>'Matrice Var-Covar'!AU61</f>
        <v>1.2351934067582934E-2</v>
      </c>
      <c r="AW25" s="99">
        <f>'Matrice Var-Covar'!AV61</f>
        <v>-5.7542089535363968E-3</v>
      </c>
      <c r="AX25" s="99">
        <f>'Matrice Var-Covar'!AW61</f>
        <v>1.1569461380160009E-2</v>
      </c>
      <c r="AY25" s="99">
        <f>'Matrice Var-Covar'!AX61</f>
        <v>1.145829267903231E-2</v>
      </c>
      <c r="AZ25" s="99">
        <f>'Matrice Var-Covar'!AY61</f>
        <v>1.2285296492988004E-2</v>
      </c>
      <c r="BA25" s="99">
        <f>'Matrice Var-Covar'!AZ61</f>
        <v>9.4950333390476753E-3</v>
      </c>
      <c r="BC25" s="27"/>
      <c r="BD25" s="30"/>
      <c r="BG25" s="28"/>
      <c r="BM25" s="26"/>
      <c r="BN25" s="26"/>
      <c r="BO25" s="26"/>
      <c r="BP25" s="26"/>
      <c r="BQ25" s="26"/>
    </row>
    <row r="26" spans="3:69" ht="14" thickBot="1">
      <c r="C26" s="25" t="str">
        <f>'Matrice Var-Covar'!B62</f>
        <v>SAP</v>
      </c>
      <c r="D26" s="99">
        <f>'Matrice Var-Covar'!C62</f>
        <v>1.6677620240870397E-2</v>
      </c>
      <c r="E26" s="99">
        <f>'Matrice Var-Covar'!D62</f>
        <v>2.4173351336650349E-2</v>
      </c>
      <c r="F26" s="99">
        <f>'Matrice Var-Covar'!E62</f>
        <v>1.6658037623298233E-2</v>
      </c>
      <c r="G26" s="99">
        <f>'Matrice Var-Covar'!F62</f>
        <v>9.956985406195315E-3</v>
      </c>
      <c r="H26" s="99">
        <f>'Matrice Var-Covar'!G62</f>
        <v>5.187608841331004E-2</v>
      </c>
      <c r="I26" s="99">
        <f>'Matrice Var-Covar'!H62</f>
        <v>1.8880645725927351E-2</v>
      </c>
      <c r="J26" s="99">
        <f>'Matrice Var-Covar'!I62</f>
        <v>3.2128701521619632E-2</v>
      </c>
      <c r="K26" s="99">
        <f>'Matrice Var-Covar'!J62</f>
        <v>8.708093433273461E-4</v>
      </c>
      <c r="L26" s="99">
        <f>'Matrice Var-Covar'!K62</f>
        <v>2.4793925005015954E-2</v>
      </c>
      <c r="M26" s="99">
        <f>'Matrice Var-Covar'!L62</f>
        <v>1.2069503862107585E-2</v>
      </c>
      <c r="N26" s="99">
        <f>'Matrice Var-Covar'!M62</f>
        <v>3.0527183076803584E-2</v>
      </c>
      <c r="O26" s="99">
        <f>'Matrice Var-Covar'!N62</f>
        <v>4.4186332232736054E-2</v>
      </c>
      <c r="P26" s="99">
        <f>'Matrice Var-Covar'!O62</f>
        <v>2.6174774972563375E-2</v>
      </c>
      <c r="Q26" s="99">
        <f>'Matrice Var-Covar'!P62</f>
        <v>7.3793222086895541E-3</v>
      </c>
      <c r="R26" s="99">
        <f>'Matrice Var-Covar'!Q62</f>
        <v>2.8293671948867477E-2</v>
      </c>
      <c r="S26" s="99">
        <f>'Matrice Var-Covar'!R62</f>
        <v>3.9863459025368371E-2</v>
      </c>
      <c r="T26" s="99">
        <f>'Matrice Var-Covar'!S62</f>
        <v>3.1392446923634028E-2</v>
      </c>
      <c r="U26" s="99">
        <f>'Matrice Var-Covar'!T62</f>
        <v>1.3331252061395028E-2</v>
      </c>
      <c r="V26" s="99">
        <f>'Matrice Var-Covar'!U62</f>
        <v>3.361186023900431E-2</v>
      </c>
      <c r="W26" s="99">
        <f>'Matrice Var-Covar'!V62</f>
        <v>1.2734905076430356E-2</v>
      </c>
      <c r="X26" s="99">
        <f>'Matrice Var-Covar'!W62</f>
        <v>3.1358841847548259E-2</v>
      </c>
      <c r="Y26" s="99">
        <f>'Matrice Var-Covar'!X62</f>
        <v>3.946796777965117E-2</v>
      </c>
      <c r="Z26" s="99">
        <f>'Matrice Var-Covar'!Y62</f>
        <v>1.9387013243340266E-2</v>
      </c>
      <c r="AA26" s="99">
        <f>'Matrice Var-Covar'!Z62</f>
        <v>1.5196259557225481E-2</v>
      </c>
      <c r="AB26" s="99">
        <f>'Matrice Var-Covar'!AA62</f>
        <v>6.7558297445476194E-3</v>
      </c>
      <c r="AC26" s="99">
        <f>'Matrice Var-Covar'!AB62</f>
        <v>3.9642312760368214E-3</v>
      </c>
      <c r="AD26" s="99">
        <f>'Matrice Var-Covar'!AC62</f>
        <v>1.3847542324701926E-2</v>
      </c>
      <c r="AE26" s="99">
        <f>'Matrice Var-Covar'!AD62</f>
        <v>2.3589894008349786E-2</v>
      </c>
      <c r="AF26" s="99">
        <f>'Matrice Var-Covar'!AE62</f>
        <v>6.795215524569298E-3</v>
      </c>
      <c r="AG26" s="99">
        <f>'Matrice Var-Covar'!AF62</f>
        <v>3.1735705293176174E-2</v>
      </c>
      <c r="AH26" s="99">
        <f>'Matrice Var-Covar'!AG62</f>
        <v>2.2378883256194006E-2</v>
      </c>
      <c r="AI26" s="99">
        <f>'Matrice Var-Covar'!AH62</f>
        <v>4.2310362968058287E-3</v>
      </c>
      <c r="AJ26" s="99">
        <f>'Matrice Var-Covar'!AI62</f>
        <v>2.3235674795044244E-2</v>
      </c>
      <c r="AK26" s="99">
        <f>'Matrice Var-Covar'!AJ62</f>
        <v>1.2992727616135171E-2</v>
      </c>
      <c r="AL26" s="99">
        <f>'Matrice Var-Covar'!AK62</f>
        <v>-2.1758696905675693E-3</v>
      </c>
      <c r="AM26" s="99">
        <f>'Matrice Var-Covar'!AL62</f>
        <v>1.0345323123761959E-2</v>
      </c>
      <c r="AN26" s="99">
        <f>'Matrice Var-Covar'!AM62</f>
        <v>2.9628797035575215E-2</v>
      </c>
      <c r="AO26" s="99">
        <f>'Matrice Var-Covar'!AN62</f>
        <v>3.2387988587613888E-2</v>
      </c>
      <c r="AP26" s="99">
        <f>'Matrice Var-Covar'!AO62</f>
        <v>1.6781330009525579E-2</v>
      </c>
      <c r="AQ26" s="99">
        <f>'Matrice Var-Covar'!AP62</f>
        <v>4.1054915938991215E-2</v>
      </c>
      <c r="AR26" s="99">
        <f>'Matrice Var-Covar'!AQ62</f>
        <v>2.3300461859462263E-2</v>
      </c>
      <c r="AS26" s="99">
        <f>'Matrice Var-Covar'!AR62</f>
        <v>1.8351461274892945E-2</v>
      </c>
      <c r="AT26" s="99">
        <f>'Matrice Var-Covar'!AS62</f>
        <v>-4.8698826486548146E-3</v>
      </c>
      <c r="AU26" s="99">
        <f>'Matrice Var-Covar'!AT62</f>
        <v>9.2342139196248483E-3</v>
      </c>
      <c r="AV26" s="99">
        <f>'Matrice Var-Covar'!AU62</f>
        <v>1.6566119697221583E-2</v>
      </c>
      <c r="AW26" s="99">
        <f>'Matrice Var-Covar'!AV62</f>
        <v>5.547617232393276E-3</v>
      </c>
      <c r="AX26" s="99">
        <f>'Matrice Var-Covar'!AW62</f>
        <v>1.183549089541518E-2</v>
      </c>
      <c r="AY26" s="99">
        <f>'Matrice Var-Covar'!AX62</f>
        <v>2.7832190856520365E-2</v>
      </c>
      <c r="AZ26" s="99">
        <f>'Matrice Var-Covar'!AY62</f>
        <v>2.5859536742312401E-2</v>
      </c>
      <c r="BA26" s="99">
        <f>'Matrice Var-Covar'!AZ62</f>
        <v>3.4275612752810214E-2</v>
      </c>
      <c r="BC26" s="10"/>
      <c r="BD26" s="10"/>
      <c r="BM26" s="26"/>
      <c r="BN26" s="26"/>
      <c r="BO26" s="26"/>
      <c r="BP26" s="26"/>
      <c r="BQ26" s="26"/>
    </row>
    <row r="27" spans="3:69" ht="14" thickBot="1">
      <c r="C27" s="25" t="str">
        <f>'Matrice Var-Covar'!B63</f>
        <v>L'ORÉAL</v>
      </c>
      <c r="D27" s="99">
        <f>'Matrice Var-Covar'!C63</f>
        <v>1.2800009418988931E-2</v>
      </c>
      <c r="E27" s="99">
        <f>'Matrice Var-Covar'!D63</f>
        <v>2.0689212080246849E-2</v>
      </c>
      <c r="F27" s="99">
        <f>'Matrice Var-Covar'!E63</f>
        <v>1.2022617984512096E-2</v>
      </c>
      <c r="G27" s="99">
        <f>'Matrice Var-Covar'!F63</f>
        <v>1.7014385449978582E-2</v>
      </c>
      <c r="H27" s="99">
        <f>'Matrice Var-Covar'!G63</f>
        <v>1.8880645725927351E-2</v>
      </c>
      <c r="I27" s="99">
        <f>'Matrice Var-Covar'!H63</f>
        <v>3.2952104338480184E-2</v>
      </c>
      <c r="J27" s="99">
        <f>'Matrice Var-Covar'!I63</f>
        <v>2.4515405071583195E-2</v>
      </c>
      <c r="K27" s="99">
        <f>'Matrice Var-Covar'!J63</f>
        <v>1.2021309204492743E-3</v>
      </c>
      <c r="L27" s="99">
        <f>'Matrice Var-Covar'!K63</f>
        <v>1.9162310100973433E-2</v>
      </c>
      <c r="M27" s="99">
        <f>'Matrice Var-Covar'!L63</f>
        <v>1.3636732576427292E-2</v>
      </c>
      <c r="N27" s="99">
        <f>'Matrice Var-Covar'!M63</f>
        <v>1.8286620484651333E-2</v>
      </c>
      <c r="O27" s="99">
        <f>'Matrice Var-Covar'!N63</f>
        <v>2.8328352867896617E-2</v>
      </c>
      <c r="P27" s="99">
        <f>'Matrice Var-Covar'!O63</f>
        <v>2.2695623742118476E-2</v>
      </c>
      <c r="Q27" s="99">
        <f>'Matrice Var-Covar'!P63</f>
        <v>3.22987659520408E-3</v>
      </c>
      <c r="R27" s="99">
        <f>'Matrice Var-Covar'!Q63</f>
        <v>1.9090977902358645E-2</v>
      </c>
      <c r="S27" s="99">
        <f>'Matrice Var-Covar'!R63</f>
        <v>2.0020388391623019E-2</v>
      </c>
      <c r="T27" s="99">
        <f>'Matrice Var-Covar'!S63</f>
        <v>1.7314828829750648E-2</v>
      </c>
      <c r="U27" s="99">
        <f>'Matrice Var-Covar'!T63</f>
        <v>1.2870738271201859E-2</v>
      </c>
      <c r="V27" s="99">
        <f>'Matrice Var-Covar'!U63</f>
        <v>2.9319281873490317E-2</v>
      </c>
      <c r="W27" s="99">
        <f>'Matrice Var-Covar'!V63</f>
        <v>1.1031044327664255E-2</v>
      </c>
      <c r="X27" s="99">
        <f>'Matrice Var-Covar'!W63</f>
        <v>2.2048166426255615E-2</v>
      </c>
      <c r="Y27" s="99">
        <f>'Matrice Var-Covar'!X63</f>
        <v>2.8533282549377859E-2</v>
      </c>
      <c r="Z27" s="99">
        <f>'Matrice Var-Covar'!Y63</f>
        <v>1.6203194591363337E-2</v>
      </c>
      <c r="AA27" s="99">
        <f>'Matrice Var-Covar'!Z63</f>
        <v>1.2321339946399274E-2</v>
      </c>
      <c r="AB27" s="99">
        <f>'Matrice Var-Covar'!AA63</f>
        <v>-1.721253436450939E-3</v>
      </c>
      <c r="AC27" s="99">
        <f>'Matrice Var-Covar'!AB63</f>
        <v>1.7735938763796778E-3</v>
      </c>
      <c r="AD27" s="99">
        <f>'Matrice Var-Covar'!AC63</f>
        <v>1.936231106605249E-2</v>
      </c>
      <c r="AE27" s="99">
        <f>'Matrice Var-Covar'!AD63</f>
        <v>2.0730658445588766E-2</v>
      </c>
      <c r="AF27" s="99">
        <f>'Matrice Var-Covar'!AE63</f>
        <v>-3.0118239673752344E-3</v>
      </c>
      <c r="AG27" s="99">
        <f>'Matrice Var-Covar'!AF63</f>
        <v>1.745937517943208E-2</v>
      </c>
      <c r="AH27" s="99">
        <f>'Matrice Var-Covar'!AG63</f>
        <v>2.107895128206598E-2</v>
      </c>
      <c r="AI27" s="99">
        <f>'Matrice Var-Covar'!AH63</f>
        <v>-4.7825355182504854E-4</v>
      </c>
      <c r="AJ27" s="99">
        <f>'Matrice Var-Covar'!AI63</f>
        <v>1.6588262437029686E-2</v>
      </c>
      <c r="AK27" s="99">
        <f>'Matrice Var-Covar'!AJ63</f>
        <v>1.2854815475285431E-2</v>
      </c>
      <c r="AL27" s="99">
        <f>'Matrice Var-Covar'!AK63</f>
        <v>-1.5621109092344065E-3</v>
      </c>
      <c r="AM27" s="99">
        <f>'Matrice Var-Covar'!AL63</f>
        <v>5.3565917559817641E-3</v>
      </c>
      <c r="AN27" s="99">
        <f>'Matrice Var-Covar'!AM63</f>
        <v>2.8003302591549015E-2</v>
      </c>
      <c r="AO27" s="99">
        <f>'Matrice Var-Covar'!AN63</f>
        <v>2.2129013956399858E-2</v>
      </c>
      <c r="AP27" s="99">
        <f>'Matrice Var-Covar'!AO63</f>
        <v>1.8741098386629573E-2</v>
      </c>
      <c r="AQ27" s="99">
        <f>'Matrice Var-Covar'!AP63</f>
        <v>2.3859374290364797E-2</v>
      </c>
      <c r="AR27" s="99">
        <f>'Matrice Var-Covar'!AQ63</f>
        <v>1.4507871589678808E-2</v>
      </c>
      <c r="AS27" s="99">
        <f>'Matrice Var-Covar'!AR63</f>
        <v>1.5624917190057572E-2</v>
      </c>
      <c r="AT27" s="99">
        <f>'Matrice Var-Covar'!AS63</f>
        <v>-4.0622561868977761E-3</v>
      </c>
      <c r="AU27" s="99">
        <f>'Matrice Var-Covar'!AT63</f>
        <v>1.2577355954582203E-2</v>
      </c>
      <c r="AV27" s="99">
        <f>'Matrice Var-Covar'!AU63</f>
        <v>1.394114802935037E-2</v>
      </c>
      <c r="AW27" s="99">
        <f>'Matrice Var-Covar'!AV63</f>
        <v>5.1662067429144197E-3</v>
      </c>
      <c r="AX27" s="99">
        <f>'Matrice Var-Covar'!AW63</f>
        <v>9.004562543370594E-3</v>
      </c>
      <c r="AY27" s="99">
        <f>'Matrice Var-Covar'!AX63</f>
        <v>2.0825192082027794E-2</v>
      </c>
      <c r="AZ27" s="99">
        <f>'Matrice Var-Covar'!AY63</f>
        <v>1.7293789629398738E-2</v>
      </c>
      <c r="BA27" s="99">
        <f>'Matrice Var-Covar'!AZ63</f>
        <v>2.6672353449173188E-2</v>
      </c>
      <c r="BC27" s="10"/>
      <c r="BD27" s="10"/>
      <c r="BM27" s="26"/>
      <c r="BN27" s="26"/>
      <c r="BO27" s="26"/>
      <c r="BP27" s="26"/>
      <c r="BQ27" s="26"/>
    </row>
    <row r="28" spans="3:69" ht="14" thickBot="1">
      <c r="C28" s="25" t="str">
        <f>'Matrice Var-Covar'!B64</f>
        <v>SIEMENS</v>
      </c>
      <c r="D28" s="99">
        <f>'Matrice Var-Covar'!C64</f>
        <v>2.1819028773262097E-2</v>
      </c>
      <c r="E28" s="99">
        <f>'Matrice Var-Covar'!D64</f>
        <v>3.3235952549399067E-2</v>
      </c>
      <c r="F28" s="99">
        <f>'Matrice Var-Covar'!E64</f>
        <v>2.1111720921866514E-2</v>
      </c>
      <c r="G28" s="99">
        <f>'Matrice Var-Covar'!F64</f>
        <v>1.4385107928077633E-2</v>
      </c>
      <c r="H28" s="99">
        <f>'Matrice Var-Covar'!G64</f>
        <v>3.2128701521619632E-2</v>
      </c>
      <c r="I28" s="99">
        <f>'Matrice Var-Covar'!H64</f>
        <v>2.4515405071583195E-2</v>
      </c>
      <c r="J28" s="99">
        <f>'Matrice Var-Covar'!I64</f>
        <v>6.4675266602717649E-2</v>
      </c>
      <c r="K28" s="99">
        <f>'Matrice Var-Covar'!J64</f>
        <v>-8.701678686780167E-4</v>
      </c>
      <c r="L28" s="99">
        <f>'Matrice Var-Covar'!K64</f>
        <v>3.0205746453154336E-2</v>
      </c>
      <c r="M28" s="99">
        <f>'Matrice Var-Covar'!L64</f>
        <v>1.6746483072480917E-2</v>
      </c>
      <c r="N28" s="99">
        <f>'Matrice Var-Covar'!M64</f>
        <v>3.1261587281969899E-2</v>
      </c>
      <c r="O28" s="99">
        <f>'Matrice Var-Covar'!N64</f>
        <v>4.9637902328395857E-2</v>
      </c>
      <c r="P28" s="99">
        <f>'Matrice Var-Covar'!O64</f>
        <v>4.3162650519995092E-2</v>
      </c>
      <c r="Q28" s="99">
        <f>'Matrice Var-Covar'!P64</f>
        <v>1.8710014223902857E-3</v>
      </c>
      <c r="R28" s="99">
        <f>'Matrice Var-Covar'!Q64</f>
        <v>3.5020629940855634E-2</v>
      </c>
      <c r="S28" s="99">
        <f>'Matrice Var-Covar'!R64</f>
        <v>4.4189733316352259E-2</v>
      </c>
      <c r="T28" s="99">
        <f>'Matrice Var-Covar'!S64</f>
        <v>3.5230196969127291E-2</v>
      </c>
      <c r="U28" s="99">
        <f>'Matrice Var-Covar'!T64</f>
        <v>2.1020077498249651E-2</v>
      </c>
      <c r="V28" s="99">
        <f>'Matrice Var-Covar'!U64</f>
        <v>4.9646603616476659E-2</v>
      </c>
      <c r="W28" s="99">
        <f>'Matrice Var-Covar'!V64</f>
        <v>1.8893435833142312E-2</v>
      </c>
      <c r="X28" s="99">
        <f>'Matrice Var-Covar'!W64</f>
        <v>4.1074226786225992E-2</v>
      </c>
      <c r="Y28" s="99">
        <f>'Matrice Var-Covar'!X64</f>
        <v>5.027421296931419E-2</v>
      </c>
      <c r="Z28" s="99">
        <f>'Matrice Var-Covar'!Y64</f>
        <v>2.9004570203586974E-2</v>
      </c>
      <c r="AA28" s="99">
        <f>'Matrice Var-Covar'!Z64</f>
        <v>2.1831921908773817E-2</v>
      </c>
      <c r="AB28" s="99">
        <f>'Matrice Var-Covar'!AA64</f>
        <v>3.4809518984151985E-3</v>
      </c>
      <c r="AC28" s="99">
        <f>'Matrice Var-Covar'!AB64</f>
        <v>3.025976884589273E-3</v>
      </c>
      <c r="AD28" s="99">
        <f>'Matrice Var-Covar'!AC64</f>
        <v>1.7004744179276346E-2</v>
      </c>
      <c r="AE28" s="99">
        <f>'Matrice Var-Covar'!AD64</f>
        <v>3.2161597587913843E-2</v>
      </c>
      <c r="AF28" s="99">
        <f>'Matrice Var-Covar'!AE64</f>
        <v>5.771597799449261E-3</v>
      </c>
      <c r="AG28" s="99">
        <f>'Matrice Var-Covar'!AF64</f>
        <v>3.4181616646049483E-2</v>
      </c>
      <c r="AH28" s="99">
        <f>'Matrice Var-Covar'!AG64</f>
        <v>3.740542322696977E-2</v>
      </c>
      <c r="AI28" s="99">
        <f>'Matrice Var-Covar'!AH64</f>
        <v>-1.0845883997754274E-3</v>
      </c>
      <c r="AJ28" s="99">
        <f>'Matrice Var-Covar'!AI64</f>
        <v>3.3104479985568834E-2</v>
      </c>
      <c r="AK28" s="99">
        <f>'Matrice Var-Covar'!AJ64</f>
        <v>1.762253131482993E-2</v>
      </c>
      <c r="AL28" s="99">
        <f>'Matrice Var-Covar'!AK64</f>
        <v>1.5525203859189161E-3</v>
      </c>
      <c r="AM28" s="99">
        <f>'Matrice Var-Covar'!AL64</f>
        <v>1.0329588443195155E-2</v>
      </c>
      <c r="AN28" s="99">
        <f>'Matrice Var-Covar'!AM64</f>
        <v>4.3973403232063078E-2</v>
      </c>
      <c r="AO28" s="99">
        <f>'Matrice Var-Covar'!AN64</f>
        <v>4.4578326607376241E-2</v>
      </c>
      <c r="AP28" s="99">
        <f>'Matrice Var-Covar'!AO64</f>
        <v>2.4105062073307464E-2</v>
      </c>
      <c r="AQ28" s="99">
        <f>'Matrice Var-Covar'!AP64</f>
        <v>5.7512365677533692E-2</v>
      </c>
      <c r="AR28" s="99">
        <f>'Matrice Var-Covar'!AQ64</f>
        <v>3.8196676975918532E-2</v>
      </c>
      <c r="AS28" s="99">
        <f>'Matrice Var-Covar'!AR64</f>
        <v>2.5429047201230667E-2</v>
      </c>
      <c r="AT28" s="99">
        <f>'Matrice Var-Covar'!AS64</f>
        <v>-6.3131663629955532E-3</v>
      </c>
      <c r="AU28" s="99">
        <f>'Matrice Var-Covar'!AT64</f>
        <v>1.2749529291565177E-2</v>
      </c>
      <c r="AV28" s="99">
        <f>'Matrice Var-Covar'!AU64</f>
        <v>1.7728651193699152E-2</v>
      </c>
      <c r="AW28" s="99">
        <f>'Matrice Var-Covar'!AV64</f>
        <v>-6.6750145157786532E-3</v>
      </c>
      <c r="AX28" s="99">
        <f>'Matrice Var-Covar'!AW64</f>
        <v>2.5618067638361552E-2</v>
      </c>
      <c r="AY28" s="99">
        <f>'Matrice Var-Covar'!AX64</f>
        <v>4.019956119203455E-2</v>
      </c>
      <c r="AZ28" s="99">
        <f>'Matrice Var-Covar'!AY64</f>
        <v>3.2836651845044182E-2</v>
      </c>
      <c r="BA28" s="99">
        <f>'Matrice Var-Covar'!AZ64</f>
        <v>5.3581582126245558E-2</v>
      </c>
      <c r="BC28" s="10"/>
      <c r="BD28" s="10"/>
      <c r="BM28" s="26"/>
      <c r="BN28" s="26"/>
      <c r="BO28" s="26"/>
      <c r="BP28" s="26"/>
      <c r="BQ28" s="26"/>
    </row>
    <row r="29" spans="3:69" ht="14" thickBot="1">
      <c r="C29" s="25" t="str">
        <f>'Matrice Var-Covar'!B65</f>
        <v>INDITEX</v>
      </c>
      <c r="D29" s="99">
        <f>'Matrice Var-Covar'!C65</f>
        <v>9.375804483153876E-3</v>
      </c>
      <c r="E29" s="99">
        <f>'Matrice Var-Covar'!D65</f>
        <v>4.3703056110163578E-3</v>
      </c>
      <c r="F29" s="99">
        <f>'Matrice Var-Covar'!E65</f>
        <v>5.1697414869371142E-3</v>
      </c>
      <c r="G29" s="99">
        <f>'Matrice Var-Covar'!F65</f>
        <v>5.6129840884649078E-3</v>
      </c>
      <c r="H29" s="99">
        <f>'Matrice Var-Covar'!G65</f>
        <v>8.708093433273461E-4</v>
      </c>
      <c r="I29" s="99">
        <f>'Matrice Var-Covar'!H65</f>
        <v>1.2021309204492743E-3</v>
      </c>
      <c r="J29" s="99">
        <f>'Matrice Var-Covar'!I65</f>
        <v>-8.701678686780167E-4</v>
      </c>
      <c r="K29" s="99">
        <f>'Matrice Var-Covar'!J65</f>
        <v>4.9681963162170904E-2</v>
      </c>
      <c r="L29" s="99">
        <f>'Matrice Var-Covar'!K65</f>
        <v>4.6600990941126422E-3</v>
      </c>
      <c r="M29" s="99">
        <f>'Matrice Var-Covar'!L65</f>
        <v>1.1965944265933503E-3</v>
      </c>
      <c r="N29" s="99">
        <f>'Matrice Var-Covar'!M65</f>
        <v>6.8917921338386302E-3</v>
      </c>
      <c r="O29" s="99">
        <f>'Matrice Var-Covar'!N65</f>
        <v>-3.6325543403757069E-4</v>
      </c>
      <c r="P29" s="99">
        <f>'Matrice Var-Covar'!O65</f>
        <v>5.8845239824720508E-3</v>
      </c>
      <c r="Q29" s="99">
        <f>'Matrice Var-Covar'!P65</f>
        <v>2.7193437171665294E-2</v>
      </c>
      <c r="R29" s="99">
        <f>'Matrice Var-Covar'!Q65</f>
        <v>-2.4907289969775563E-3</v>
      </c>
      <c r="S29" s="99">
        <f>'Matrice Var-Covar'!R65</f>
        <v>2.2609040493413644E-2</v>
      </c>
      <c r="T29" s="99">
        <f>'Matrice Var-Covar'!S65</f>
        <v>1.0117407818419633E-2</v>
      </c>
      <c r="U29" s="99">
        <f>'Matrice Var-Covar'!T65</f>
        <v>-2.9502516874128503E-3</v>
      </c>
      <c r="V29" s="99">
        <f>'Matrice Var-Covar'!U65</f>
        <v>4.7915462336868449E-3</v>
      </c>
      <c r="W29" s="99">
        <f>'Matrice Var-Covar'!V65</f>
        <v>2.6374259409061001E-3</v>
      </c>
      <c r="X29" s="99">
        <f>'Matrice Var-Covar'!W65</f>
        <v>7.1298479626983133E-3</v>
      </c>
      <c r="Y29" s="99">
        <f>'Matrice Var-Covar'!X65</f>
        <v>-7.2001446367480368E-4</v>
      </c>
      <c r="Z29" s="99">
        <f>'Matrice Var-Covar'!Y65</f>
        <v>9.7609455021962382E-4</v>
      </c>
      <c r="AA29" s="99">
        <f>'Matrice Var-Covar'!Z65</f>
        <v>5.9299219430263925E-3</v>
      </c>
      <c r="AB29" s="99">
        <f>'Matrice Var-Covar'!AA65</f>
        <v>3.6893929251057604E-2</v>
      </c>
      <c r="AC29" s="99">
        <f>'Matrice Var-Covar'!AB65</f>
        <v>1.2273301386394615E-2</v>
      </c>
      <c r="AD29" s="99">
        <f>'Matrice Var-Covar'!AC65</f>
        <v>3.9223903390913136E-3</v>
      </c>
      <c r="AE29" s="99">
        <f>'Matrice Var-Covar'!AD65</f>
        <v>-6.2486208561061236E-4</v>
      </c>
      <c r="AF29" s="99">
        <f>'Matrice Var-Covar'!AE65</f>
        <v>1.9443423546250404E-2</v>
      </c>
      <c r="AG29" s="99">
        <f>'Matrice Var-Covar'!AF65</f>
        <v>5.6891621499205701E-3</v>
      </c>
      <c r="AH29" s="99">
        <f>'Matrice Var-Covar'!AG65</f>
        <v>5.4206517229905375E-3</v>
      </c>
      <c r="AI29" s="99">
        <f>'Matrice Var-Covar'!AH65</f>
        <v>2.7096517607534815E-2</v>
      </c>
      <c r="AJ29" s="99">
        <f>'Matrice Var-Covar'!AI65</f>
        <v>8.8677529991574525E-3</v>
      </c>
      <c r="AK29" s="99">
        <f>'Matrice Var-Covar'!AJ65</f>
        <v>-6.9951474209141949E-4</v>
      </c>
      <c r="AL29" s="99">
        <f>'Matrice Var-Covar'!AK65</f>
        <v>1.9760573729820173E-2</v>
      </c>
      <c r="AM29" s="99">
        <f>'Matrice Var-Covar'!AL65</f>
        <v>3.9883310701166325E-3</v>
      </c>
      <c r="AN29" s="99">
        <f>'Matrice Var-Covar'!AM65</f>
        <v>4.149863326019488E-4</v>
      </c>
      <c r="AO29" s="99">
        <f>'Matrice Var-Covar'!AN65</f>
        <v>1.7647056092503981E-3</v>
      </c>
      <c r="AP29" s="99">
        <f>'Matrice Var-Covar'!AO65</f>
        <v>-7.0153015802163123E-3</v>
      </c>
      <c r="AQ29" s="99">
        <f>'Matrice Var-Covar'!AP65</f>
        <v>1.225499359927737E-2</v>
      </c>
      <c r="AR29" s="99">
        <f>'Matrice Var-Covar'!AQ65</f>
        <v>-2.0411823742912194E-3</v>
      </c>
      <c r="AS29" s="99">
        <f>'Matrice Var-Covar'!AR65</f>
        <v>-7.6681852513741273E-3</v>
      </c>
      <c r="AT29" s="99">
        <f>'Matrice Var-Covar'!AS65</f>
        <v>2.355475515628554E-2</v>
      </c>
      <c r="AU29" s="99">
        <f>'Matrice Var-Covar'!AT65</f>
        <v>1.2844697967901675E-4</v>
      </c>
      <c r="AV29" s="99">
        <f>'Matrice Var-Covar'!AU65</f>
        <v>4.5835127076249878E-3</v>
      </c>
      <c r="AW29" s="99">
        <f>'Matrice Var-Covar'!AV65</f>
        <v>1.3946459114477104E-2</v>
      </c>
      <c r="AX29" s="99">
        <f>'Matrice Var-Covar'!AW65</f>
        <v>6.5106592908200575E-3</v>
      </c>
      <c r="AY29" s="99">
        <f>'Matrice Var-Covar'!AX65</f>
        <v>2.198412285954339E-3</v>
      </c>
      <c r="AZ29" s="99">
        <f>'Matrice Var-Covar'!AY65</f>
        <v>4.2764358526688369E-3</v>
      </c>
      <c r="BA29" s="99">
        <f>'Matrice Var-Covar'!AZ65</f>
        <v>2.9512342328823727E-3</v>
      </c>
      <c r="BC29" s="10"/>
      <c r="BD29" s="10"/>
      <c r="BM29" s="26"/>
      <c r="BN29" s="26"/>
      <c r="BO29" s="26"/>
      <c r="BP29" s="26"/>
      <c r="BQ29" s="26"/>
    </row>
    <row r="30" spans="3:69" ht="14" thickBot="1">
      <c r="C30" s="25" t="str">
        <f>'Matrice Var-Covar'!B66</f>
        <v>BAYER</v>
      </c>
      <c r="D30" s="99">
        <f>'Matrice Var-Covar'!C66</f>
        <v>2.2761592829932956E-2</v>
      </c>
      <c r="E30" s="99">
        <f>'Matrice Var-Covar'!D66</f>
        <v>2.4785290583496315E-2</v>
      </c>
      <c r="F30" s="99">
        <f>'Matrice Var-Covar'!E66</f>
        <v>1.9345007516963639E-2</v>
      </c>
      <c r="G30" s="99">
        <f>'Matrice Var-Covar'!F66</f>
        <v>1.2430341526832339E-2</v>
      </c>
      <c r="H30" s="99">
        <f>'Matrice Var-Covar'!G66</f>
        <v>2.4793925005015954E-2</v>
      </c>
      <c r="I30" s="99">
        <f>'Matrice Var-Covar'!H66</f>
        <v>1.9162310100973433E-2</v>
      </c>
      <c r="J30" s="99">
        <f>'Matrice Var-Covar'!I66</f>
        <v>3.0205746453154336E-2</v>
      </c>
      <c r="K30" s="99">
        <f>'Matrice Var-Covar'!J66</f>
        <v>4.6600990941126422E-3</v>
      </c>
      <c r="L30" s="99">
        <f>'Matrice Var-Covar'!K66</f>
        <v>6.353199457381431E-2</v>
      </c>
      <c r="M30" s="99">
        <f>'Matrice Var-Covar'!L66</f>
        <v>1.5175838621722559E-2</v>
      </c>
      <c r="N30" s="99">
        <f>'Matrice Var-Covar'!M66</f>
        <v>3.1817549882813573E-2</v>
      </c>
      <c r="O30" s="99">
        <f>'Matrice Var-Covar'!N66</f>
        <v>4.2750785254365417E-2</v>
      </c>
      <c r="P30" s="99">
        <f>'Matrice Var-Covar'!O66</f>
        <v>3.5175994310290393E-2</v>
      </c>
      <c r="Q30" s="99">
        <f>'Matrice Var-Covar'!P66</f>
        <v>1.0921360243886678E-2</v>
      </c>
      <c r="R30" s="99">
        <f>'Matrice Var-Covar'!Q66</f>
        <v>2.2740497326133563E-2</v>
      </c>
      <c r="S30" s="99">
        <f>'Matrice Var-Covar'!R66</f>
        <v>4.1802727657056941E-2</v>
      </c>
      <c r="T30" s="99">
        <f>'Matrice Var-Covar'!S66</f>
        <v>2.5037482275735871E-2</v>
      </c>
      <c r="U30" s="99">
        <f>'Matrice Var-Covar'!T66</f>
        <v>2.231648223133172E-2</v>
      </c>
      <c r="V30" s="99">
        <f>'Matrice Var-Covar'!U66</f>
        <v>3.7361809656631245E-2</v>
      </c>
      <c r="W30" s="99">
        <f>'Matrice Var-Covar'!V66</f>
        <v>1.8940869294884071E-2</v>
      </c>
      <c r="X30" s="99">
        <f>'Matrice Var-Covar'!W66</f>
        <v>3.3594945118896123E-2</v>
      </c>
      <c r="Y30" s="99">
        <f>'Matrice Var-Covar'!X66</f>
        <v>3.4641222550734319E-2</v>
      </c>
      <c r="Z30" s="99">
        <f>'Matrice Var-Covar'!Y66</f>
        <v>1.55659656862456E-2</v>
      </c>
      <c r="AA30" s="99">
        <f>'Matrice Var-Covar'!Z66</f>
        <v>1.5989216985780735E-2</v>
      </c>
      <c r="AB30" s="99">
        <f>'Matrice Var-Covar'!AA66</f>
        <v>1.5896492186020746E-2</v>
      </c>
      <c r="AC30" s="99">
        <f>'Matrice Var-Covar'!AB66</f>
        <v>4.5915821597334264E-3</v>
      </c>
      <c r="AD30" s="99">
        <f>'Matrice Var-Covar'!AC66</f>
        <v>1.8539660050942777E-2</v>
      </c>
      <c r="AE30" s="99">
        <f>'Matrice Var-Covar'!AD66</f>
        <v>2.6513522089874633E-2</v>
      </c>
      <c r="AF30" s="99">
        <f>'Matrice Var-Covar'!AE66</f>
        <v>7.4100099439117929E-3</v>
      </c>
      <c r="AG30" s="99">
        <f>'Matrice Var-Covar'!AF66</f>
        <v>3.4359698342515427E-2</v>
      </c>
      <c r="AH30" s="99">
        <f>'Matrice Var-Covar'!AG66</f>
        <v>2.598389167173307E-2</v>
      </c>
      <c r="AI30" s="99">
        <f>'Matrice Var-Covar'!AH66</f>
        <v>1.1417636920760876E-2</v>
      </c>
      <c r="AJ30" s="99">
        <f>'Matrice Var-Covar'!AI66</f>
        <v>2.5086471349720481E-2</v>
      </c>
      <c r="AK30" s="99">
        <f>'Matrice Var-Covar'!AJ66</f>
        <v>1.4520086270803929E-2</v>
      </c>
      <c r="AL30" s="99">
        <f>'Matrice Var-Covar'!AK66</f>
        <v>1.9050619910044235E-3</v>
      </c>
      <c r="AM30" s="99">
        <f>'Matrice Var-Covar'!AL66</f>
        <v>1.4547355640052316E-2</v>
      </c>
      <c r="AN30" s="99">
        <f>'Matrice Var-Covar'!AM66</f>
        <v>2.988417867703223E-2</v>
      </c>
      <c r="AO30" s="99">
        <f>'Matrice Var-Covar'!AN66</f>
        <v>2.933693262376693E-2</v>
      </c>
      <c r="AP30" s="99">
        <f>'Matrice Var-Covar'!AO66</f>
        <v>2.9773097429266978E-2</v>
      </c>
      <c r="AQ30" s="99">
        <f>'Matrice Var-Covar'!AP66</f>
        <v>3.8048262689594492E-2</v>
      </c>
      <c r="AR30" s="99">
        <f>'Matrice Var-Covar'!AQ66</f>
        <v>2.0263939308837325E-2</v>
      </c>
      <c r="AS30" s="99">
        <f>'Matrice Var-Covar'!AR66</f>
        <v>2.2650456874411234E-2</v>
      </c>
      <c r="AT30" s="99">
        <f>'Matrice Var-Covar'!AS66</f>
        <v>2.1304617249231703E-3</v>
      </c>
      <c r="AU30" s="99">
        <f>'Matrice Var-Covar'!AT66</f>
        <v>9.8697367590804535E-3</v>
      </c>
      <c r="AV30" s="99">
        <f>'Matrice Var-Covar'!AU66</f>
        <v>1.3846515128297789E-2</v>
      </c>
      <c r="AW30" s="99">
        <f>'Matrice Var-Covar'!AV66</f>
        <v>1.8537428200374757E-3</v>
      </c>
      <c r="AX30" s="99">
        <f>'Matrice Var-Covar'!AW66</f>
        <v>1.7613332768533975E-2</v>
      </c>
      <c r="AY30" s="99">
        <f>'Matrice Var-Covar'!AX66</f>
        <v>3.1922205216090786E-2</v>
      </c>
      <c r="AZ30" s="99">
        <f>'Matrice Var-Covar'!AY66</f>
        <v>3.0011305188556145E-2</v>
      </c>
      <c r="BA30" s="99">
        <f>'Matrice Var-Covar'!AZ66</f>
        <v>3.7554148248528429E-2</v>
      </c>
      <c r="BC30" s="10"/>
      <c r="BD30" s="10"/>
      <c r="BM30" s="26"/>
      <c r="BN30" s="26"/>
      <c r="BO30" s="26"/>
      <c r="BP30" s="26"/>
      <c r="BQ30" s="26"/>
    </row>
    <row r="31" spans="3:69" ht="14" thickBot="1">
      <c r="C31" s="25" t="str">
        <f>'Matrice Var-Covar'!B67</f>
        <v>SANOFI</v>
      </c>
      <c r="D31" s="99">
        <f>'Matrice Var-Covar'!C67</f>
        <v>1.5180890913087879E-2</v>
      </c>
      <c r="E31" s="99">
        <f>'Matrice Var-Covar'!D67</f>
        <v>1.1595349892618232E-2</v>
      </c>
      <c r="F31" s="99">
        <f>'Matrice Var-Covar'!E67</f>
        <v>9.069922142247425E-3</v>
      </c>
      <c r="G31" s="99">
        <f>'Matrice Var-Covar'!F67</f>
        <v>1.7764602462971901E-2</v>
      </c>
      <c r="H31" s="99">
        <f>'Matrice Var-Covar'!G67</f>
        <v>1.2069503862107585E-2</v>
      </c>
      <c r="I31" s="99">
        <f>'Matrice Var-Covar'!H67</f>
        <v>1.3636732576427292E-2</v>
      </c>
      <c r="J31" s="99">
        <f>'Matrice Var-Covar'!I67</f>
        <v>1.6746483072480917E-2</v>
      </c>
      <c r="K31" s="99">
        <f>'Matrice Var-Covar'!J67</f>
        <v>1.1965944265933503E-3</v>
      </c>
      <c r="L31" s="99">
        <f>'Matrice Var-Covar'!K67</f>
        <v>1.5175838621722559E-2</v>
      </c>
      <c r="M31" s="99">
        <f>'Matrice Var-Covar'!L67</f>
        <v>0.17711010038326497</v>
      </c>
      <c r="N31" s="99">
        <f>'Matrice Var-Covar'!M67</f>
        <v>2.9602268838487607E-2</v>
      </c>
      <c r="O31" s="99">
        <f>'Matrice Var-Covar'!N67</f>
        <v>1.6247879510027374E-2</v>
      </c>
      <c r="P31" s="99">
        <f>'Matrice Var-Covar'!O67</f>
        <v>1.0533252636459767E-2</v>
      </c>
      <c r="Q31" s="99">
        <f>'Matrice Var-Covar'!P67</f>
        <v>1.0678067163073329E-2</v>
      </c>
      <c r="R31" s="99">
        <f>'Matrice Var-Covar'!Q67</f>
        <v>1.68268382565985E-2</v>
      </c>
      <c r="S31" s="99">
        <f>'Matrice Var-Covar'!R67</f>
        <v>3.6640634470749456E-3</v>
      </c>
      <c r="T31" s="99">
        <f>'Matrice Var-Covar'!S67</f>
        <v>1.1384280082747736E-2</v>
      </c>
      <c r="U31" s="99">
        <f>'Matrice Var-Covar'!T67</f>
        <v>1.3894491831341685E-2</v>
      </c>
      <c r="V31" s="99">
        <f>'Matrice Var-Covar'!U67</f>
        <v>1.164736920517174E-2</v>
      </c>
      <c r="W31" s="99">
        <f>'Matrice Var-Covar'!V67</f>
        <v>1.0442164256151132E-2</v>
      </c>
      <c r="X31" s="99">
        <f>'Matrice Var-Covar'!W67</f>
        <v>8.3695046756082202E-3</v>
      </c>
      <c r="Y31" s="99">
        <f>'Matrice Var-Covar'!X67</f>
        <v>1.5163127992946354E-2</v>
      </c>
      <c r="Z31" s="99">
        <f>'Matrice Var-Covar'!Y67</f>
        <v>6.1525048769242576E-3</v>
      </c>
      <c r="AA31" s="99">
        <f>'Matrice Var-Covar'!Z67</f>
        <v>1.3542449752445198E-2</v>
      </c>
      <c r="AB31" s="99">
        <f>'Matrice Var-Covar'!AA67</f>
        <v>1.0780842318668745E-2</v>
      </c>
      <c r="AC31" s="99">
        <f>'Matrice Var-Covar'!AB67</f>
        <v>-1.9384796116956942E-4</v>
      </c>
      <c r="AD31" s="99">
        <f>'Matrice Var-Covar'!AC67</f>
        <v>6.12925125452673E-3</v>
      </c>
      <c r="AE31" s="99">
        <f>'Matrice Var-Covar'!AD67</f>
        <v>1.5765109565070382E-2</v>
      </c>
      <c r="AF31" s="99">
        <f>'Matrice Var-Covar'!AE67</f>
        <v>1.6861514799026496E-3</v>
      </c>
      <c r="AG31" s="99">
        <f>'Matrice Var-Covar'!AF67</f>
        <v>1.5082874022291522E-2</v>
      </c>
      <c r="AH31" s="99">
        <f>'Matrice Var-Covar'!AG67</f>
        <v>9.4023017464362878E-3</v>
      </c>
      <c r="AI31" s="99">
        <f>'Matrice Var-Covar'!AH67</f>
        <v>1.7994275178554679E-2</v>
      </c>
      <c r="AJ31" s="99">
        <f>'Matrice Var-Covar'!AI67</f>
        <v>9.1458179479815722E-3</v>
      </c>
      <c r="AK31" s="99">
        <f>'Matrice Var-Covar'!AJ67</f>
        <v>4.3781757322011606E-3</v>
      </c>
      <c r="AL31" s="99">
        <f>'Matrice Var-Covar'!AK67</f>
        <v>1.1757238024572261E-3</v>
      </c>
      <c r="AM31" s="99">
        <f>'Matrice Var-Covar'!AL67</f>
        <v>8.4556605243378546E-3</v>
      </c>
      <c r="AN31" s="99">
        <f>'Matrice Var-Covar'!AM67</f>
        <v>1.3818944649554975E-2</v>
      </c>
      <c r="AO31" s="99">
        <f>'Matrice Var-Covar'!AN67</f>
        <v>1.5222391379121165E-2</v>
      </c>
      <c r="AP31" s="99">
        <f>'Matrice Var-Covar'!AO67</f>
        <v>1.243084542578796E-2</v>
      </c>
      <c r="AQ31" s="99">
        <f>'Matrice Var-Covar'!AP67</f>
        <v>2.0545165091203625E-2</v>
      </c>
      <c r="AR31" s="99">
        <f>'Matrice Var-Covar'!AQ67</f>
        <v>2.9453675208454624E-2</v>
      </c>
      <c r="AS31" s="99">
        <f>'Matrice Var-Covar'!AR67</f>
        <v>1.0005687359641387E-2</v>
      </c>
      <c r="AT31" s="99">
        <f>'Matrice Var-Covar'!AS67</f>
        <v>-3.1105202902585861E-3</v>
      </c>
      <c r="AU31" s="99">
        <f>'Matrice Var-Covar'!AT67</f>
        <v>1.5011036030124035E-2</v>
      </c>
      <c r="AV31" s="99">
        <f>'Matrice Var-Covar'!AU67</f>
        <v>1.5816797017415906E-2</v>
      </c>
      <c r="AW31" s="99">
        <f>'Matrice Var-Covar'!AV67</f>
        <v>5.305729837258133E-3</v>
      </c>
      <c r="AX31" s="99">
        <f>'Matrice Var-Covar'!AW67</f>
        <v>1.1770311561127161E-2</v>
      </c>
      <c r="AY31" s="99">
        <f>'Matrice Var-Covar'!AX67</f>
        <v>1.1909318508626917E-2</v>
      </c>
      <c r="AZ31" s="99">
        <f>'Matrice Var-Covar'!AY67</f>
        <v>9.72984718321563E-3</v>
      </c>
      <c r="BA31" s="99">
        <f>'Matrice Var-Covar'!AZ67</f>
        <v>1.7498878996935828E-2</v>
      </c>
      <c r="BC31" s="10"/>
      <c r="BD31" s="10"/>
      <c r="BM31" s="26"/>
      <c r="BN31" s="26"/>
      <c r="BO31" s="26"/>
      <c r="BP31" s="26"/>
      <c r="BQ31" s="26"/>
    </row>
    <row r="32" spans="3:69" ht="14" thickBot="1">
      <c r="C32" s="25" t="str">
        <f>'Matrice Var-Covar'!B68</f>
        <v>AIRBUS SE</v>
      </c>
      <c r="D32" s="99">
        <f>'Matrice Var-Covar'!C68</f>
        <v>2.4522500792571365E-2</v>
      </c>
      <c r="E32" s="99">
        <f>'Matrice Var-Covar'!D68</f>
        <v>3.5160471792206875E-2</v>
      </c>
      <c r="F32" s="99">
        <f>'Matrice Var-Covar'!E68</f>
        <v>2.9589069393527512E-2</v>
      </c>
      <c r="G32" s="99">
        <f>'Matrice Var-Covar'!F68</f>
        <v>1.6722648068911369E-2</v>
      </c>
      <c r="H32" s="99">
        <f>'Matrice Var-Covar'!G68</f>
        <v>3.0527183076803584E-2</v>
      </c>
      <c r="I32" s="99">
        <f>'Matrice Var-Covar'!H68</f>
        <v>1.8286620484651333E-2</v>
      </c>
      <c r="J32" s="99">
        <f>'Matrice Var-Covar'!I68</f>
        <v>3.1261587281969899E-2</v>
      </c>
      <c r="K32" s="99">
        <f>'Matrice Var-Covar'!J68</f>
        <v>6.8917921338386302E-3</v>
      </c>
      <c r="L32" s="99">
        <f>'Matrice Var-Covar'!K68</f>
        <v>3.1817549882813573E-2</v>
      </c>
      <c r="M32" s="99">
        <f>'Matrice Var-Covar'!L68</f>
        <v>2.9602268838487607E-2</v>
      </c>
      <c r="N32" s="99">
        <f>'Matrice Var-Covar'!M68</f>
        <v>0.11275469555917317</v>
      </c>
      <c r="O32" s="99">
        <f>'Matrice Var-Covar'!N68</f>
        <v>4.3884118918753504E-2</v>
      </c>
      <c r="P32" s="99">
        <f>'Matrice Var-Covar'!O68</f>
        <v>2.6622736795662773E-2</v>
      </c>
      <c r="Q32" s="99">
        <f>'Matrice Var-Covar'!P68</f>
        <v>1.7018783663911245E-2</v>
      </c>
      <c r="R32" s="99">
        <f>'Matrice Var-Covar'!Q68</f>
        <v>5.0545269689133358E-2</v>
      </c>
      <c r="S32" s="99">
        <f>'Matrice Var-Covar'!R68</f>
        <v>4.0199744009270767E-2</v>
      </c>
      <c r="T32" s="99">
        <f>'Matrice Var-Covar'!S68</f>
        <v>3.1119689368052865E-2</v>
      </c>
      <c r="U32" s="99">
        <f>'Matrice Var-Covar'!T68</f>
        <v>2.0452941117872957E-2</v>
      </c>
      <c r="V32" s="99">
        <f>'Matrice Var-Covar'!U68</f>
        <v>4.9374849400140162E-2</v>
      </c>
      <c r="W32" s="99">
        <f>'Matrice Var-Covar'!V68</f>
        <v>2.7316051127454388E-2</v>
      </c>
      <c r="X32" s="99">
        <f>'Matrice Var-Covar'!W68</f>
        <v>2.8610711060643911E-2</v>
      </c>
      <c r="Y32" s="99">
        <f>'Matrice Var-Covar'!X68</f>
        <v>4.0454170012758542E-2</v>
      </c>
      <c r="Z32" s="99">
        <f>'Matrice Var-Covar'!Y68</f>
        <v>2.9218924460684546E-2</v>
      </c>
      <c r="AA32" s="99">
        <f>'Matrice Var-Covar'!Z68</f>
        <v>2.5378099004844647E-2</v>
      </c>
      <c r="AB32" s="99">
        <f>'Matrice Var-Covar'!AA68</f>
        <v>1.9445434861313046E-2</v>
      </c>
      <c r="AC32" s="99">
        <f>'Matrice Var-Covar'!AB68</f>
        <v>4.0844062729660591E-3</v>
      </c>
      <c r="AD32" s="99">
        <f>'Matrice Var-Covar'!AC68</f>
        <v>1.5550653036120802E-2</v>
      </c>
      <c r="AE32" s="99">
        <f>'Matrice Var-Covar'!AD68</f>
        <v>5.0783198581391617E-2</v>
      </c>
      <c r="AF32" s="99">
        <f>'Matrice Var-Covar'!AE68</f>
        <v>6.181484213754973E-3</v>
      </c>
      <c r="AG32" s="99">
        <f>'Matrice Var-Covar'!AF68</f>
        <v>4.0246757487219509E-2</v>
      </c>
      <c r="AH32" s="99">
        <f>'Matrice Var-Covar'!AG68</f>
        <v>3.4004147738281941E-2</v>
      </c>
      <c r="AI32" s="99">
        <f>'Matrice Var-Covar'!AH68</f>
        <v>1.7540974964815801E-2</v>
      </c>
      <c r="AJ32" s="99">
        <f>'Matrice Var-Covar'!AI68</f>
        <v>1.9534781226867227E-2</v>
      </c>
      <c r="AK32" s="99">
        <f>'Matrice Var-Covar'!AJ68</f>
        <v>2.2144431914541528E-2</v>
      </c>
      <c r="AL32" s="99">
        <f>'Matrice Var-Covar'!AK68</f>
        <v>-1.7714642597624532E-3</v>
      </c>
      <c r="AM32" s="99">
        <f>'Matrice Var-Covar'!AL68</f>
        <v>1.3578849936684453E-2</v>
      </c>
      <c r="AN32" s="99">
        <f>'Matrice Var-Covar'!AM68</f>
        <v>3.3757704370885003E-2</v>
      </c>
      <c r="AO32" s="99">
        <f>'Matrice Var-Covar'!AN68</f>
        <v>4.2978904328336662E-2</v>
      </c>
      <c r="AP32" s="99">
        <f>'Matrice Var-Covar'!AO68</f>
        <v>3.0879699087869625E-2</v>
      </c>
      <c r="AQ32" s="99">
        <f>'Matrice Var-Covar'!AP68</f>
        <v>5.1354759775730834E-2</v>
      </c>
      <c r="AR32" s="99">
        <f>'Matrice Var-Covar'!AQ68</f>
        <v>2.7234528342016451E-2</v>
      </c>
      <c r="AS32" s="99">
        <f>'Matrice Var-Covar'!AR68</f>
        <v>2.1966194207625748E-2</v>
      </c>
      <c r="AT32" s="99">
        <f>'Matrice Var-Covar'!AS68</f>
        <v>2.3920387997565535E-3</v>
      </c>
      <c r="AU32" s="99">
        <f>'Matrice Var-Covar'!AT68</f>
        <v>1.3679595486994583E-2</v>
      </c>
      <c r="AV32" s="99">
        <f>'Matrice Var-Covar'!AU68</f>
        <v>1.0947712550069433E-2</v>
      </c>
      <c r="AW32" s="99">
        <f>'Matrice Var-Covar'!AV68</f>
        <v>1.3852406993780477E-2</v>
      </c>
      <c r="AX32" s="99">
        <f>'Matrice Var-Covar'!AW68</f>
        <v>3.0808088597256776E-2</v>
      </c>
      <c r="AY32" s="99">
        <f>'Matrice Var-Covar'!AX68</f>
        <v>4.5867081693538363E-2</v>
      </c>
      <c r="AZ32" s="99">
        <f>'Matrice Var-Covar'!AY68</f>
        <v>2.7545165256709345E-2</v>
      </c>
      <c r="BA32" s="99">
        <f>'Matrice Var-Covar'!AZ68</f>
        <v>3.3994201497070588E-2</v>
      </c>
      <c r="BC32" s="10"/>
      <c r="BD32" s="10"/>
      <c r="BM32" s="26"/>
      <c r="BN32" s="26"/>
      <c r="BO32" s="26"/>
      <c r="BP32" s="26"/>
      <c r="BQ32" s="26"/>
    </row>
    <row r="33" spans="3:69" ht="14" thickBot="1">
      <c r="C33" s="25" t="str">
        <f>'Matrice Var-Covar'!B69</f>
        <v>ALLIANZ</v>
      </c>
      <c r="D33" s="99">
        <f>'Matrice Var-Covar'!C69</f>
        <v>1.5389763283458365E-2</v>
      </c>
      <c r="E33" s="99">
        <f>'Matrice Var-Covar'!D69</f>
        <v>3.4657308475963475E-2</v>
      </c>
      <c r="F33" s="99">
        <f>'Matrice Var-Covar'!E69</f>
        <v>2.4427355202265605E-2</v>
      </c>
      <c r="G33" s="99">
        <f>'Matrice Var-Covar'!F69</f>
        <v>1.2824279760764423E-2</v>
      </c>
      <c r="H33" s="99">
        <f>'Matrice Var-Covar'!G69</f>
        <v>4.4186332232736054E-2</v>
      </c>
      <c r="I33" s="99">
        <f>'Matrice Var-Covar'!H69</f>
        <v>2.8328352867896617E-2</v>
      </c>
      <c r="J33" s="99">
        <f>'Matrice Var-Covar'!I69</f>
        <v>4.9637902328395857E-2</v>
      </c>
      <c r="K33" s="99">
        <f>'Matrice Var-Covar'!J69</f>
        <v>-3.6325543403757069E-4</v>
      </c>
      <c r="L33" s="99">
        <f>'Matrice Var-Covar'!K69</f>
        <v>4.2750785254365417E-2</v>
      </c>
      <c r="M33" s="99">
        <f>'Matrice Var-Covar'!L69</f>
        <v>1.6247879510027374E-2</v>
      </c>
      <c r="N33" s="99">
        <f>'Matrice Var-Covar'!M69</f>
        <v>4.3884118918753504E-2</v>
      </c>
      <c r="O33" s="99">
        <f>'Matrice Var-Covar'!N69</f>
        <v>9.9803062007983334E-2</v>
      </c>
      <c r="P33" s="99">
        <f>'Matrice Var-Covar'!O69</f>
        <v>4.8649218648445E-2</v>
      </c>
      <c r="Q33" s="99">
        <f>'Matrice Var-Covar'!P69</f>
        <v>6.2315325009398657E-3</v>
      </c>
      <c r="R33" s="99">
        <f>'Matrice Var-Covar'!Q69</f>
        <v>4.0319804197563779E-2</v>
      </c>
      <c r="S33" s="99">
        <f>'Matrice Var-Covar'!R69</f>
        <v>6.4410171581812586E-2</v>
      </c>
      <c r="T33" s="99">
        <f>'Matrice Var-Covar'!S69</f>
        <v>4.8043782475274903E-2</v>
      </c>
      <c r="U33" s="99">
        <f>'Matrice Var-Covar'!T69</f>
        <v>2.5282947153204144E-2</v>
      </c>
      <c r="V33" s="99">
        <f>'Matrice Var-Covar'!U69</f>
        <v>5.3175741348864367E-2</v>
      </c>
      <c r="W33" s="99">
        <f>'Matrice Var-Covar'!V69</f>
        <v>2.2228621201158941E-2</v>
      </c>
      <c r="X33" s="99">
        <f>'Matrice Var-Covar'!W69</f>
        <v>4.2805322152399523E-2</v>
      </c>
      <c r="Y33" s="99">
        <f>'Matrice Var-Covar'!X69</f>
        <v>7.7242160312740685E-2</v>
      </c>
      <c r="Z33" s="99">
        <f>'Matrice Var-Covar'!Y69</f>
        <v>3.3947428033655212E-2</v>
      </c>
      <c r="AA33" s="99">
        <f>'Matrice Var-Covar'!Z69</f>
        <v>2.4770164389317301E-2</v>
      </c>
      <c r="AB33" s="99">
        <f>'Matrice Var-Covar'!AA69</f>
        <v>3.6978140001441518E-3</v>
      </c>
      <c r="AC33" s="99">
        <f>'Matrice Var-Covar'!AB69</f>
        <v>3.2995764758841596E-3</v>
      </c>
      <c r="AD33" s="99">
        <f>'Matrice Var-Covar'!AC69</f>
        <v>1.916972107403226E-2</v>
      </c>
      <c r="AE33" s="99">
        <f>'Matrice Var-Covar'!AD69</f>
        <v>4.0499768914846419E-2</v>
      </c>
      <c r="AF33" s="99">
        <f>'Matrice Var-Covar'!AE69</f>
        <v>3.6748458445825922E-3</v>
      </c>
      <c r="AG33" s="99">
        <f>'Matrice Var-Covar'!AF69</f>
        <v>6.299691952914567E-2</v>
      </c>
      <c r="AH33" s="99">
        <f>'Matrice Var-Covar'!AG69</f>
        <v>3.6746549460486159E-2</v>
      </c>
      <c r="AI33" s="99">
        <f>'Matrice Var-Covar'!AH69</f>
        <v>4.338038883242616E-3</v>
      </c>
      <c r="AJ33" s="99">
        <f>'Matrice Var-Covar'!AI69</f>
        <v>3.1310783116331765E-2</v>
      </c>
      <c r="AK33" s="99">
        <f>'Matrice Var-Covar'!AJ69</f>
        <v>2.0945632180855541E-2</v>
      </c>
      <c r="AL33" s="99">
        <f>'Matrice Var-Covar'!AK69</f>
        <v>-9.2410315567984902E-4</v>
      </c>
      <c r="AM33" s="99">
        <f>'Matrice Var-Covar'!AL69</f>
        <v>4.6261725966319257E-3</v>
      </c>
      <c r="AN33" s="99">
        <f>'Matrice Var-Covar'!AM69</f>
        <v>5.8884646937531877E-2</v>
      </c>
      <c r="AO33" s="99">
        <f>'Matrice Var-Covar'!AN69</f>
        <v>4.0941872866599865E-2</v>
      </c>
      <c r="AP33" s="99">
        <f>'Matrice Var-Covar'!AO69</f>
        <v>3.7684063647905171E-2</v>
      </c>
      <c r="AQ33" s="99">
        <f>'Matrice Var-Covar'!AP69</f>
        <v>7.7341969636943675E-2</v>
      </c>
      <c r="AR33" s="99">
        <f>'Matrice Var-Covar'!AQ69</f>
        <v>3.339796166378603E-2</v>
      </c>
      <c r="AS33" s="99">
        <f>'Matrice Var-Covar'!AR69</f>
        <v>3.4083634201780025E-2</v>
      </c>
      <c r="AT33" s="99">
        <f>'Matrice Var-Covar'!AS69</f>
        <v>-7.2276684112745609E-3</v>
      </c>
      <c r="AU33" s="99">
        <f>'Matrice Var-Covar'!AT69</f>
        <v>1.4404507869607086E-2</v>
      </c>
      <c r="AV33" s="99">
        <f>'Matrice Var-Covar'!AU69</f>
        <v>2.3158817529097042E-2</v>
      </c>
      <c r="AW33" s="99">
        <f>'Matrice Var-Covar'!AV69</f>
        <v>3.134330486571784E-2</v>
      </c>
      <c r="AX33" s="99">
        <f>'Matrice Var-Covar'!AW69</f>
        <v>1.8878531164033905E-2</v>
      </c>
      <c r="AY33" s="99">
        <f>'Matrice Var-Covar'!AX69</f>
        <v>4.4330794715915424E-2</v>
      </c>
      <c r="AZ33" s="99">
        <f>'Matrice Var-Covar'!AY69</f>
        <v>3.9920964220186983E-2</v>
      </c>
      <c r="BA33" s="99">
        <f>'Matrice Var-Covar'!AZ69</f>
        <v>7.3181683159814312E-2</v>
      </c>
      <c r="BC33" s="10"/>
      <c r="BD33" s="10"/>
      <c r="BM33" s="26"/>
      <c r="BN33" s="26"/>
      <c r="BO33" s="26"/>
      <c r="BP33" s="26"/>
      <c r="BQ33" s="26"/>
    </row>
    <row r="34" spans="3:69" ht="14" thickBot="1">
      <c r="C34" s="25" t="str">
        <f>'Matrice Var-Covar'!B70</f>
        <v>BASF</v>
      </c>
      <c r="D34" s="99">
        <f>'Matrice Var-Covar'!C70</f>
        <v>2.2002422481048611E-2</v>
      </c>
      <c r="E34" s="99">
        <f>'Matrice Var-Covar'!D70</f>
        <v>3.3229523763193117E-2</v>
      </c>
      <c r="F34" s="99">
        <f>'Matrice Var-Covar'!E70</f>
        <v>2.4204713786294095E-2</v>
      </c>
      <c r="G34" s="99">
        <f>'Matrice Var-Covar'!F70</f>
        <v>1.2997500302977657E-2</v>
      </c>
      <c r="H34" s="99">
        <f>'Matrice Var-Covar'!G70</f>
        <v>2.6174774972563375E-2</v>
      </c>
      <c r="I34" s="99">
        <f>'Matrice Var-Covar'!H70</f>
        <v>2.2695623742118476E-2</v>
      </c>
      <c r="J34" s="99">
        <f>'Matrice Var-Covar'!I70</f>
        <v>4.3162650519995092E-2</v>
      </c>
      <c r="K34" s="99">
        <f>'Matrice Var-Covar'!J70</f>
        <v>5.8845239824720508E-3</v>
      </c>
      <c r="L34" s="99">
        <f>'Matrice Var-Covar'!K70</f>
        <v>3.5175994310290393E-2</v>
      </c>
      <c r="M34" s="99">
        <f>'Matrice Var-Covar'!L70</f>
        <v>1.0533252636459767E-2</v>
      </c>
      <c r="N34" s="99">
        <f>'Matrice Var-Covar'!M70</f>
        <v>2.6622736795662773E-2</v>
      </c>
      <c r="O34" s="99">
        <f>'Matrice Var-Covar'!N70</f>
        <v>4.8649218648445E-2</v>
      </c>
      <c r="P34" s="99">
        <f>'Matrice Var-Covar'!O70</f>
        <v>6.2709751392871715E-2</v>
      </c>
      <c r="Q34" s="99">
        <f>'Matrice Var-Covar'!P70</f>
        <v>9.226660028442385E-3</v>
      </c>
      <c r="R34" s="99">
        <f>'Matrice Var-Covar'!Q70</f>
        <v>3.0535329565265286E-2</v>
      </c>
      <c r="S34" s="99">
        <f>'Matrice Var-Covar'!R70</f>
        <v>5.3219575630040677E-2</v>
      </c>
      <c r="T34" s="99">
        <f>'Matrice Var-Covar'!S70</f>
        <v>3.3129448051107575E-2</v>
      </c>
      <c r="U34" s="99">
        <f>'Matrice Var-Covar'!T70</f>
        <v>1.8925801734024441E-2</v>
      </c>
      <c r="V34" s="99">
        <f>'Matrice Var-Covar'!U70</f>
        <v>5.7176406276394934E-2</v>
      </c>
      <c r="W34" s="99">
        <f>'Matrice Var-Covar'!V70</f>
        <v>2.3587480189953016E-2</v>
      </c>
      <c r="X34" s="99">
        <f>'Matrice Var-Covar'!W70</f>
        <v>4.8621866966527982E-2</v>
      </c>
      <c r="Y34" s="99">
        <f>'Matrice Var-Covar'!X70</f>
        <v>4.4172350512516487E-2</v>
      </c>
      <c r="Z34" s="99">
        <f>'Matrice Var-Covar'!Y70</f>
        <v>2.6469980302040612E-2</v>
      </c>
      <c r="AA34" s="99">
        <f>'Matrice Var-Covar'!Z70</f>
        <v>2.0925150128325309E-2</v>
      </c>
      <c r="AB34" s="99">
        <f>'Matrice Var-Covar'!AA70</f>
        <v>8.3400627136136357E-3</v>
      </c>
      <c r="AC34" s="99">
        <f>'Matrice Var-Covar'!AB70</f>
        <v>4.312870456596514E-3</v>
      </c>
      <c r="AD34" s="99">
        <f>'Matrice Var-Covar'!AC70</f>
        <v>1.6431538050938284E-2</v>
      </c>
      <c r="AE34" s="99">
        <f>'Matrice Var-Covar'!AD70</f>
        <v>3.3525802898848156E-2</v>
      </c>
      <c r="AF34" s="99">
        <f>'Matrice Var-Covar'!AE70</f>
        <v>6.4832567257127396E-3</v>
      </c>
      <c r="AG34" s="99">
        <f>'Matrice Var-Covar'!AF70</f>
        <v>3.3960487363620416E-2</v>
      </c>
      <c r="AH34" s="99">
        <f>'Matrice Var-Covar'!AG70</f>
        <v>3.8851681100743225E-2</v>
      </c>
      <c r="AI34" s="99">
        <f>'Matrice Var-Covar'!AH70</f>
        <v>6.3582672258621804E-3</v>
      </c>
      <c r="AJ34" s="99">
        <f>'Matrice Var-Covar'!AI70</f>
        <v>3.3122361075364218E-2</v>
      </c>
      <c r="AK34" s="99">
        <f>'Matrice Var-Covar'!AJ70</f>
        <v>1.2259778564313061E-2</v>
      </c>
      <c r="AL34" s="99">
        <f>'Matrice Var-Covar'!AK70</f>
        <v>6.5126729622836188E-3</v>
      </c>
      <c r="AM34" s="99">
        <f>'Matrice Var-Covar'!AL70</f>
        <v>9.8235407362944182E-3</v>
      </c>
      <c r="AN34" s="99">
        <f>'Matrice Var-Covar'!AM70</f>
        <v>3.650548207354213E-2</v>
      </c>
      <c r="AO34" s="99">
        <f>'Matrice Var-Covar'!AN70</f>
        <v>3.3177534294416035E-2</v>
      </c>
      <c r="AP34" s="99">
        <f>'Matrice Var-Covar'!AO70</f>
        <v>2.0846500459688708E-2</v>
      </c>
      <c r="AQ34" s="99">
        <f>'Matrice Var-Covar'!AP70</f>
        <v>5.1483293356247628E-2</v>
      </c>
      <c r="AR34" s="99">
        <f>'Matrice Var-Covar'!AQ70</f>
        <v>2.454933590990491E-2</v>
      </c>
      <c r="AS34" s="99">
        <f>'Matrice Var-Covar'!AR70</f>
        <v>1.7040162008330282E-2</v>
      </c>
      <c r="AT34" s="99">
        <f>'Matrice Var-Covar'!AS70</f>
        <v>-4.993189106579264E-3</v>
      </c>
      <c r="AU34" s="99">
        <f>'Matrice Var-Covar'!AT70</f>
        <v>1.5450470188156519E-2</v>
      </c>
      <c r="AV34" s="99">
        <f>'Matrice Var-Covar'!AU70</f>
        <v>1.7777286574300416E-2</v>
      </c>
      <c r="AW34" s="99">
        <f>'Matrice Var-Covar'!AV70</f>
        <v>-1.8844646914623346E-3</v>
      </c>
      <c r="AX34" s="99">
        <f>'Matrice Var-Covar'!AW70</f>
        <v>2.7150723793620286E-2</v>
      </c>
      <c r="AY34" s="99">
        <f>'Matrice Var-Covar'!AX70</f>
        <v>3.6970253046914023E-2</v>
      </c>
      <c r="AZ34" s="99">
        <f>'Matrice Var-Covar'!AY70</f>
        <v>2.9608755061182546E-2</v>
      </c>
      <c r="BA34" s="99">
        <f>'Matrice Var-Covar'!AZ70</f>
        <v>5.0761613591856332E-2</v>
      </c>
      <c r="BC34" s="10"/>
      <c r="BD34" s="10"/>
      <c r="BM34" s="26"/>
      <c r="BN34" s="26"/>
      <c r="BO34" s="26"/>
      <c r="BP34" s="26"/>
      <c r="BQ34" s="26"/>
    </row>
    <row r="35" spans="3:69" ht="14" thickBot="1">
      <c r="C35" s="25" t="str">
        <f>'Matrice Var-Covar'!B71</f>
        <v>BANCO SANTANDER</v>
      </c>
      <c r="D35" s="99">
        <f>'Matrice Var-Covar'!C71</f>
        <v>7.213708571149881E-3</v>
      </c>
      <c r="E35" s="99">
        <f>'Matrice Var-Covar'!D71</f>
        <v>-9.0414903990662491E-4</v>
      </c>
      <c r="F35" s="99">
        <f>'Matrice Var-Covar'!E71</f>
        <v>4.6074266972998545E-3</v>
      </c>
      <c r="G35" s="99">
        <f>'Matrice Var-Covar'!F71</f>
        <v>4.3456018578060061E-3</v>
      </c>
      <c r="H35" s="99">
        <f>'Matrice Var-Covar'!G71</f>
        <v>7.3793222086895541E-3</v>
      </c>
      <c r="I35" s="99">
        <f>'Matrice Var-Covar'!H71</f>
        <v>3.22987659520408E-3</v>
      </c>
      <c r="J35" s="99">
        <f>'Matrice Var-Covar'!I71</f>
        <v>1.8710014223902857E-3</v>
      </c>
      <c r="K35" s="99">
        <f>'Matrice Var-Covar'!J71</f>
        <v>2.7193437171665294E-2</v>
      </c>
      <c r="L35" s="99">
        <f>'Matrice Var-Covar'!K71</f>
        <v>1.0921360243886678E-2</v>
      </c>
      <c r="M35" s="99">
        <f>'Matrice Var-Covar'!L71</f>
        <v>1.0678067163073329E-2</v>
      </c>
      <c r="N35" s="99">
        <f>'Matrice Var-Covar'!M71</f>
        <v>1.7018783663911245E-2</v>
      </c>
      <c r="O35" s="99">
        <f>'Matrice Var-Covar'!N71</f>
        <v>6.2315325009398657E-3</v>
      </c>
      <c r="P35" s="99">
        <f>'Matrice Var-Covar'!O71</f>
        <v>9.226660028442385E-3</v>
      </c>
      <c r="Q35" s="99">
        <f>'Matrice Var-Covar'!P71</f>
        <v>8.608714847578508E-2</v>
      </c>
      <c r="R35" s="99">
        <f>'Matrice Var-Covar'!Q71</f>
        <v>4.4783695252355541E-3</v>
      </c>
      <c r="S35" s="99">
        <f>'Matrice Var-Covar'!R71</f>
        <v>1.7976616176005659E-2</v>
      </c>
      <c r="T35" s="99">
        <f>'Matrice Var-Covar'!S71</f>
        <v>1.7068374835730066E-2</v>
      </c>
      <c r="U35" s="99">
        <f>'Matrice Var-Covar'!T71</f>
        <v>1.0364714973475667E-3</v>
      </c>
      <c r="V35" s="99">
        <f>'Matrice Var-Covar'!U71</f>
        <v>7.0734040957390193E-3</v>
      </c>
      <c r="W35" s="99">
        <f>'Matrice Var-Covar'!V71</f>
        <v>5.6724580071503342E-3</v>
      </c>
      <c r="X35" s="99">
        <f>'Matrice Var-Covar'!W71</f>
        <v>3.0668336178135263E-4</v>
      </c>
      <c r="Y35" s="99">
        <f>'Matrice Var-Covar'!X71</f>
        <v>5.0635508959550367E-3</v>
      </c>
      <c r="Z35" s="99">
        <f>'Matrice Var-Covar'!Y71</f>
        <v>7.0140010525287068E-4</v>
      </c>
      <c r="AA35" s="99">
        <f>'Matrice Var-Covar'!Z71</f>
        <v>9.2885980423415768E-3</v>
      </c>
      <c r="AB35" s="99">
        <f>'Matrice Var-Covar'!AA71</f>
        <v>8.7517810689781664E-2</v>
      </c>
      <c r="AC35" s="99">
        <f>'Matrice Var-Covar'!AB71</f>
        <v>2.2187644626521133E-2</v>
      </c>
      <c r="AD35" s="99">
        <f>'Matrice Var-Covar'!AC71</f>
        <v>-2.7378574467165472E-3</v>
      </c>
      <c r="AE35" s="99">
        <f>'Matrice Var-Covar'!AD71</f>
        <v>3.7717025859527013E-3</v>
      </c>
      <c r="AF35" s="99">
        <f>'Matrice Var-Covar'!AE71</f>
        <v>3.6624627569845275E-2</v>
      </c>
      <c r="AG35" s="99">
        <f>'Matrice Var-Covar'!AF71</f>
        <v>1.3306217983467827E-2</v>
      </c>
      <c r="AH35" s="99">
        <f>'Matrice Var-Covar'!AG71</f>
        <v>-5.1973652090390977E-4</v>
      </c>
      <c r="AI35" s="99">
        <f>'Matrice Var-Covar'!AH71</f>
        <v>7.5707589659584018E-2</v>
      </c>
      <c r="AJ35" s="99">
        <f>'Matrice Var-Covar'!AI71</f>
        <v>-2.9025104663396588E-3</v>
      </c>
      <c r="AK35" s="99">
        <f>'Matrice Var-Covar'!AJ71</f>
        <v>3.9411619738800342E-3</v>
      </c>
      <c r="AL35" s="99">
        <f>'Matrice Var-Covar'!AK71</f>
        <v>3.6755709621443478E-2</v>
      </c>
      <c r="AM35" s="99">
        <f>'Matrice Var-Covar'!AL71</f>
        <v>1.0271435043802861E-3</v>
      </c>
      <c r="AN35" s="99">
        <f>'Matrice Var-Covar'!AM71</f>
        <v>1.2236667986940532E-2</v>
      </c>
      <c r="AO35" s="99">
        <f>'Matrice Var-Covar'!AN71</f>
        <v>7.6854612892624987E-3</v>
      </c>
      <c r="AP35" s="99">
        <f>'Matrice Var-Covar'!AO71</f>
        <v>9.6059644147865461E-4</v>
      </c>
      <c r="AQ35" s="99">
        <f>'Matrice Var-Covar'!AP71</f>
        <v>1.7909826389045286E-2</v>
      </c>
      <c r="AR35" s="99">
        <f>'Matrice Var-Covar'!AQ71</f>
        <v>5.8049768591690179E-3</v>
      </c>
      <c r="AS35" s="99">
        <f>'Matrice Var-Covar'!AR71</f>
        <v>-5.9488050092018786E-3</v>
      </c>
      <c r="AT35" s="99">
        <f>'Matrice Var-Covar'!AS71</f>
        <v>3.4149965484394432E-2</v>
      </c>
      <c r="AU35" s="99">
        <f>'Matrice Var-Covar'!AT71</f>
        <v>-3.3628837479925068E-4</v>
      </c>
      <c r="AV35" s="99">
        <f>'Matrice Var-Covar'!AU71</f>
        <v>3.8681618483514466E-3</v>
      </c>
      <c r="AW35" s="99">
        <f>'Matrice Var-Covar'!AV71</f>
        <v>1.0456853141303221E-2</v>
      </c>
      <c r="AX35" s="99">
        <f>'Matrice Var-Covar'!AW71</f>
        <v>2.9543045424814452E-3</v>
      </c>
      <c r="AY35" s="99">
        <f>'Matrice Var-Covar'!AX71</f>
        <v>1.0859449614974127E-2</v>
      </c>
      <c r="AZ35" s="99">
        <f>'Matrice Var-Covar'!AY71</f>
        <v>6.0402942046261111E-3</v>
      </c>
      <c r="BA35" s="99">
        <f>'Matrice Var-Covar'!AZ71</f>
        <v>8.1713267292673128E-3</v>
      </c>
      <c r="BC35" s="10"/>
      <c r="BD35" s="10"/>
      <c r="BM35" s="26"/>
      <c r="BN35" s="26"/>
      <c r="BO35" s="26"/>
      <c r="BP35" s="26"/>
      <c r="BQ35" s="26"/>
    </row>
    <row r="36" spans="3:69" ht="14" thickBot="1">
      <c r="C36" s="25" t="str">
        <f>'Matrice Var-Covar'!B72</f>
        <v>ASML HOLDING</v>
      </c>
      <c r="D36" s="99">
        <f>'Matrice Var-Covar'!C72</f>
        <v>1.7799467210623324E-2</v>
      </c>
      <c r="E36" s="99">
        <f>'Matrice Var-Covar'!D72</f>
        <v>3.12567531793266E-2</v>
      </c>
      <c r="F36" s="99">
        <f>'Matrice Var-Covar'!E72</f>
        <v>2.3687795978360741E-2</v>
      </c>
      <c r="G36" s="99">
        <f>'Matrice Var-Covar'!F72</f>
        <v>1.4833801263644832E-2</v>
      </c>
      <c r="H36" s="99">
        <f>'Matrice Var-Covar'!G72</f>
        <v>2.8293671948867477E-2</v>
      </c>
      <c r="I36" s="99">
        <f>'Matrice Var-Covar'!H72</f>
        <v>1.9090977902358645E-2</v>
      </c>
      <c r="J36" s="99">
        <f>'Matrice Var-Covar'!I72</f>
        <v>3.5020629940855634E-2</v>
      </c>
      <c r="K36" s="99">
        <f>'Matrice Var-Covar'!J72</f>
        <v>-2.4907289969775563E-3</v>
      </c>
      <c r="L36" s="99">
        <f>'Matrice Var-Covar'!K72</f>
        <v>2.2740497326133563E-2</v>
      </c>
      <c r="M36" s="99">
        <f>'Matrice Var-Covar'!L72</f>
        <v>1.68268382565985E-2</v>
      </c>
      <c r="N36" s="99">
        <f>'Matrice Var-Covar'!M72</f>
        <v>5.0545269689133358E-2</v>
      </c>
      <c r="O36" s="99">
        <f>'Matrice Var-Covar'!N72</f>
        <v>4.0319804197563779E-2</v>
      </c>
      <c r="P36" s="99">
        <f>'Matrice Var-Covar'!O72</f>
        <v>3.0535329565265286E-2</v>
      </c>
      <c r="Q36" s="99">
        <f>'Matrice Var-Covar'!P72</f>
        <v>4.4783695252355541E-3</v>
      </c>
      <c r="R36" s="99">
        <f>'Matrice Var-Covar'!Q72</f>
        <v>9.8490417566486632E-2</v>
      </c>
      <c r="S36" s="99">
        <f>'Matrice Var-Covar'!R72</f>
        <v>3.4356733022797112E-2</v>
      </c>
      <c r="T36" s="99">
        <f>'Matrice Var-Covar'!S72</f>
        <v>2.9369281194460507E-2</v>
      </c>
      <c r="U36" s="99">
        <f>'Matrice Var-Covar'!T72</f>
        <v>1.9776072815817364E-2</v>
      </c>
      <c r="V36" s="99">
        <f>'Matrice Var-Covar'!U72</f>
        <v>4.0064225259891804E-2</v>
      </c>
      <c r="W36" s="99">
        <f>'Matrice Var-Covar'!V72</f>
        <v>2.4446073004141915E-2</v>
      </c>
      <c r="X36" s="99">
        <f>'Matrice Var-Covar'!W72</f>
        <v>2.2087039189475445E-2</v>
      </c>
      <c r="Y36" s="99">
        <f>'Matrice Var-Covar'!X72</f>
        <v>3.7760743172048472E-2</v>
      </c>
      <c r="Z36" s="99">
        <f>'Matrice Var-Covar'!Y72</f>
        <v>2.26843343783804E-2</v>
      </c>
      <c r="AA36" s="99">
        <f>'Matrice Var-Covar'!Z72</f>
        <v>1.8552389590176903E-2</v>
      </c>
      <c r="AB36" s="99">
        <f>'Matrice Var-Covar'!AA72</f>
        <v>-5.5431638341059278E-3</v>
      </c>
      <c r="AC36" s="99">
        <f>'Matrice Var-Covar'!AB72</f>
        <v>6.6906813752587082E-3</v>
      </c>
      <c r="AD36" s="99">
        <f>'Matrice Var-Covar'!AC72</f>
        <v>8.5909569962673155E-3</v>
      </c>
      <c r="AE36" s="99">
        <f>'Matrice Var-Covar'!AD72</f>
        <v>2.9913475596524547E-2</v>
      </c>
      <c r="AF36" s="99">
        <f>'Matrice Var-Covar'!AE72</f>
        <v>2.8301819647154255E-4</v>
      </c>
      <c r="AG36" s="99">
        <f>'Matrice Var-Covar'!AF72</f>
        <v>3.5567448922482668E-2</v>
      </c>
      <c r="AH36" s="99">
        <f>'Matrice Var-Covar'!AG72</f>
        <v>3.1097676771185988E-2</v>
      </c>
      <c r="AI36" s="99">
        <f>'Matrice Var-Covar'!AH72</f>
        <v>-3.560110861741126E-4</v>
      </c>
      <c r="AJ36" s="99">
        <f>'Matrice Var-Covar'!AI72</f>
        <v>1.8391649546427285E-2</v>
      </c>
      <c r="AK36" s="99">
        <f>'Matrice Var-Covar'!AJ72</f>
        <v>2.0240462357066582E-2</v>
      </c>
      <c r="AL36" s="99">
        <f>'Matrice Var-Covar'!AK72</f>
        <v>5.7628267736309358E-4</v>
      </c>
      <c r="AM36" s="99">
        <f>'Matrice Var-Covar'!AL72</f>
        <v>5.5199837369835428E-3</v>
      </c>
      <c r="AN36" s="99">
        <f>'Matrice Var-Covar'!AM72</f>
        <v>2.4571403787979694E-2</v>
      </c>
      <c r="AO36" s="99">
        <f>'Matrice Var-Covar'!AN72</f>
        <v>4.9030900428884569E-2</v>
      </c>
      <c r="AP36" s="99">
        <f>'Matrice Var-Covar'!AO72</f>
        <v>3.0870575569901002E-2</v>
      </c>
      <c r="AQ36" s="99">
        <f>'Matrice Var-Covar'!AP72</f>
        <v>4.1798911941165168E-2</v>
      </c>
      <c r="AR36" s="99">
        <f>'Matrice Var-Covar'!AQ72</f>
        <v>3.5784562944302864E-2</v>
      </c>
      <c r="AS36" s="99">
        <f>'Matrice Var-Covar'!AR72</f>
        <v>2.2371802503919975E-2</v>
      </c>
      <c r="AT36" s="99">
        <f>'Matrice Var-Covar'!AS72</f>
        <v>-1.1124831158052623E-3</v>
      </c>
      <c r="AU36" s="99">
        <f>'Matrice Var-Covar'!AT72</f>
        <v>1.3023052094041495E-2</v>
      </c>
      <c r="AV36" s="99">
        <f>'Matrice Var-Covar'!AU72</f>
        <v>8.2610500451609069E-3</v>
      </c>
      <c r="AW36" s="99">
        <f>'Matrice Var-Covar'!AV72</f>
        <v>6.7766979311385898E-4</v>
      </c>
      <c r="AX36" s="99">
        <f>'Matrice Var-Covar'!AW72</f>
        <v>2.3914930686545266E-2</v>
      </c>
      <c r="AY36" s="99">
        <f>'Matrice Var-Covar'!AX72</f>
        <v>3.0871770319019852E-2</v>
      </c>
      <c r="AZ36" s="99">
        <f>'Matrice Var-Covar'!AY72</f>
        <v>3.1821995331018038E-2</v>
      </c>
      <c r="BA36" s="99">
        <f>'Matrice Var-Covar'!AZ72</f>
        <v>2.6469876228444052E-2</v>
      </c>
      <c r="BC36" s="10"/>
      <c r="BD36" s="10"/>
      <c r="BM36" s="26"/>
      <c r="BN36" s="26"/>
      <c r="BO36" s="26"/>
      <c r="BP36" s="26"/>
      <c r="BQ36" s="26"/>
    </row>
    <row r="37" spans="3:69" ht="14" thickBot="1">
      <c r="C37" s="25" t="str">
        <f>'Matrice Var-Covar'!B73</f>
        <v>VOLKSWAGEN</v>
      </c>
      <c r="D37" s="99">
        <f>'Matrice Var-Covar'!C73</f>
        <v>3.9614472707809684E-2</v>
      </c>
      <c r="E37" s="99">
        <f>'Matrice Var-Covar'!D73</f>
        <v>4.8990919423455889E-2</v>
      </c>
      <c r="F37" s="99">
        <f>'Matrice Var-Covar'!E73</f>
        <v>2.5668753036948419E-2</v>
      </c>
      <c r="G37" s="99">
        <f>'Matrice Var-Covar'!F73</f>
        <v>8.9261925304192774E-3</v>
      </c>
      <c r="H37" s="99">
        <f>'Matrice Var-Covar'!G73</f>
        <v>3.9863459025368371E-2</v>
      </c>
      <c r="I37" s="99">
        <f>'Matrice Var-Covar'!H73</f>
        <v>2.0020388391623019E-2</v>
      </c>
      <c r="J37" s="99">
        <f>'Matrice Var-Covar'!I73</f>
        <v>4.4189733316352259E-2</v>
      </c>
      <c r="K37" s="99">
        <f>'Matrice Var-Covar'!J73</f>
        <v>2.2609040493413644E-2</v>
      </c>
      <c r="L37" s="99">
        <f>'Matrice Var-Covar'!K73</f>
        <v>4.1802727657056941E-2</v>
      </c>
      <c r="M37" s="99">
        <f>'Matrice Var-Covar'!L73</f>
        <v>3.6640634470749456E-3</v>
      </c>
      <c r="N37" s="99">
        <f>'Matrice Var-Covar'!M73</f>
        <v>4.0199744009270767E-2</v>
      </c>
      <c r="O37" s="99">
        <f>'Matrice Var-Covar'!N73</f>
        <v>6.4410171581812586E-2</v>
      </c>
      <c r="P37" s="99">
        <f>'Matrice Var-Covar'!O73</f>
        <v>5.3219575630040677E-2</v>
      </c>
      <c r="Q37" s="99">
        <f>'Matrice Var-Covar'!P73</f>
        <v>1.7976616176005659E-2</v>
      </c>
      <c r="R37" s="99">
        <f>'Matrice Var-Covar'!Q73</f>
        <v>3.4356733022797112E-2</v>
      </c>
      <c r="S37" s="99">
        <f>'Matrice Var-Covar'!R73</f>
        <v>0.17343422915346543</v>
      </c>
      <c r="T37" s="99">
        <f>'Matrice Var-Covar'!S73</f>
        <v>4.904057861368033E-2</v>
      </c>
      <c r="U37" s="99">
        <f>'Matrice Var-Covar'!T73</f>
        <v>9.8203823440377088E-3</v>
      </c>
      <c r="V37" s="99">
        <f>'Matrice Var-Covar'!U73</f>
        <v>7.8961795311438557E-2</v>
      </c>
      <c r="W37" s="99">
        <f>'Matrice Var-Covar'!V73</f>
        <v>1.9382284802956274E-2</v>
      </c>
      <c r="X37" s="99">
        <f>'Matrice Var-Covar'!W73</f>
        <v>6.7160635159321053E-2</v>
      </c>
      <c r="Y37" s="99">
        <f>'Matrice Var-Covar'!X73</f>
        <v>6.7205120369870489E-2</v>
      </c>
      <c r="Z37" s="99">
        <f>'Matrice Var-Covar'!Y73</f>
        <v>2.8240847255380831E-2</v>
      </c>
      <c r="AA37" s="99">
        <f>'Matrice Var-Covar'!Z73</f>
        <v>2.5399994969961575E-2</v>
      </c>
      <c r="AB37" s="99">
        <f>'Matrice Var-Covar'!AA73</f>
        <v>4.3335471996207547E-2</v>
      </c>
      <c r="AC37" s="99">
        <f>'Matrice Var-Covar'!AB73</f>
        <v>1.9888368289305014E-2</v>
      </c>
      <c r="AD37" s="99">
        <f>'Matrice Var-Covar'!AC73</f>
        <v>2.281707186084107E-2</v>
      </c>
      <c r="AE37" s="99">
        <f>'Matrice Var-Covar'!AD73</f>
        <v>3.3513881907182588E-2</v>
      </c>
      <c r="AF37" s="99">
        <f>'Matrice Var-Covar'!AE73</f>
        <v>2.6420404918902587E-2</v>
      </c>
      <c r="AG37" s="99">
        <f>'Matrice Var-Covar'!AF73</f>
        <v>5.7087160669739005E-2</v>
      </c>
      <c r="AH37" s="99">
        <f>'Matrice Var-Covar'!AG73</f>
        <v>5.0644854234395027E-2</v>
      </c>
      <c r="AI37" s="99">
        <f>'Matrice Var-Covar'!AH73</f>
        <v>1.4229852673394034E-2</v>
      </c>
      <c r="AJ37" s="99">
        <f>'Matrice Var-Covar'!AI73</f>
        <v>3.8807256350638142E-2</v>
      </c>
      <c r="AK37" s="99">
        <f>'Matrice Var-Covar'!AJ73</f>
        <v>1.7693453713062971E-2</v>
      </c>
      <c r="AL37" s="99">
        <f>'Matrice Var-Covar'!AK73</f>
        <v>1.5153360219293774E-2</v>
      </c>
      <c r="AM37" s="99">
        <f>'Matrice Var-Covar'!AL73</f>
        <v>5.8259955311710963E-3</v>
      </c>
      <c r="AN37" s="99">
        <f>'Matrice Var-Covar'!AM73</f>
        <v>3.9713302379966051E-2</v>
      </c>
      <c r="AO37" s="99">
        <f>'Matrice Var-Covar'!AN73</f>
        <v>3.9026946049977251E-2</v>
      </c>
      <c r="AP37" s="99">
        <f>'Matrice Var-Covar'!AO73</f>
        <v>3.1863465756147784E-2</v>
      </c>
      <c r="AQ37" s="99">
        <f>'Matrice Var-Covar'!AP73</f>
        <v>7.6260180424404925E-2</v>
      </c>
      <c r="AR37" s="99">
        <f>'Matrice Var-Covar'!AQ73</f>
        <v>2.544699923914899E-2</v>
      </c>
      <c r="AS37" s="99">
        <f>'Matrice Var-Covar'!AR73</f>
        <v>2.1969389217051563E-2</v>
      </c>
      <c r="AT37" s="99">
        <f>'Matrice Var-Covar'!AS73</f>
        <v>6.0979862452008871E-3</v>
      </c>
      <c r="AU37" s="99">
        <f>'Matrice Var-Covar'!AT73</f>
        <v>1.1670609041975784E-2</v>
      </c>
      <c r="AV37" s="99">
        <f>'Matrice Var-Covar'!AU73</f>
        <v>2.6320336432772574E-2</v>
      </c>
      <c r="AW37" s="99">
        <f>'Matrice Var-Covar'!AV73</f>
        <v>2.7966861003383095E-2</v>
      </c>
      <c r="AX37" s="99">
        <f>'Matrice Var-Covar'!AW73</f>
        <v>2.6260695986769805E-2</v>
      </c>
      <c r="AY37" s="99">
        <f>'Matrice Var-Covar'!AX73</f>
        <v>4.4520870026949641E-2</v>
      </c>
      <c r="AZ37" s="99">
        <f>'Matrice Var-Covar'!AY73</f>
        <v>4.1970598662389502E-2</v>
      </c>
      <c r="BA37" s="99">
        <f>'Matrice Var-Covar'!AZ73</f>
        <v>7.5588091480070785E-2</v>
      </c>
      <c r="BC37" s="10"/>
      <c r="BD37" s="10"/>
      <c r="BM37" s="26"/>
      <c r="BN37" s="26"/>
      <c r="BO37" s="26"/>
      <c r="BP37" s="26"/>
      <c r="BQ37" s="26"/>
    </row>
    <row r="38" spans="3:69" ht="14" thickBot="1">
      <c r="C38" s="25" t="str">
        <f>'Matrice Var-Covar'!B74</f>
        <v>BNP PARIBAS</v>
      </c>
      <c r="D38" s="99">
        <f>'Matrice Var-Covar'!C74</f>
        <v>9.9946029390676708E-3</v>
      </c>
      <c r="E38" s="99">
        <f>'Matrice Var-Covar'!D74</f>
        <v>2.8683018475045875E-2</v>
      </c>
      <c r="F38" s="99">
        <f>'Matrice Var-Covar'!E74</f>
        <v>2.2352755354936867E-2</v>
      </c>
      <c r="G38" s="99">
        <f>'Matrice Var-Covar'!F74</f>
        <v>9.8353068064911935E-3</v>
      </c>
      <c r="H38" s="99">
        <f>'Matrice Var-Covar'!G74</f>
        <v>3.1392446923634028E-2</v>
      </c>
      <c r="I38" s="99">
        <f>'Matrice Var-Covar'!H74</f>
        <v>1.7314828829750648E-2</v>
      </c>
      <c r="J38" s="99">
        <f>'Matrice Var-Covar'!I74</f>
        <v>3.5230196969127291E-2</v>
      </c>
      <c r="K38" s="99">
        <f>'Matrice Var-Covar'!J74</f>
        <v>1.0117407818419633E-2</v>
      </c>
      <c r="L38" s="99">
        <f>'Matrice Var-Covar'!K74</f>
        <v>2.5037482275735871E-2</v>
      </c>
      <c r="M38" s="99">
        <f>'Matrice Var-Covar'!L74</f>
        <v>1.1384280082747736E-2</v>
      </c>
      <c r="N38" s="99">
        <f>'Matrice Var-Covar'!M74</f>
        <v>3.1119689368052865E-2</v>
      </c>
      <c r="O38" s="99">
        <f>'Matrice Var-Covar'!N74</f>
        <v>4.8043782475274903E-2</v>
      </c>
      <c r="P38" s="99">
        <f>'Matrice Var-Covar'!O74</f>
        <v>3.3129448051107575E-2</v>
      </c>
      <c r="Q38" s="99">
        <f>'Matrice Var-Covar'!P74</f>
        <v>1.7068374835730066E-2</v>
      </c>
      <c r="R38" s="99">
        <f>'Matrice Var-Covar'!Q74</f>
        <v>2.9369281194460507E-2</v>
      </c>
      <c r="S38" s="99">
        <f>'Matrice Var-Covar'!R74</f>
        <v>4.904057861368033E-2</v>
      </c>
      <c r="T38" s="99">
        <f>'Matrice Var-Covar'!S74</f>
        <v>8.9319235846768805E-2</v>
      </c>
      <c r="U38" s="99">
        <f>'Matrice Var-Covar'!T74</f>
        <v>1.6552293328176038E-2</v>
      </c>
      <c r="V38" s="99">
        <f>'Matrice Var-Covar'!U74</f>
        <v>4.283424918691088E-2</v>
      </c>
      <c r="W38" s="99">
        <f>'Matrice Var-Covar'!V74</f>
        <v>2.2614987460931255E-2</v>
      </c>
      <c r="X38" s="99">
        <f>'Matrice Var-Covar'!W74</f>
        <v>3.3249676277874111E-2</v>
      </c>
      <c r="Y38" s="99">
        <f>'Matrice Var-Covar'!X74</f>
        <v>6.6196822648214457E-2</v>
      </c>
      <c r="Z38" s="99">
        <f>'Matrice Var-Covar'!Y74</f>
        <v>3.2934014156620076E-2</v>
      </c>
      <c r="AA38" s="99">
        <f>'Matrice Var-Covar'!Z74</f>
        <v>3.3862058116323694E-2</v>
      </c>
      <c r="AB38" s="99">
        <f>'Matrice Var-Covar'!AA74</f>
        <v>2.4450474392743029E-2</v>
      </c>
      <c r="AC38" s="99">
        <f>'Matrice Var-Covar'!AB74</f>
        <v>7.7557795447812461E-3</v>
      </c>
      <c r="AD38" s="99">
        <f>'Matrice Var-Covar'!AC74</f>
        <v>1.2485290836898085E-2</v>
      </c>
      <c r="AE38" s="99">
        <f>'Matrice Var-Covar'!AD74</f>
        <v>2.8361741633513911E-2</v>
      </c>
      <c r="AF38" s="99">
        <f>'Matrice Var-Covar'!AE74</f>
        <v>7.3468516958436975E-3</v>
      </c>
      <c r="AG38" s="99">
        <f>'Matrice Var-Covar'!AF74</f>
        <v>6.7302634595492961E-2</v>
      </c>
      <c r="AH38" s="99">
        <f>'Matrice Var-Covar'!AG74</f>
        <v>3.2389909513951154E-2</v>
      </c>
      <c r="AI38" s="99">
        <f>'Matrice Var-Covar'!AH74</f>
        <v>1.5498384533513456E-2</v>
      </c>
      <c r="AJ38" s="99">
        <f>'Matrice Var-Covar'!AI74</f>
        <v>2.1282650077819616E-2</v>
      </c>
      <c r="AK38" s="99">
        <f>'Matrice Var-Covar'!AJ74</f>
        <v>1.3691624854670617E-2</v>
      </c>
      <c r="AL38" s="99">
        <f>'Matrice Var-Covar'!AK74</f>
        <v>4.9721514515645941E-4</v>
      </c>
      <c r="AM38" s="99">
        <f>'Matrice Var-Covar'!AL74</f>
        <v>4.9206537219190129E-3</v>
      </c>
      <c r="AN38" s="99">
        <f>'Matrice Var-Covar'!AM74</f>
        <v>3.222585453308173E-2</v>
      </c>
      <c r="AO38" s="99">
        <f>'Matrice Var-Covar'!AN74</f>
        <v>3.4386087739373281E-2</v>
      </c>
      <c r="AP38" s="99">
        <f>'Matrice Var-Covar'!AO74</f>
        <v>2.17934018122692E-2</v>
      </c>
      <c r="AQ38" s="99">
        <f>'Matrice Var-Covar'!AP74</f>
        <v>8.8853970810630636E-2</v>
      </c>
      <c r="AR38" s="99">
        <f>'Matrice Var-Covar'!AQ74</f>
        <v>2.9825088624638098E-2</v>
      </c>
      <c r="AS38" s="99">
        <f>'Matrice Var-Covar'!AR74</f>
        <v>2.2381332715620806E-2</v>
      </c>
      <c r="AT38" s="99">
        <f>'Matrice Var-Covar'!AS74</f>
        <v>-4.8922353054459038E-3</v>
      </c>
      <c r="AU38" s="99">
        <f>'Matrice Var-Covar'!AT74</f>
        <v>9.1038681246590376E-3</v>
      </c>
      <c r="AV38" s="99">
        <f>'Matrice Var-Covar'!AU74</f>
        <v>2.0696225968748067E-2</v>
      </c>
      <c r="AW38" s="99">
        <f>'Matrice Var-Covar'!AV74</f>
        <v>1.3394403381620538E-3</v>
      </c>
      <c r="AX38" s="99">
        <f>'Matrice Var-Covar'!AW74</f>
        <v>1.980861896930677E-2</v>
      </c>
      <c r="AY38" s="99">
        <f>'Matrice Var-Covar'!AX74</f>
        <v>3.9942379132935468E-2</v>
      </c>
      <c r="AZ38" s="99">
        <f>'Matrice Var-Covar'!AY74</f>
        <v>3.0480454440425589E-2</v>
      </c>
      <c r="BA38" s="99">
        <f>'Matrice Var-Covar'!AZ74</f>
        <v>6.9598516807032537E-2</v>
      </c>
      <c r="BC38" s="10"/>
      <c r="BD38" s="10"/>
      <c r="BM38" s="26"/>
      <c r="BN38" s="26"/>
      <c r="BO38" s="26"/>
      <c r="BP38" s="26"/>
      <c r="BQ38" s="26"/>
    </row>
    <row r="39" spans="3:69" ht="14" thickBot="1">
      <c r="C39" s="25" t="str">
        <f>'Matrice Var-Covar'!B75</f>
        <v>DEUTSCHE TELEKOM</v>
      </c>
      <c r="D39" s="99">
        <f>'Matrice Var-Covar'!C75</f>
        <v>9.0224828676412159E-3</v>
      </c>
      <c r="E39" s="99">
        <f>'Matrice Var-Covar'!D75</f>
        <v>1.3098643032752488E-2</v>
      </c>
      <c r="F39" s="99">
        <f>'Matrice Var-Covar'!E75</f>
        <v>1.4326302119699793E-2</v>
      </c>
      <c r="G39" s="99">
        <f>'Matrice Var-Covar'!F75</f>
        <v>8.9161529663341899E-3</v>
      </c>
      <c r="H39" s="99">
        <f>'Matrice Var-Covar'!G75</f>
        <v>1.3331252061395028E-2</v>
      </c>
      <c r="I39" s="99">
        <f>'Matrice Var-Covar'!H75</f>
        <v>1.2870738271201859E-2</v>
      </c>
      <c r="J39" s="99">
        <f>'Matrice Var-Covar'!I75</f>
        <v>2.1020077498249651E-2</v>
      </c>
      <c r="K39" s="99">
        <f>'Matrice Var-Covar'!J75</f>
        <v>-2.9502516874128503E-3</v>
      </c>
      <c r="L39" s="99">
        <f>'Matrice Var-Covar'!K75</f>
        <v>2.231648223133172E-2</v>
      </c>
      <c r="M39" s="99">
        <f>'Matrice Var-Covar'!L75</f>
        <v>1.3894491831341685E-2</v>
      </c>
      <c r="N39" s="99">
        <f>'Matrice Var-Covar'!M75</f>
        <v>2.0452941117872957E-2</v>
      </c>
      <c r="O39" s="99">
        <f>'Matrice Var-Covar'!N75</f>
        <v>2.5282947153204144E-2</v>
      </c>
      <c r="P39" s="99">
        <f>'Matrice Var-Covar'!O75</f>
        <v>1.8925801734024441E-2</v>
      </c>
      <c r="Q39" s="99">
        <f>'Matrice Var-Covar'!P75</f>
        <v>1.0364714973475667E-3</v>
      </c>
      <c r="R39" s="99">
        <f>'Matrice Var-Covar'!Q75</f>
        <v>1.9776072815817364E-2</v>
      </c>
      <c r="S39" s="99">
        <f>'Matrice Var-Covar'!R75</f>
        <v>9.8203823440377088E-3</v>
      </c>
      <c r="T39" s="99">
        <f>'Matrice Var-Covar'!S75</f>
        <v>1.6552293328176038E-2</v>
      </c>
      <c r="U39" s="99">
        <f>'Matrice Var-Covar'!T75</f>
        <v>4.724597265856538E-2</v>
      </c>
      <c r="V39" s="99">
        <f>'Matrice Var-Covar'!U75</f>
        <v>1.5728286754991369E-2</v>
      </c>
      <c r="W39" s="99">
        <f>'Matrice Var-Covar'!V75</f>
        <v>1.3967397310061155E-2</v>
      </c>
      <c r="X39" s="99">
        <f>'Matrice Var-Covar'!W75</f>
        <v>1.5568783081583729E-2</v>
      </c>
      <c r="Y39" s="99">
        <f>'Matrice Var-Covar'!X75</f>
        <v>2.1409789749879608E-2</v>
      </c>
      <c r="Z39" s="99">
        <f>'Matrice Var-Covar'!Y75</f>
        <v>1.0646513543045084E-2</v>
      </c>
      <c r="AA39" s="99">
        <f>'Matrice Var-Covar'!Z75</f>
        <v>1.1917663546273811E-2</v>
      </c>
      <c r="AB39" s="99">
        <f>'Matrice Var-Covar'!AA75</f>
        <v>-1.5519125741098073E-3</v>
      </c>
      <c r="AC39" s="99">
        <f>'Matrice Var-Covar'!AB75</f>
        <v>1.8012536086804813E-3</v>
      </c>
      <c r="AD39" s="99">
        <f>'Matrice Var-Covar'!AC75</f>
        <v>1.0315802037437686E-2</v>
      </c>
      <c r="AE39" s="99">
        <f>'Matrice Var-Covar'!AD75</f>
        <v>6.8097864041397616E-3</v>
      </c>
      <c r="AF39" s="99">
        <f>'Matrice Var-Covar'!AE75</f>
        <v>-1.3288344880044202E-3</v>
      </c>
      <c r="AG39" s="99">
        <f>'Matrice Var-Covar'!AF75</f>
        <v>2.2251827238397213E-2</v>
      </c>
      <c r="AH39" s="99">
        <f>'Matrice Var-Covar'!AG75</f>
        <v>1.0797563476760409E-2</v>
      </c>
      <c r="AI39" s="99">
        <f>'Matrice Var-Covar'!AH75</f>
        <v>-2.9615661600256168E-4</v>
      </c>
      <c r="AJ39" s="99">
        <f>'Matrice Var-Covar'!AI75</f>
        <v>1.0646099329399063E-2</v>
      </c>
      <c r="AK39" s="99">
        <f>'Matrice Var-Covar'!AJ75</f>
        <v>2.2798259973493499E-2</v>
      </c>
      <c r="AL39" s="99">
        <f>'Matrice Var-Covar'!AK75</f>
        <v>-1.0655843999837721E-3</v>
      </c>
      <c r="AM39" s="99">
        <f>'Matrice Var-Covar'!AL75</f>
        <v>9.0067624490867658E-3</v>
      </c>
      <c r="AN39" s="99">
        <f>'Matrice Var-Covar'!AM75</f>
        <v>1.679701454541422E-2</v>
      </c>
      <c r="AO39" s="99">
        <f>'Matrice Var-Covar'!AN75</f>
        <v>1.5401976330831242E-2</v>
      </c>
      <c r="AP39" s="99">
        <f>'Matrice Var-Covar'!AO75</f>
        <v>2.0932790953939337E-2</v>
      </c>
      <c r="AQ39" s="99">
        <f>'Matrice Var-Covar'!AP75</f>
        <v>2.6873644763306268E-2</v>
      </c>
      <c r="AR39" s="99">
        <f>'Matrice Var-Covar'!AQ75</f>
        <v>1.9627787762564415E-2</v>
      </c>
      <c r="AS39" s="99">
        <f>'Matrice Var-Covar'!AR75</f>
        <v>2.0609490105188366E-2</v>
      </c>
      <c r="AT39" s="99">
        <f>'Matrice Var-Covar'!AS75</f>
        <v>-3.4813878306243179E-3</v>
      </c>
      <c r="AU39" s="99">
        <f>'Matrice Var-Covar'!AT75</f>
        <v>6.9396625875043031E-3</v>
      </c>
      <c r="AV39" s="99">
        <f>'Matrice Var-Covar'!AU75</f>
        <v>9.329285829443916E-3</v>
      </c>
      <c r="AW39" s="99">
        <f>'Matrice Var-Covar'!AV75</f>
        <v>2.32903591811857E-3</v>
      </c>
      <c r="AX39" s="99">
        <f>'Matrice Var-Covar'!AW75</f>
        <v>1.042962113976126E-2</v>
      </c>
      <c r="AY39" s="99">
        <f>'Matrice Var-Covar'!AX75</f>
        <v>1.7545083129420286E-2</v>
      </c>
      <c r="AZ39" s="99">
        <f>'Matrice Var-Covar'!AY75</f>
        <v>2.2098131447421576E-2</v>
      </c>
      <c r="BA39" s="99">
        <f>'Matrice Var-Covar'!AZ75</f>
        <v>2.0285339586383767E-2</v>
      </c>
      <c r="BC39" s="10"/>
      <c r="BD39" s="10"/>
      <c r="BM39" s="26"/>
      <c r="BN39" s="26"/>
      <c r="BO39" s="26"/>
      <c r="BP39" s="26"/>
      <c r="BQ39" s="26"/>
    </row>
    <row r="40" spans="3:69" ht="14" thickBot="1">
      <c r="C40" s="25" t="str">
        <f>'Matrice Var-Covar'!B76</f>
        <v>DAIMLER</v>
      </c>
      <c r="D40" s="99">
        <f>'Matrice Var-Covar'!C76</f>
        <v>3.0295406991316557E-2</v>
      </c>
      <c r="E40" s="99">
        <f>'Matrice Var-Covar'!D76</f>
        <v>4.4717439145473915E-2</v>
      </c>
      <c r="F40" s="99">
        <f>'Matrice Var-Covar'!E76</f>
        <v>2.6246603630395861E-2</v>
      </c>
      <c r="G40" s="99">
        <f>'Matrice Var-Covar'!F76</f>
        <v>1.7220543507174915E-2</v>
      </c>
      <c r="H40" s="99">
        <f>'Matrice Var-Covar'!G76</f>
        <v>3.361186023900431E-2</v>
      </c>
      <c r="I40" s="99">
        <f>'Matrice Var-Covar'!H76</f>
        <v>2.9319281873490317E-2</v>
      </c>
      <c r="J40" s="99">
        <f>'Matrice Var-Covar'!I76</f>
        <v>4.9646603616476659E-2</v>
      </c>
      <c r="K40" s="99">
        <f>'Matrice Var-Covar'!J76</f>
        <v>4.7915462336868449E-3</v>
      </c>
      <c r="L40" s="99">
        <f>'Matrice Var-Covar'!K76</f>
        <v>3.7361809656631245E-2</v>
      </c>
      <c r="M40" s="99">
        <f>'Matrice Var-Covar'!L76</f>
        <v>1.164736920517174E-2</v>
      </c>
      <c r="N40" s="99">
        <f>'Matrice Var-Covar'!M76</f>
        <v>4.9374849400140162E-2</v>
      </c>
      <c r="O40" s="99">
        <f>'Matrice Var-Covar'!N76</f>
        <v>5.3175741348864367E-2</v>
      </c>
      <c r="P40" s="99">
        <f>'Matrice Var-Covar'!O76</f>
        <v>5.7176406276394934E-2</v>
      </c>
      <c r="Q40" s="99">
        <f>'Matrice Var-Covar'!P76</f>
        <v>7.0734040957390193E-3</v>
      </c>
      <c r="R40" s="99">
        <f>'Matrice Var-Covar'!Q76</f>
        <v>4.0064225259891804E-2</v>
      </c>
      <c r="S40" s="99">
        <f>'Matrice Var-Covar'!R76</f>
        <v>7.8961795311438557E-2</v>
      </c>
      <c r="T40" s="99">
        <f>'Matrice Var-Covar'!S76</f>
        <v>4.283424918691088E-2</v>
      </c>
      <c r="U40" s="99">
        <f>'Matrice Var-Covar'!T76</f>
        <v>1.5728286754991369E-2</v>
      </c>
      <c r="V40" s="99">
        <f>'Matrice Var-Covar'!U76</f>
        <v>0.10075180438996514</v>
      </c>
      <c r="W40" s="99">
        <f>'Matrice Var-Covar'!V76</f>
        <v>2.3030823212674408E-2</v>
      </c>
      <c r="X40" s="99">
        <f>'Matrice Var-Covar'!W76</f>
        <v>6.5150740302903992E-2</v>
      </c>
      <c r="Y40" s="99">
        <f>'Matrice Var-Covar'!X76</f>
        <v>6.3587949844569225E-2</v>
      </c>
      <c r="Z40" s="99">
        <f>'Matrice Var-Covar'!Y76</f>
        <v>3.5310753272812301E-2</v>
      </c>
      <c r="AA40" s="99">
        <f>'Matrice Var-Covar'!Z76</f>
        <v>2.996810225296994E-2</v>
      </c>
      <c r="AB40" s="99">
        <f>'Matrice Var-Covar'!AA76</f>
        <v>1.1055561800396199E-2</v>
      </c>
      <c r="AC40" s="99">
        <f>'Matrice Var-Covar'!AB76</f>
        <v>6.8894075198690456E-3</v>
      </c>
      <c r="AD40" s="99">
        <f>'Matrice Var-Covar'!AC76</f>
        <v>2.2454632083361292E-2</v>
      </c>
      <c r="AE40" s="99">
        <f>'Matrice Var-Covar'!AD76</f>
        <v>4.5822935737813653E-2</v>
      </c>
      <c r="AF40" s="99">
        <f>'Matrice Var-Covar'!AE76</f>
        <v>1.1343139100998703E-2</v>
      </c>
      <c r="AG40" s="99">
        <f>'Matrice Var-Covar'!AF76</f>
        <v>4.9811611574497615E-2</v>
      </c>
      <c r="AH40" s="99">
        <f>'Matrice Var-Covar'!AG76</f>
        <v>4.8934956428149566E-2</v>
      </c>
      <c r="AI40" s="99">
        <f>'Matrice Var-Covar'!AH76</f>
        <v>4.2348548313200915E-3</v>
      </c>
      <c r="AJ40" s="99">
        <f>'Matrice Var-Covar'!AI76</f>
        <v>4.0296744313094497E-2</v>
      </c>
      <c r="AK40" s="99">
        <f>'Matrice Var-Covar'!AJ76</f>
        <v>1.745968175997667E-2</v>
      </c>
      <c r="AL40" s="99">
        <f>'Matrice Var-Covar'!AK76</f>
        <v>5.2719255028664917E-3</v>
      </c>
      <c r="AM40" s="99">
        <f>'Matrice Var-Covar'!AL76</f>
        <v>1.1928748841759474E-2</v>
      </c>
      <c r="AN40" s="99">
        <f>'Matrice Var-Covar'!AM76</f>
        <v>4.6901152172643137E-2</v>
      </c>
      <c r="AO40" s="99">
        <f>'Matrice Var-Covar'!AN76</f>
        <v>4.6889989161263163E-2</v>
      </c>
      <c r="AP40" s="99">
        <f>'Matrice Var-Covar'!AO76</f>
        <v>2.772234051475576E-2</v>
      </c>
      <c r="AQ40" s="99">
        <f>'Matrice Var-Covar'!AP76</f>
        <v>6.6507775354348764E-2</v>
      </c>
      <c r="AR40" s="99">
        <f>'Matrice Var-Covar'!AQ76</f>
        <v>3.4905736433191274E-2</v>
      </c>
      <c r="AS40" s="99">
        <f>'Matrice Var-Covar'!AR76</f>
        <v>2.138544419478948E-2</v>
      </c>
      <c r="AT40" s="99">
        <f>'Matrice Var-Covar'!AS76</f>
        <v>-3.9378973290879271E-3</v>
      </c>
      <c r="AU40" s="99">
        <f>'Matrice Var-Covar'!AT76</f>
        <v>2.1278431727504214E-2</v>
      </c>
      <c r="AV40" s="99">
        <f>'Matrice Var-Covar'!AU76</f>
        <v>2.5342603785421802E-2</v>
      </c>
      <c r="AW40" s="99">
        <f>'Matrice Var-Covar'!AV76</f>
        <v>5.816682921952609E-3</v>
      </c>
      <c r="AX40" s="99">
        <f>'Matrice Var-Covar'!AW76</f>
        <v>3.3425912223860654E-2</v>
      </c>
      <c r="AY40" s="99">
        <f>'Matrice Var-Covar'!AX76</f>
        <v>5.0847307217090347E-2</v>
      </c>
      <c r="AZ40" s="99">
        <f>'Matrice Var-Covar'!AY76</f>
        <v>3.5754173490548977E-2</v>
      </c>
      <c r="BA40" s="99">
        <f>'Matrice Var-Covar'!AZ76</f>
        <v>5.7551878355381697E-2</v>
      </c>
      <c r="BC40" s="10"/>
      <c r="BD40" s="10"/>
      <c r="BM40" s="26"/>
      <c r="BN40" s="26"/>
      <c r="BO40" s="26"/>
      <c r="BP40" s="26"/>
      <c r="BQ40" s="26"/>
    </row>
    <row r="41" spans="3:69" ht="14" thickBot="1">
      <c r="C41" s="25" t="str">
        <f>'Matrice Var-Covar'!B77</f>
        <v>ENI</v>
      </c>
      <c r="D41" s="99">
        <f>'Matrice Var-Covar'!C77</f>
        <v>1.1521079779024411E-2</v>
      </c>
      <c r="E41" s="99">
        <f>'Matrice Var-Covar'!D77</f>
        <v>1.8965644489024828E-2</v>
      </c>
      <c r="F41" s="99">
        <f>'Matrice Var-Covar'!E77</f>
        <v>2.7468911055720781E-2</v>
      </c>
      <c r="G41" s="99">
        <f>'Matrice Var-Covar'!F77</f>
        <v>8.2980654187155192E-3</v>
      </c>
      <c r="H41" s="99">
        <f>'Matrice Var-Covar'!G77</f>
        <v>1.2734905076430356E-2</v>
      </c>
      <c r="I41" s="99">
        <f>'Matrice Var-Covar'!H77</f>
        <v>1.1031044327664255E-2</v>
      </c>
      <c r="J41" s="99">
        <f>'Matrice Var-Covar'!I77</f>
        <v>1.8893435833142312E-2</v>
      </c>
      <c r="K41" s="99">
        <f>'Matrice Var-Covar'!J77</f>
        <v>2.6374259409061001E-3</v>
      </c>
      <c r="L41" s="99">
        <f>'Matrice Var-Covar'!K77</f>
        <v>1.8940869294884071E-2</v>
      </c>
      <c r="M41" s="99">
        <f>'Matrice Var-Covar'!L77</f>
        <v>1.0442164256151132E-2</v>
      </c>
      <c r="N41" s="99">
        <f>'Matrice Var-Covar'!M77</f>
        <v>2.7316051127454388E-2</v>
      </c>
      <c r="O41" s="99">
        <f>'Matrice Var-Covar'!N77</f>
        <v>2.2228621201158941E-2</v>
      </c>
      <c r="P41" s="99">
        <f>'Matrice Var-Covar'!O77</f>
        <v>2.3587480189953016E-2</v>
      </c>
      <c r="Q41" s="99">
        <f>'Matrice Var-Covar'!P77</f>
        <v>5.6724580071503342E-3</v>
      </c>
      <c r="R41" s="99">
        <f>'Matrice Var-Covar'!Q77</f>
        <v>2.4446073004141915E-2</v>
      </c>
      <c r="S41" s="99">
        <f>'Matrice Var-Covar'!R77</f>
        <v>1.9382284802956274E-2</v>
      </c>
      <c r="T41" s="99">
        <f>'Matrice Var-Covar'!S77</f>
        <v>2.2614987460931255E-2</v>
      </c>
      <c r="U41" s="99">
        <f>'Matrice Var-Covar'!T77</f>
        <v>1.3967397310061155E-2</v>
      </c>
      <c r="V41" s="99">
        <f>'Matrice Var-Covar'!U77</f>
        <v>2.3030823212674408E-2</v>
      </c>
      <c r="W41" s="99">
        <f>'Matrice Var-Covar'!V77</f>
        <v>4.0465329502966323E-2</v>
      </c>
      <c r="X41" s="99">
        <f>'Matrice Var-Covar'!W77</f>
        <v>1.8124076949730426E-2</v>
      </c>
      <c r="Y41" s="99">
        <f>'Matrice Var-Covar'!X77</f>
        <v>2.2168602799828678E-2</v>
      </c>
      <c r="Z41" s="99">
        <f>'Matrice Var-Covar'!Y77</f>
        <v>1.8803056270373181E-2</v>
      </c>
      <c r="AA41" s="99">
        <f>'Matrice Var-Covar'!Z77</f>
        <v>2.1367302254290496E-2</v>
      </c>
      <c r="AB41" s="99">
        <f>'Matrice Var-Covar'!AA77</f>
        <v>9.179499924613501E-3</v>
      </c>
      <c r="AC41" s="99">
        <f>'Matrice Var-Covar'!AB77</f>
        <v>3.1615156539901686E-3</v>
      </c>
      <c r="AD41" s="99">
        <f>'Matrice Var-Covar'!AC77</f>
        <v>7.2477840521664103E-3</v>
      </c>
      <c r="AE41" s="99">
        <f>'Matrice Var-Covar'!AD77</f>
        <v>1.6219309020517512E-2</v>
      </c>
      <c r="AF41" s="99">
        <f>'Matrice Var-Covar'!AE77</f>
        <v>2.2688501717564478E-3</v>
      </c>
      <c r="AG41" s="99">
        <f>'Matrice Var-Covar'!AF77</f>
        <v>2.5658529012234428E-2</v>
      </c>
      <c r="AH41" s="99">
        <f>'Matrice Var-Covar'!AG77</f>
        <v>1.5612206059905031E-2</v>
      </c>
      <c r="AI41" s="99">
        <f>'Matrice Var-Covar'!AH77</f>
        <v>4.2674417461884828E-3</v>
      </c>
      <c r="AJ41" s="99">
        <f>'Matrice Var-Covar'!AI77</f>
        <v>1.5109473586814196E-2</v>
      </c>
      <c r="AK41" s="99">
        <f>'Matrice Var-Covar'!AJ77</f>
        <v>8.1326275242740789E-3</v>
      </c>
      <c r="AL41" s="99">
        <f>'Matrice Var-Covar'!AK77</f>
        <v>-2.7255100586119842E-3</v>
      </c>
      <c r="AM41" s="99">
        <f>'Matrice Var-Covar'!AL77</f>
        <v>5.2600855656768043E-3</v>
      </c>
      <c r="AN41" s="99">
        <f>'Matrice Var-Covar'!AM77</f>
        <v>1.722790612247212E-2</v>
      </c>
      <c r="AO41" s="99">
        <f>'Matrice Var-Covar'!AN77</f>
        <v>2.3366704229453042E-2</v>
      </c>
      <c r="AP41" s="99">
        <f>'Matrice Var-Covar'!AO77</f>
        <v>2.0462786421843415E-2</v>
      </c>
      <c r="AQ41" s="99">
        <f>'Matrice Var-Covar'!AP77</f>
        <v>3.0140504183445032E-2</v>
      </c>
      <c r="AR41" s="99">
        <f>'Matrice Var-Covar'!AQ77</f>
        <v>1.712002470943317E-2</v>
      </c>
      <c r="AS41" s="99">
        <f>'Matrice Var-Covar'!AR77</f>
        <v>1.2142239740075687E-2</v>
      </c>
      <c r="AT41" s="99">
        <f>'Matrice Var-Covar'!AS77</f>
        <v>5.5259432479336391E-3</v>
      </c>
      <c r="AU41" s="99">
        <f>'Matrice Var-Covar'!AT77</f>
        <v>7.6709744587661359E-3</v>
      </c>
      <c r="AV41" s="99">
        <f>'Matrice Var-Covar'!AU77</f>
        <v>1.1721966385969474E-2</v>
      </c>
      <c r="AW41" s="99">
        <f>'Matrice Var-Covar'!AV77</f>
        <v>7.3538553806129165E-3</v>
      </c>
      <c r="AX41" s="99">
        <f>'Matrice Var-Covar'!AW77</f>
        <v>1.8023380751721763E-2</v>
      </c>
      <c r="AY41" s="99">
        <f>'Matrice Var-Covar'!AX77</f>
        <v>2.7519052002526384E-2</v>
      </c>
      <c r="AZ41" s="99">
        <f>'Matrice Var-Covar'!AY77</f>
        <v>2.4122619206284328E-2</v>
      </c>
      <c r="BA41" s="99">
        <f>'Matrice Var-Covar'!AZ77</f>
        <v>2.4074441732413937E-2</v>
      </c>
      <c r="BC41" s="10"/>
      <c r="BD41" s="10"/>
      <c r="BM41" s="26"/>
      <c r="BN41" s="26"/>
      <c r="BO41" s="26"/>
      <c r="BP41" s="26"/>
      <c r="BQ41" s="26"/>
    </row>
    <row r="42" spans="3:69" ht="14" thickBot="1">
      <c r="C42" s="25" t="str">
        <f>'Matrice Var-Covar'!B78</f>
        <v>BMW</v>
      </c>
      <c r="D42" s="99">
        <f>'Matrice Var-Covar'!C78</f>
        <v>1.9604294499951234E-2</v>
      </c>
      <c r="E42" s="99">
        <f>'Matrice Var-Covar'!D78</f>
        <v>3.9739148680559035E-2</v>
      </c>
      <c r="F42" s="99">
        <f>'Matrice Var-Covar'!E78</f>
        <v>1.938389323118522E-2</v>
      </c>
      <c r="G42" s="99">
        <f>'Matrice Var-Covar'!F78</f>
        <v>1.1153528292681495E-2</v>
      </c>
      <c r="H42" s="99">
        <f>'Matrice Var-Covar'!G78</f>
        <v>3.1358841847548259E-2</v>
      </c>
      <c r="I42" s="99">
        <f>'Matrice Var-Covar'!H78</f>
        <v>2.2048166426255615E-2</v>
      </c>
      <c r="J42" s="99">
        <f>'Matrice Var-Covar'!I78</f>
        <v>4.1074226786225992E-2</v>
      </c>
      <c r="K42" s="99">
        <f>'Matrice Var-Covar'!J78</f>
        <v>7.1298479626983133E-3</v>
      </c>
      <c r="L42" s="99">
        <f>'Matrice Var-Covar'!K78</f>
        <v>3.3594945118896123E-2</v>
      </c>
      <c r="M42" s="99">
        <f>'Matrice Var-Covar'!L78</f>
        <v>8.3695046756082202E-3</v>
      </c>
      <c r="N42" s="99">
        <f>'Matrice Var-Covar'!M78</f>
        <v>2.8610711060643911E-2</v>
      </c>
      <c r="O42" s="99">
        <f>'Matrice Var-Covar'!N78</f>
        <v>4.2805322152399523E-2</v>
      </c>
      <c r="P42" s="99">
        <f>'Matrice Var-Covar'!O78</f>
        <v>4.8621866966527982E-2</v>
      </c>
      <c r="Q42" s="99">
        <f>'Matrice Var-Covar'!P78</f>
        <v>3.0668336178135263E-4</v>
      </c>
      <c r="R42" s="99">
        <f>'Matrice Var-Covar'!Q78</f>
        <v>2.2087039189475445E-2</v>
      </c>
      <c r="S42" s="99">
        <f>'Matrice Var-Covar'!R78</f>
        <v>6.7160635159321053E-2</v>
      </c>
      <c r="T42" s="99">
        <f>'Matrice Var-Covar'!S78</f>
        <v>3.3249676277874111E-2</v>
      </c>
      <c r="U42" s="99">
        <f>'Matrice Var-Covar'!T78</f>
        <v>1.5568783081583729E-2</v>
      </c>
      <c r="V42" s="99">
        <f>'Matrice Var-Covar'!U78</f>
        <v>6.5150740302903992E-2</v>
      </c>
      <c r="W42" s="99">
        <f>'Matrice Var-Covar'!V78</f>
        <v>1.8124076949730426E-2</v>
      </c>
      <c r="X42" s="99">
        <f>'Matrice Var-Covar'!W78</f>
        <v>7.6389386349860755E-2</v>
      </c>
      <c r="Y42" s="99">
        <f>'Matrice Var-Covar'!X78</f>
        <v>4.608707550911742E-2</v>
      </c>
      <c r="Z42" s="99">
        <f>'Matrice Var-Covar'!Y78</f>
        <v>2.6411705719879421E-2</v>
      </c>
      <c r="AA42" s="99">
        <f>'Matrice Var-Covar'!Z78</f>
        <v>2.1242295263841259E-2</v>
      </c>
      <c r="AB42" s="99">
        <f>'Matrice Var-Covar'!AA78</f>
        <v>4.8447804702589949E-3</v>
      </c>
      <c r="AC42" s="99">
        <f>'Matrice Var-Covar'!AB78</f>
        <v>5.1304034481333572E-3</v>
      </c>
      <c r="AD42" s="99">
        <f>'Matrice Var-Covar'!AC78</f>
        <v>2.0135974630317344E-2</v>
      </c>
      <c r="AE42" s="99">
        <f>'Matrice Var-Covar'!AD78</f>
        <v>3.2014767123655828E-2</v>
      </c>
      <c r="AF42" s="99">
        <f>'Matrice Var-Covar'!AE78</f>
        <v>1.015300109434975E-2</v>
      </c>
      <c r="AG42" s="99">
        <f>'Matrice Var-Covar'!AF78</f>
        <v>3.7068179717856767E-2</v>
      </c>
      <c r="AH42" s="99">
        <f>'Matrice Var-Covar'!AG78</f>
        <v>4.271307752421194E-2</v>
      </c>
      <c r="AI42" s="99">
        <f>'Matrice Var-Covar'!AH78</f>
        <v>-2.2051696710994988E-3</v>
      </c>
      <c r="AJ42" s="99">
        <f>'Matrice Var-Covar'!AI78</f>
        <v>3.2786548129894601E-2</v>
      </c>
      <c r="AK42" s="99">
        <f>'Matrice Var-Covar'!AJ78</f>
        <v>1.2095162345249502E-2</v>
      </c>
      <c r="AL42" s="99">
        <f>'Matrice Var-Covar'!AK78</f>
        <v>1.9982187078500481E-3</v>
      </c>
      <c r="AM42" s="99">
        <f>'Matrice Var-Covar'!AL78</f>
        <v>1.0557579393521971E-2</v>
      </c>
      <c r="AN42" s="99">
        <f>'Matrice Var-Covar'!AM78</f>
        <v>3.5725313977600044E-2</v>
      </c>
      <c r="AO42" s="99">
        <f>'Matrice Var-Covar'!AN78</f>
        <v>3.3318816726668088E-2</v>
      </c>
      <c r="AP42" s="99">
        <f>'Matrice Var-Covar'!AO78</f>
        <v>1.8280475757937856E-2</v>
      </c>
      <c r="AQ42" s="99">
        <f>'Matrice Var-Covar'!AP78</f>
        <v>5.2716896260946264E-2</v>
      </c>
      <c r="AR42" s="99">
        <f>'Matrice Var-Covar'!AQ78</f>
        <v>2.2690119110526041E-2</v>
      </c>
      <c r="AS42" s="99">
        <f>'Matrice Var-Covar'!AR78</f>
        <v>1.8685777281786917E-2</v>
      </c>
      <c r="AT42" s="99">
        <f>'Matrice Var-Covar'!AS78</f>
        <v>-1.4605337792769357E-3</v>
      </c>
      <c r="AU42" s="99">
        <f>'Matrice Var-Covar'!AT78</f>
        <v>1.2668715712602651E-2</v>
      </c>
      <c r="AV42" s="99">
        <f>'Matrice Var-Covar'!AU78</f>
        <v>2.4505219167530456E-2</v>
      </c>
      <c r="AW42" s="99">
        <f>'Matrice Var-Covar'!AV78</f>
        <v>6.7977862463254671E-3</v>
      </c>
      <c r="AX42" s="99">
        <f>'Matrice Var-Covar'!AW78</f>
        <v>2.2789549928406747E-2</v>
      </c>
      <c r="AY42" s="99">
        <f>'Matrice Var-Covar'!AX78</f>
        <v>3.8687352136015471E-2</v>
      </c>
      <c r="AZ42" s="99">
        <f>'Matrice Var-Covar'!AY78</f>
        <v>2.4555143130882508E-2</v>
      </c>
      <c r="BA42" s="99">
        <f>'Matrice Var-Covar'!AZ78</f>
        <v>5.2089268745952919E-2</v>
      </c>
      <c r="BC42" s="10"/>
      <c r="BD42" s="10"/>
      <c r="BM42" s="26"/>
      <c r="BN42" s="26"/>
      <c r="BO42" s="26"/>
      <c r="BP42" s="26"/>
      <c r="BQ42" s="26"/>
    </row>
    <row r="43" spans="3:69" ht="14" thickBot="1">
      <c r="C43" s="25" t="str">
        <f>'Matrice Var-Covar'!B79</f>
        <v>AXA</v>
      </c>
      <c r="D43" s="99">
        <f>'Matrice Var-Covar'!C79</f>
        <v>1.6846051353877366E-2</v>
      </c>
      <c r="E43" s="99">
        <f>'Matrice Var-Covar'!D79</f>
        <v>3.3347330279933939E-2</v>
      </c>
      <c r="F43" s="99">
        <f>'Matrice Var-Covar'!E79</f>
        <v>2.8130708961043055E-2</v>
      </c>
      <c r="G43" s="99">
        <f>'Matrice Var-Covar'!F79</f>
        <v>1.7872563683756858E-2</v>
      </c>
      <c r="H43" s="99">
        <f>'Matrice Var-Covar'!G79</f>
        <v>3.946796777965117E-2</v>
      </c>
      <c r="I43" s="99">
        <f>'Matrice Var-Covar'!H79</f>
        <v>2.8533282549377859E-2</v>
      </c>
      <c r="J43" s="99">
        <f>'Matrice Var-Covar'!I79</f>
        <v>5.027421296931419E-2</v>
      </c>
      <c r="K43" s="99">
        <f>'Matrice Var-Covar'!J79</f>
        <v>-7.2001446367480368E-4</v>
      </c>
      <c r="L43" s="99">
        <f>'Matrice Var-Covar'!K79</f>
        <v>3.4641222550734319E-2</v>
      </c>
      <c r="M43" s="99">
        <f>'Matrice Var-Covar'!L79</f>
        <v>1.5163127992946354E-2</v>
      </c>
      <c r="N43" s="99">
        <f>'Matrice Var-Covar'!M79</f>
        <v>4.0454170012758542E-2</v>
      </c>
      <c r="O43" s="99">
        <f>'Matrice Var-Covar'!N79</f>
        <v>7.7242160312740685E-2</v>
      </c>
      <c r="P43" s="99">
        <f>'Matrice Var-Covar'!O79</f>
        <v>4.4172350512516487E-2</v>
      </c>
      <c r="Q43" s="99">
        <f>'Matrice Var-Covar'!P79</f>
        <v>5.0635508959550367E-3</v>
      </c>
      <c r="R43" s="99">
        <f>'Matrice Var-Covar'!Q79</f>
        <v>3.7760743172048472E-2</v>
      </c>
      <c r="S43" s="99">
        <f>'Matrice Var-Covar'!R79</f>
        <v>6.7205120369870489E-2</v>
      </c>
      <c r="T43" s="99">
        <f>'Matrice Var-Covar'!S79</f>
        <v>6.6196822648214457E-2</v>
      </c>
      <c r="U43" s="99">
        <f>'Matrice Var-Covar'!T79</f>
        <v>2.1409789749879608E-2</v>
      </c>
      <c r="V43" s="99">
        <f>'Matrice Var-Covar'!U79</f>
        <v>6.3587949844569225E-2</v>
      </c>
      <c r="W43" s="99">
        <f>'Matrice Var-Covar'!V79</f>
        <v>2.2168602799828678E-2</v>
      </c>
      <c r="X43" s="99">
        <f>'Matrice Var-Covar'!W79</f>
        <v>4.608707550911742E-2</v>
      </c>
      <c r="Y43" s="99">
        <f>'Matrice Var-Covar'!X79</f>
        <v>0.11769791795823578</v>
      </c>
      <c r="Z43" s="99">
        <f>'Matrice Var-Covar'!Y79</f>
        <v>4.2037993844429855E-2</v>
      </c>
      <c r="AA43" s="99">
        <f>'Matrice Var-Covar'!Z79</f>
        <v>2.8940288254225243E-2</v>
      </c>
      <c r="AB43" s="99">
        <f>'Matrice Var-Covar'!AA79</f>
        <v>6.6617650664070301E-3</v>
      </c>
      <c r="AC43" s="99">
        <f>'Matrice Var-Covar'!AB79</f>
        <v>9.6118595405657002E-3</v>
      </c>
      <c r="AD43" s="99">
        <f>'Matrice Var-Covar'!AC79</f>
        <v>2.227934721720885E-2</v>
      </c>
      <c r="AE43" s="99">
        <f>'Matrice Var-Covar'!AD79</f>
        <v>4.4961433462562497E-2</v>
      </c>
      <c r="AF43" s="99">
        <f>'Matrice Var-Covar'!AE79</f>
        <v>4.8628817090026312E-3</v>
      </c>
      <c r="AG43" s="99">
        <f>'Matrice Var-Covar'!AF79</f>
        <v>6.9995367602533401E-2</v>
      </c>
      <c r="AH43" s="99">
        <f>'Matrice Var-Covar'!AG79</f>
        <v>4.4780050423977646E-2</v>
      </c>
      <c r="AI43" s="99">
        <f>'Matrice Var-Covar'!AH79</f>
        <v>3.345552536982324E-3</v>
      </c>
      <c r="AJ43" s="99">
        <f>'Matrice Var-Covar'!AI79</f>
        <v>3.5333256317273201E-2</v>
      </c>
      <c r="AK43" s="99">
        <f>'Matrice Var-Covar'!AJ79</f>
        <v>1.744894474384583E-2</v>
      </c>
      <c r="AL43" s="99">
        <f>'Matrice Var-Covar'!AK79</f>
        <v>-8.8126895192974634E-4</v>
      </c>
      <c r="AM43" s="99">
        <f>'Matrice Var-Covar'!AL79</f>
        <v>1.0513785086887193E-2</v>
      </c>
      <c r="AN43" s="99">
        <f>'Matrice Var-Covar'!AM79</f>
        <v>6.040312584032069E-2</v>
      </c>
      <c r="AO43" s="99">
        <f>'Matrice Var-Covar'!AN79</f>
        <v>4.5086399707053353E-2</v>
      </c>
      <c r="AP43" s="99">
        <f>'Matrice Var-Covar'!AO79</f>
        <v>3.6953173986489368E-2</v>
      </c>
      <c r="AQ43" s="99">
        <f>'Matrice Var-Covar'!AP79</f>
        <v>9.4132725996537409E-2</v>
      </c>
      <c r="AR43" s="99">
        <f>'Matrice Var-Covar'!AQ79</f>
        <v>4.5330172443204302E-2</v>
      </c>
      <c r="AS43" s="99">
        <f>'Matrice Var-Covar'!AR79</f>
        <v>3.1962932738238851E-2</v>
      </c>
      <c r="AT43" s="99">
        <f>'Matrice Var-Covar'!AS79</f>
        <v>-1.1106641524513693E-2</v>
      </c>
      <c r="AU43" s="99">
        <f>'Matrice Var-Covar'!AT79</f>
        <v>2.0402560400469692E-2</v>
      </c>
      <c r="AV43" s="99">
        <f>'Matrice Var-Covar'!AU79</f>
        <v>2.3837162425044769E-2</v>
      </c>
      <c r="AW43" s="99">
        <f>'Matrice Var-Covar'!AV79</f>
        <v>-8.2513178559210309E-4</v>
      </c>
      <c r="AX43" s="99">
        <f>'Matrice Var-Covar'!AW79</f>
        <v>2.2196255594516334E-2</v>
      </c>
      <c r="AY43" s="99">
        <f>'Matrice Var-Covar'!AX79</f>
        <v>4.9189213457146441E-2</v>
      </c>
      <c r="AZ43" s="99">
        <f>'Matrice Var-Covar'!AY79</f>
        <v>4.4791269900059716E-2</v>
      </c>
      <c r="BA43" s="99">
        <f>'Matrice Var-Covar'!AZ79</f>
        <v>7.9733482155606425E-2</v>
      </c>
      <c r="BC43" s="10"/>
      <c r="BD43" s="10"/>
      <c r="BM43" s="26"/>
      <c r="BN43" s="26"/>
      <c r="BO43" s="26"/>
      <c r="BP43" s="26"/>
      <c r="BQ43" s="26"/>
    </row>
    <row r="44" spans="3:69" ht="14" thickBot="1">
      <c r="C44" s="25" t="str">
        <f>'Matrice Var-Covar'!B80</f>
        <v>VINCI</v>
      </c>
      <c r="D44" s="99">
        <f>'Matrice Var-Covar'!C80</f>
        <v>1.0645921952799672E-2</v>
      </c>
      <c r="E44" s="99">
        <f>'Matrice Var-Covar'!D80</f>
        <v>2.532308108931864E-2</v>
      </c>
      <c r="F44" s="99">
        <f>'Matrice Var-Covar'!E80</f>
        <v>2.1275336270956929E-2</v>
      </c>
      <c r="G44" s="99">
        <f>'Matrice Var-Covar'!F80</f>
        <v>1.2735365982631057E-2</v>
      </c>
      <c r="H44" s="99">
        <f>'Matrice Var-Covar'!G80</f>
        <v>1.9387013243340266E-2</v>
      </c>
      <c r="I44" s="99">
        <f>'Matrice Var-Covar'!H80</f>
        <v>1.6203194591363337E-2</v>
      </c>
      <c r="J44" s="99">
        <f>'Matrice Var-Covar'!I80</f>
        <v>2.9004570203586974E-2</v>
      </c>
      <c r="K44" s="99">
        <f>'Matrice Var-Covar'!J80</f>
        <v>9.7609455021962382E-4</v>
      </c>
      <c r="L44" s="99">
        <f>'Matrice Var-Covar'!K80</f>
        <v>1.55659656862456E-2</v>
      </c>
      <c r="M44" s="99">
        <f>'Matrice Var-Covar'!L80</f>
        <v>6.1525048769242576E-3</v>
      </c>
      <c r="N44" s="99">
        <f>'Matrice Var-Covar'!M80</f>
        <v>2.9218924460684546E-2</v>
      </c>
      <c r="O44" s="99">
        <f>'Matrice Var-Covar'!N80</f>
        <v>3.3947428033655212E-2</v>
      </c>
      <c r="P44" s="99">
        <f>'Matrice Var-Covar'!O80</f>
        <v>2.6469980302040612E-2</v>
      </c>
      <c r="Q44" s="99">
        <f>'Matrice Var-Covar'!P80</f>
        <v>7.0140010525287068E-4</v>
      </c>
      <c r="R44" s="99">
        <f>'Matrice Var-Covar'!Q80</f>
        <v>2.26843343783804E-2</v>
      </c>
      <c r="S44" s="99">
        <f>'Matrice Var-Covar'!R80</f>
        <v>2.8240847255380831E-2</v>
      </c>
      <c r="T44" s="99">
        <f>'Matrice Var-Covar'!S80</f>
        <v>3.2934014156620076E-2</v>
      </c>
      <c r="U44" s="99">
        <f>'Matrice Var-Covar'!T80</f>
        <v>1.0646513543045084E-2</v>
      </c>
      <c r="V44" s="99">
        <f>'Matrice Var-Covar'!U80</f>
        <v>3.5310753272812301E-2</v>
      </c>
      <c r="W44" s="99">
        <f>'Matrice Var-Covar'!V80</f>
        <v>1.8803056270373181E-2</v>
      </c>
      <c r="X44" s="99">
        <f>'Matrice Var-Covar'!W80</f>
        <v>2.6411705719879421E-2</v>
      </c>
      <c r="Y44" s="99">
        <f>'Matrice Var-Covar'!X80</f>
        <v>4.2037993844429855E-2</v>
      </c>
      <c r="Z44" s="99">
        <f>'Matrice Var-Covar'!Y80</f>
        <v>5.4706191891984807E-2</v>
      </c>
      <c r="AA44" s="99">
        <f>'Matrice Var-Covar'!Z80</f>
        <v>2.6453262513035571E-2</v>
      </c>
      <c r="AB44" s="99">
        <f>'Matrice Var-Covar'!AA80</f>
        <v>-3.1738408731750998E-4</v>
      </c>
      <c r="AC44" s="99">
        <f>'Matrice Var-Covar'!AB80</f>
        <v>2.6609895588348307E-3</v>
      </c>
      <c r="AD44" s="99">
        <f>'Matrice Var-Covar'!AC80</f>
        <v>1.5858657172478197E-2</v>
      </c>
      <c r="AE44" s="99">
        <f>'Matrice Var-Covar'!AD80</f>
        <v>2.9801381820642181E-2</v>
      </c>
      <c r="AF44" s="99">
        <f>'Matrice Var-Covar'!AE80</f>
        <v>-6.6316237511992256E-4</v>
      </c>
      <c r="AG44" s="99">
        <f>'Matrice Var-Covar'!AF80</f>
        <v>3.1173591781019461E-2</v>
      </c>
      <c r="AH44" s="99">
        <f>'Matrice Var-Covar'!AG80</f>
        <v>3.1748802494076273E-2</v>
      </c>
      <c r="AI44" s="99">
        <f>'Matrice Var-Covar'!AH80</f>
        <v>-1.0131882654357211E-3</v>
      </c>
      <c r="AJ44" s="99">
        <f>'Matrice Var-Covar'!AI80</f>
        <v>2.0525586865598223E-2</v>
      </c>
      <c r="AK44" s="99">
        <f>'Matrice Var-Covar'!AJ80</f>
        <v>1.5750455972491608E-2</v>
      </c>
      <c r="AL44" s="99">
        <f>'Matrice Var-Covar'!AK80</f>
        <v>-1.0328754488961561E-3</v>
      </c>
      <c r="AM44" s="99">
        <f>'Matrice Var-Covar'!AL80</f>
        <v>9.1989992036417122E-3</v>
      </c>
      <c r="AN44" s="99">
        <f>'Matrice Var-Covar'!AM80</f>
        <v>3.4233813648492581E-2</v>
      </c>
      <c r="AO44" s="99">
        <f>'Matrice Var-Covar'!AN80</f>
        <v>2.5996529767138742E-2</v>
      </c>
      <c r="AP44" s="99">
        <f>'Matrice Var-Covar'!AO80</f>
        <v>2.2585941177691696E-2</v>
      </c>
      <c r="AQ44" s="99">
        <f>'Matrice Var-Covar'!AP80</f>
        <v>4.7041016557248232E-2</v>
      </c>
      <c r="AR44" s="99">
        <f>'Matrice Var-Covar'!AQ80</f>
        <v>2.8950795622482706E-2</v>
      </c>
      <c r="AS44" s="99">
        <f>'Matrice Var-Covar'!AR80</f>
        <v>2.3321459556553417E-2</v>
      </c>
      <c r="AT44" s="99">
        <f>'Matrice Var-Covar'!AS80</f>
        <v>-5.1372359372049725E-4</v>
      </c>
      <c r="AU44" s="99">
        <f>'Matrice Var-Covar'!AT80</f>
        <v>1.126940696656533E-2</v>
      </c>
      <c r="AV44" s="99">
        <f>'Matrice Var-Covar'!AU80</f>
        <v>2.0620832679494688E-2</v>
      </c>
      <c r="AW44" s="99">
        <f>'Matrice Var-Covar'!AV80</f>
        <v>1.0808012614692631E-3</v>
      </c>
      <c r="AX44" s="99">
        <f>'Matrice Var-Covar'!AW80</f>
        <v>2.3936506685653579E-2</v>
      </c>
      <c r="AY44" s="99">
        <f>'Matrice Var-Covar'!AX80</f>
        <v>3.2693278229521637E-2</v>
      </c>
      <c r="AZ44" s="99">
        <f>'Matrice Var-Covar'!AY80</f>
        <v>2.5988695002632289E-2</v>
      </c>
      <c r="BA44" s="99">
        <f>'Matrice Var-Covar'!AZ80</f>
        <v>3.8583361804378755E-2</v>
      </c>
      <c r="BC44" s="10"/>
      <c r="BD44" s="10"/>
      <c r="BM44" s="26"/>
      <c r="BN44" s="26"/>
      <c r="BO44" s="26"/>
      <c r="BP44" s="26"/>
      <c r="BQ44" s="26"/>
    </row>
    <row r="45" spans="3:69" ht="14" thickBot="1">
      <c r="C45" s="25" t="str">
        <f>'Matrice Var-Covar'!B81</f>
        <v>ENEL</v>
      </c>
      <c r="D45" s="99">
        <f>'Matrice Var-Covar'!C81</f>
        <v>1.0999119853832107E-2</v>
      </c>
      <c r="E45" s="99">
        <f>'Matrice Var-Covar'!D81</f>
        <v>2.0923178159645235E-2</v>
      </c>
      <c r="F45" s="99">
        <f>'Matrice Var-Covar'!E81</f>
        <v>1.6777372040847713E-2</v>
      </c>
      <c r="G45" s="99">
        <f>'Matrice Var-Covar'!F81</f>
        <v>8.813617418859266E-3</v>
      </c>
      <c r="H45" s="99">
        <f>'Matrice Var-Covar'!G81</f>
        <v>1.5196259557225481E-2</v>
      </c>
      <c r="I45" s="99">
        <f>'Matrice Var-Covar'!H81</f>
        <v>1.2321339946399274E-2</v>
      </c>
      <c r="J45" s="99">
        <f>'Matrice Var-Covar'!I81</f>
        <v>2.1831921908773817E-2</v>
      </c>
      <c r="K45" s="99">
        <f>'Matrice Var-Covar'!J81</f>
        <v>5.9299219430263925E-3</v>
      </c>
      <c r="L45" s="99">
        <f>'Matrice Var-Covar'!K81</f>
        <v>1.5989216985780735E-2</v>
      </c>
      <c r="M45" s="99">
        <f>'Matrice Var-Covar'!L81</f>
        <v>1.3542449752445198E-2</v>
      </c>
      <c r="N45" s="99">
        <f>'Matrice Var-Covar'!M81</f>
        <v>2.5378099004844647E-2</v>
      </c>
      <c r="O45" s="99">
        <f>'Matrice Var-Covar'!N81</f>
        <v>2.4770164389317301E-2</v>
      </c>
      <c r="P45" s="99">
        <f>'Matrice Var-Covar'!O81</f>
        <v>2.0925150128325309E-2</v>
      </c>
      <c r="Q45" s="99">
        <f>'Matrice Var-Covar'!P81</f>
        <v>9.2885980423415768E-3</v>
      </c>
      <c r="R45" s="99">
        <f>'Matrice Var-Covar'!Q81</f>
        <v>1.8552389590176903E-2</v>
      </c>
      <c r="S45" s="99">
        <f>'Matrice Var-Covar'!R81</f>
        <v>2.5399994969961575E-2</v>
      </c>
      <c r="T45" s="99">
        <f>'Matrice Var-Covar'!S81</f>
        <v>3.3862058116323694E-2</v>
      </c>
      <c r="U45" s="99">
        <f>'Matrice Var-Covar'!T81</f>
        <v>1.1917663546273811E-2</v>
      </c>
      <c r="V45" s="99">
        <f>'Matrice Var-Covar'!U81</f>
        <v>2.996810225296994E-2</v>
      </c>
      <c r="W45" s="99">
        <f>'Matrice Var-Covar'!V81</f>
        <v>2.1367302254290496E-2</v>
      </c>
      <c r="X45" s="99">
        <f>'Matrice Var-Covar'!W81</f>
        <v>2.1242295263841259E-2</v>
      </c>
      <c r="Y45" s="99">
        <f>'Matrice Var-Covar'!X81</f>
        <v>2.8940288254225243E-2</v>
      </c>
      <c r="Z45" s="99">
        <f>'Matrice Var-Covar'!Y81</f>
        <v>2.6453262513035571E-2</v>
      </c>
      <c r="AA45" s="99">
        <f>'Matrice Var-Covar'!Z81</f>
        <v>4.9930563947536595E-2</v>
      </c>
      <c r="AB45" s="99">
        <f>'Matrice Var-Covar'!AA81</f>
        <v>1.3330607718936275E-2</v>
      </c>
      <c r="AC45" s="99">
        <f>'Matrice Var-Covar'!AB81</f>
        <v>5.2825676517615598E-3</v>
      </c>
      <c r="AD45" s="99">
        <f>'Matrice Var-Covar'!AC81</f>
        <v>8.9661352631508449E-3</v>
      </c>
      <c r="AE45" s="99">
        <f>'Matrice Var-Covar'!AD81</f>
        <v>2.0539348064312891E-2</v>
      </c>
      <c r="AF45" s="99">
        <f>'Matrice Var-Covar'!AE81</f>
        <v>2.2443972280386062E-3</v>
      </c>
      <c r="AG45" s="99">
        <f>'Matrice Var-Covar'!AF81</f>
        <v>4.5791442090263444E-2</v>
      </c>
      <c r="AH45" s="99">
        <f>'Matrice Var-Covar'!AG81</f>
        <v>1.652468555243651E-2</v>
      </c>
      <c r="AI45" s="99">
        <f>'Matrice Var-Covar'!AH81</f>
        <v>6.0558960542760687E-3</v>
      </c>
      <c r="AJ45" s="99">
        <f>'Matrice Var-Covar'!AI81</f>
        <v>1.2144968265285371E-2</v>
      </c>
      <c r="AK45" s="99">
        <f>'Matrice Var-Covar'!AJ81</f>
        <v>1.9179018962636754E-2</v>
      </c>
      <c r="AL45" s="99">
        <f>'Matrice Var-Covar'!AK81</f>
        <v>2.2235255727175544E-3</v>
      </c>
      <c r="AM45" s="99">
        <f>'Matrice Var-Covar'!AL81</f>
        <v>3.0243941595978555E-3</v>
      </c>
      <c r="AN45" s="99">
        <f>'Matrice Var-Covar'!AM81</f>
        <v>2.4365805016523349E-2</v>
      </c>
      <c r="AO45" s="99">
        <f>'Matrice Var-Covar'!AN81</f>
        <v>2.4761195437274914E-2</v>
      </c>
      <c r="AP45" s="99">
        <f>'Matrice Var-Covar'!AO81</f>
        <v>2.40893962781627E-2</v>
      </c>
      <c r="AQ45" s="99">
        <f>'Matrice Var-Covar'!AP81</f>
        <v>4.8119301791702797E-2</v>
      </c>
      <c r="AR45" s="99">
        <f>'Matrice Var-Covar'!AQ81</f>
        <v>2.8333794262807903E-2</v>
      </c>
      <c r="AS45" s="99">
        <f>'Matrice Var-Covar'!AR81</f>
        <v>1.8736765463330148E-2</v>
      </c>
      <c r="AT45" s="99">
        <f>'Matrice Var-Covar'!AS81</f>
        <v>4.7365629213262037E-4</v>
      </c>
      <c r="AU45" s="99">
        <f>'Matrice Var-Covar'!AT81</f>
        <v>6.164726843534923E-3</v>
      </c>
      <c r="AV45" s="99">
        <f>'Matrice Var-Covar'!AU81</f>
        <v>2.0413524111765613E-2</v>
      </c>
      <c r="AW45" s="99">
        <f>'Matrice Var-Covar'!AV81</f>
        <v>-2.7130864071885905E-3</v>
      </c>
      <c r="AX45" s="99">
        <f>'Matrice Var-Covar'!AW81</f>
        <v>1.6658593203790574E-2</v>
      </c>
      <c r="AY45" s="99">
        <f>'Matrice Var-Covar'!AX81</f>
        <v>3.4125526797062364E-2</v>
      </c>
      <c r="AZ45" s="99">
        <f>'Matrice Var-Covar'!AY81</f>
        <v>2.4049519958646473E-2</v>
      </c>
      <c r="BA45" s="99">
        <f>'Matrice Var-Covar'!AZ81</f>
        <v>3.4403625346883848E-2</v>
      </c>
      <c r="BC45" s="10"/>
      <c r="BD45" s="10"/>
      <c r="BM45" s="26"/>
      <c r="BN45" s="26"/>
      <c r="BO45" s="26"/>
      <c r="BP45" s="26"/>
      <c r="BQ45" s="26"/>
    </row>
    <row r="46" spans="3:69" ht="14" thickBot="1">
      <c r="C46" s="25" t="str">
        <f>'Matrice Var-Covar'!B82</f>
        <v>ING GROEP</v>
      </c>
      <c r="D46" s="99">
        <f>'Matrice Var-Covar'!C82</f>
        <v>3.0114785578466412E-2</v>
      </c>
      <c r="E46" s="99">
        <f>'Matrice Var-Covar'!D82</f>
        <v>9.6309865004146743E-3</v>
      </c>
      <c r="F46" s="99">
        <f>'Matrice Var-Covar'!E82</f>
        <v>4.8238454026778661E-3</v>
      </c>
      <c r="G46" s="99">
        <f>'Matrice Var-Covar'!F82</f>
        <v>2.1423396953458903E-3</v>
      </c>
      <c r="H46" s="99">
        <f>'Matrice Var-Covar'!G82</f>
        <v>6.7558297445476194E-3</v>
      </c>
      <c r="I46" s="99">
        <f>'Matrice Var-Covar'!H82</f>
        <v>-1.721253436450939E-3</v>
      </c>
      <c r="J46" s="99">
        <f>'Matrice Var-Covar'!I82</f>
        <v>3.4809518984151985E-3</v>
      </c>
      <c r="K46" s="99">
        <f>'Matrice Var-Covar'!J82</f>
        <v>3.6893929251057604E-2</v>
      </c>
      <c r="L46" s="99">
        <f>'Matrice Var-Covar'!K82</f>
        <v>1.5896492186020746E-2</v>
      </c>
      <c r="M46" s="99">
        <f>'Matrice Var-Covar'!L82</f>
        <v>1.0780842318668745E-2</v>
      </c>
      <c r="N46" s="99">
        <f>'Matrice Var-Covar'!M82</f>
        <v>1.9445434861313046E-2</v>
      </c>
      <c r="O46" s="99">
        <f>'Matrice Var-Covar'!N82</f>
        <v>3.6978140001441518E-3</v>
      </c>
      <c r="P46" s="99">
        <f>'Matrice Var-Covar'!O82</f>
        <v>8.3400627136136357E-3</v>
      </c>
      <c r="Q46" s="99">
        <f>'Matrice Var-Covar'!P82</f>
        <v>8.7517810689781664E-2</v>
      </c>
      <c r="R46" s="99">
        <f>'Matrice Var-Covar'!Q82</f>
        <v>-5.5431638341059278E-3</v>
      </c>
      <c r="S46" s="99">
        <f>'Matrice Var-Covar'!R82</f>
        <v>4.3335471996207547E-2</v>
      </c>
      <c r="T46" s="99">
        <f>'Matrice Var-Covar'!S82</f>
        <v>2.4450474392743029E-2</v>
      </c>
      <c r="U46" s="99">
        <f>'Matrice Var-Covar'!T82</f>
        <v>-1.5519125741098073E-3</v>
      </c>
      <c r="V46" s="99">
        <f>'Matrice Var-Covar'!U82</f>
        <v>1.1055561800396199E-2</v>
      </c>
      <c r="W46" s="99">
        <f>'Matrice Var-Covar'!V82</f>
        <v>9.179499924613501E-3</v>
      </c>
      <c r="X46" s="99">
        <f>'Matrice Var-Covar'!W82</f>
        <v>4.8447804702589949E-3</v>
      </c>
      <c r="Y46" s="99">
        <f>'Matrice Var-Covar'!X82</f>
        <v>6.6617650664070301E-3</v>
      </c>
      <c r="Z46" s="99">
        <f>'Matrice Var-Covar'!Y82</f>
        <v>-3.1738408731750998E-4</v>
      </c>
      <c r="AA46" s="99">
        <f>'Matrice Var-Covar'!Z82</f>
        <v>1.3330607718936275E-2</v>
      </c>
      <c r="AB46" s="99">
        <f>'Matrice Var-Covar'!AA82</f>
        <v>0.1798304058363904</v>
      </c>
      <c r="AC46" s="99">
        <f>'Matrice Var-Covar'!AB82</f>
        <v>3.1727709127995794E-2</v>
      </c>
      <c r="AD46" s="99">
        <f>'Matrice Var-Covar'!AC82</f>
        <v>-2.1236175575003059E-3</v>
      </c>
      <c r="AE46" s="99">
        <f>'Matrice Var-Covar'!AD82</f>
        <v>1.2794709091560838E-2</v>
      </c>
      <c r="AF46" s="99">
        <f>'Matrice Var-Covar'!AE82</f>
        <v>5.1587743884035767E-2</v>
      </c>
      <c r="AG46" s="99">
        <f>'Matrice Var-Covar'!AF82</f>
        <v>2.6656546878247478E-2</v>
      </c>
      <c r="AH46" s="99">
        <f>'Matrice Var-Covar'!AG82</f>
        <v>-1.0658589603598256E-3</v>
      </c>
      <c r="AI46" s="99">
        <f>'Matrice Var-Covar'!AH82</f>
        <v>8.7717582552541959E-2</v>
      </c>
      <c r="AJ46" s="99">
        <f>'Matrice Var-Covar'!AI82</f>
        <v>3.1228993863966804E-3</v>
      </c>
      <c r="AK46" s="99">
        <f>'Matrice Var-Covar'!AJ82</f>
        <v>-1.9642442856637635E-3</v>
      </c>
      <c r="AL46" s="99">
        <f>'Matrice Var-Covar'!AK82</f>
        <v>3.6500883650144679E-2</v>
      </c>
      <c r="AM46" s="99">
        <f>'Matrice Var-Covar'!AL82</f>
        <v>4.946438575085756E-3</v>
      </c>
      <c r="AN46" s="99">
        <f>'Matrice Var-Covar'!AM82</f>
        <v>8.7422511277349089E-3</v>
      </c>
      <c r="AO46" s="99">
        <f>'Matrice Var-Covar'!AN82</f>
        <v>1.8847485839207478E-2</v>
      </c>
      <c r="AP46" s="99">
        <f>'Matrice Var-Covar'!AO82</f>
        <v>2.1944008230885487E-3</v>
      </c>
      <c r="AQ46" s="99">
        <f>'Matrice Var-Covar'!AP82</f>
        <v>2.7751550600227722E-2</v>
      </c>
      <c r="AR46" s="99">
        <f>'Matrice Var-Covar'!AQ82</f>
        <v>1.1791027165499065E-2</v>
      </c>
      <c r="AS46" s="99">
        <f>'Matrice Var-Covar'!AR82</f>
        <v>-8.5016975512086472E-3</v>
      </c>
      <c r="AT46" s="99">
        <f>'Matrice Var-Covar'!AS82</f>
        <v>5.5744086397314263E-2</v>
      </c>
      <c r="AU46" s="99">
        <f>'Matrice Var-Covar'!AT82</f>
        <v>7.6994093068291386E-4</v>
      </c>
      <c r="AV46" s="99">
        <f>'Matrice Var-Covar'!AU82</f>
        <v>8.5934025416422311E-3</v>
      </c>
      <c r="AW46" s="99">
        <f>'Matrice Var-Covar'!AV82</f>
        <v>3.060912393129718E-2</v>
      </c>
      <c r="AX46" s="99">
        <f>'Matrice Var-Covar'!AW82</f>
        <v>-2.6346087101000604E-3</v>
      </c>
      <c r="AY46" s="99">
        <f>'Matrice Var-Covar'!AX82</f>
        <v>1.7060283186293275E-2</v>
      </c>
      <c r="AZ46" s="99">
        <f>'Matrice Var-Covar'!AY82</f>
        <v>8.6979012799406567E-3</v>
      </c>
      <c r="BA46" s="99">
        <f>'Matrice Var-Covar'!AZ82</f>
        <v>8.354406446894851E-3</v>
      </c>
      <c r="BC46" s="10"/>
      <c r="BD46" s="10"/>
      <c r="BM46" s="26"/>
      <c r="BN46" s="26"/>
      <c r="BO46" s="26"/>
      <c r="BP46" s="26"/>
      <c r="BQ46" s="26"/>
    </row>
    <row r="47" spans="3:69" ht="14" thickBot="1">
      <c r="C47" s="25" t="str">
        <f>'Matrice Var-Covar'!B83</f>
        <v>AIR LIQUIDE</v>
      </c>
      <c r="D47" s="99">
        <f>'Matrice Var-Covar'!C83</f>
        <v>5.4811574337614256E-3</v>
      </c>
      <c r="E47" s="99">
        <f>'Matrice Var-Covar'!D83</f>
        <v>1.3176713984521728E-3</v>
      </c>
      <c r="F47" s="99">
        <f>'Matrice Var-Covar'!E83</f>
        <v>4.6663751754576677E-4</v>
      </c>
      <c r="G47" s="99">
        <f>'Matrice Var-Covar'!F83</f>
        <v>-7.2396992477854138E-4</v>
      </c>
      <c r="H47" s="99">
        <f>'Matrice Var-Covar'!G83</f>
        <v>3.9642312760368214E-3</v>
      </c>
      <c r="I47" s="99">
        <f>'Matrice Var-Covar'!H83</f>
        <v>1.7735938763796778E-3</v>
      </c>
      <c r="J47" s="99">
        <f>'Matrice Var-Covar'!I83</f>
        <v>3.025976884589273E-3</v>
      </c>
      <c r="K47" s="99">
        <f>'Matrice Var-Covar'!J83</f>
        <v>1.2273301386394615E-2</v>
      </c>
      <c r="L47" s="99">
        <f>'Matrice Var-Covar'!K83</f>
        <v>4.5915821597334264E-3</v>
      </c>
      <c r="M47" s="99">
        <f>'Matrice Var-Covar'!L83</f>
        <v>-1.9384796116956942E-4</v>
      </c>
      <c r="N47" s="99">
        <f>'Matrice Var-Covar'!M83</f>
        <v>4.0844062729660591E-3</v>
      </c>
      <c r="O47" s="99">
        <f>'Matrice Var-Covar'!N83</f>
        <v>3.2995764758841596E-3</v>
      </c>
      <c r="P47" s="99">
        <f>'Matrice Var-Covar'!O83</f>
        <v>4.312870456596514E-3</v>
      </c>
      <c r="Q47" s="99">
        <f>'Matrice Var-Covar'!P83</f>
        <v>2.2187644626521133E-2</v>
      </c>
      <c r="R47" s="99">
        <f>'Matrice Var-Covar'!Q83</f>
        <v>6.6906813752587082E-3</v>
      </c>
      <c r="S47" s="99">
        <f>'Matrice Var-Covar'!R83</f>
        <v>1.9888368289305014E-2</v>
      </c>
      <c r="T47" s="99">
        <f>'Matrice Var-Covar'!S83</f>
        <v>7.7557795447812461E-3</v>
      </c>
      <c r="U47" s="99">
        <f>'Matrice Var-Covar'!T83</f>
        <v>1.8012536086804813E-3</v>
      </c>
      <c r="V47" s="99">
        <f>'Matrice Var-Covar'!U83</f>
        <v>6.8894075198690456E-3</v>
      </c>
      <c r="W47" s="99">
        <f>'Matrice Var-Covar'!V83</f>
        <v>3.1615156539901686E-3</v>
      </c>
      <c r="X47" s="99">
        <f>'Matrice Var-Covar'!W83</f>
        <v>5.1304034481333572E-3</v>
      </c>
      <c r="Y47" s="99">
        <f>'Matrice Var-Covar'!X83</f>
        <v>9.6118595405657002E-3</v>
      </c>
      <c r="Z47" s="99">
        <f>'Matrice Var-Covar'!Y83</f>
        <v>2.6609895588348307E-3</v>
      </c>
      <c r="AA47" s="99">
        <f>'Matrice Var-Covar'!Z83</f>
        <v>5.2825676517615598E-3</v>
      </c>
      <c r="AB47" s="99">
        <f>'Matrice Var-Covar'!AA83</f>
        <v>3.1727709127995794E-2</v>
      </c>
      <c r="AC47" s="99">
        <f>'Matrice Var-Covar'!AB83</f>
        <v>2.5607093248538555E-2</v>
      </c>
      <c r="AD47" s="99">
        <f>'Matrice Var-Covar'!AC83</f>
        <v>-2.2343725233489537E-3</v>
      </c>
      <c r="AE47" s="99">
        <f>'Matrice Var-Covar'!AD83</f>
        <v>3.189931540872474E-3</v>
      </c>
      <c r="AF47" s="99">
        <f>'Matrice Var-Covar'!AE83</f>
        <v>1.1341512229300741E-2</v>
      </c>
      <c r="AG47" s="99">
        <f>'Matrice Var-Covar'!AF83</f>
        <v>1.2478669903175536E-2</v>
      </c>
      <c r="AH47" s="99">
        <f>'Matrice Var-Covar'!AG83</f>
        <v>2.5751271199877719E-3</v>
      </c>
      <c r="AI47" s="99">
        <f>'Matrice Var-Covar'!AH83</f>
        <v>2.1638457937412481E-2</v>
      </c>
      <c r="AJ47" s="99">
        <f>'Matrice Var-Covar'!AI83</f>
        <v>2.7181695371096249E-3</v>
      </c>
      <c r="AK47" s="99">
        <f>'Matrice Var-Covar'!AJ83</f>
        <v>2.1898082918445192E-3</v>
      </c>
      <c r="AL47" s="99">
        <f>'Matrice Var-Covar'!AK83</f>
        <v>1.6179403426453538E-2</v>
      </c>
      <c r="AM47" s="99">
        <f>'Matrice Var-Covar'!AL83</f>
        <v>-1.0352830019607212E-3</v>
      </c>
      <c r="AN47" s="99">
        <f>'Matrice Var-Covar'!AM83</f>
        <v>5.7385843305425791E-3</v>
      </c>
      <c r="AO47" s="99">
        <f>'Matrice Var-Covar'!AN83</f>
        <v>5.7638096448414345E-3</v>
      </c>
      <c r="AP47" s="99">
        <f>'Matrice Var-Covar'!AO83</f>
        <v>6.6575622519438561E-3</v>
      </c>
      <c r="AQ47" s="99">
        <f>'Matrice Var-Covar'!AP83</f>
        <v>1.2636047114157143E-2</v>
      </c>
      <c r="AR47" s="99">
        <f>'Matrice Var-Covar'!AQ83</f>
        <v>3.6568143585025627E-3</v>
      </c>
      <c r="AS47" s="99">
        <f>'Matrice Var-Covar'!AR83</f>
        <v>-1.0626085349979373E-3</v>
      </c>
      <c r="AT47" s="99">
        <f>'Matrice Var-Covar'!AS83</f>
        <v>1.8231553012546645E-2</v>
      </c>
      <c r="AU47" s="99">
        <f>'Matrice Var-Covar'!AT83</f>
        <v>1.5041664435273662E-3</v>
      </c>
      <c r="AV47" s="99">
        <f>'Matrice Var-Covar'!AU83</f>
        <v>2.4519498009152965E-3</v>
      </c>
      <c r="AW47" s="99">
        <f>'Matrice Var-Covar'!AV83</f>
        <v>3.3552652952209823E-3</v>
      </c>
      <c r="AX47" s="99">
        <f>'Matrice Var-Covar'!AW83</f>
        <v>1.2025299959719622E-3</v>
      </c>
      <c r="AY47" s="99">
        <f>'Matrice Var-Covar'!AX83</f>
        <v>7.2176865141702603E-3</v>
      </c>
      <c r="AZ47" s="99">
        <f>'Matrice Var-Covar'!AY83</f>
        <v>9.513114428420847E-3</v>
      </c>
      <c r="BA47" s="99">
        <f>'Matrice Var-Covar'!AZ83</f>
        <v>1.0666377335988835E-2</v>
      </c>
      <c r="BC47" s="10"/>
      <c r="BD47" s="10"/>
      <c r="BM47" s="26"/>
      <c r="BN47" s="26"/>
      <c r="BO47" s="26"/>
      <c r="BP47" s="26"/>
      <c r="BQ47" s="26"/>
    </row>
    <row r="48" spans="3:69" ht="14" thickBot="1">
      <c r="C48" s="25" t="str">
        <f>'Matrice Var-Covar'!B84</f>
        <v>DANONE</v>
      </c>
      <c r="D48" s="99">
        <f>'Matrice Var-Covar'!C84</f>
        <v>1.1716479785799577E-2</v>
      </c>
      <c r="E48" s="99">
        <f>'Matrice Var-Covar'!D84</f>
        <v>1.5522860987778156E-2</v>
      </c>
      <c r="F48" s="99">
        <f>'Matrice Var-Covar'!E84</f>
        <v>1.0682761577858108E-2</v>
      </c>
      <c r="G48" s="99">
        <f>'Matrice Var-Covar'!F84</f>
        <v>1.8193666094198618E-2</v>
      </c>
      <c r="H48" s="99">
        <f>'Matrice Var-Covar'!G84</f>
        <v>1.3847542324701926E-2</v>
      </c>
      <c r="I48" s="99">
        <f>'Matrice Var-Covar'!H84</f>
        <v>1.936231106605249E-2</v>
      </c>
      <c r="J48" s="99">
        <f>'Matrice Var-Covar'!I84</f>
        <v>1.7004744179276346E-2</v>
      </c>
      <c r="K48" s="99">
        <f>'Matrice Var-Covar'!J84</f>
        <v>3.9223903390913136E-3</v>
      </c>
      <c r="L48" s="99">
        <f>'Matrice Var-Covar'!K84</f>
        <v>1.8539660050942777E-2</v>
      </c>
      <c r="M48" s="99">
        <f>'Matrice Var-Covar'!L84</f>
        <v>6.12925125452673E-3</v>
      </c>
      <c r="N48" s="99">
        <f>'Matrice Var-Covar'!M84</f>
        <v>1.5550653036120802E-2</v>
      </c>
      <c r="O48" s="99">
        <f>'Matrice Var-Covar'!N84</f>
        <v>1.916972107403226E-2</v>
      </c>
      <c r="P48" s="99">
        <f>'Matrice Var-Covar'!O84</f>
        <v>1.6431538050938284E-2</v>
      </c>
      <c r="Q48" s="99">
        <f>'Matrice Var-Covar'!P84</f>
        <v>-2.7378574467165472E-3</v>
      </c>
      <c r="R48" s="99">
        <f>'Matrice Var-Covar'!Q84</f>
        <v>8.5909569962673155E-3</v>
      </c>
      <c r="S48" s="99">
        <f>'Matrice Var-Covar'!R84</f>
        <v>2.281707186084107E-2</v>
      </c>
      <c r="T48" s="99">
        <f>'Matrice Var-Covar'!S84</f>
        <v>1.2485290836898085E-2</v>
      </c>
      <c r="U48" s="99">
        <f>'Matrice Var-Covar'!T84</f>
        <v>1.0315802037437686E-2</v>
      </c>
      <c r="V48" s="99">
        <f>'Matrice Var-Covar'!U84</f>
        <v>2.2454632083361292E-2</v>
      </c>
      <c r="W48" s="99">
        <f>'Matrice Var-Covar'!V84</f>
        <v>7.2477840521664103E-3</v>
      </c>
      <c r="X48" s="99">
        <f>'Matrice Var-Covar'!W84</f>
        <v>2.0135974630317344E-2</v>
      </c>
      <c r="Y48" s="99">
        <f>'Matrice Var-Covar'!X84</f>
        <v>2.227934721720885E-2</v>
      </c>
      <c r="Z48" s="99">
        <f>'Matrice Var-Covar'!Y84</f>
        <v>1.5858657172478197E-2</v>
      </c>
      <c r="AA48" s="99">
        <f>'Matrice Var-Covar'!Z84</f>
        <v>8.9661352631508449E-3</v>
      </c>
      <c r="AB48" s="99">
        <f>'Matrice Var-Covar'!AA84</f>
        <v>-2.1236175575003059E-3</v>
      </c>
      <c r="AC48" s="99">
        <f>'Matrice Var-Covar'!AB84</f>
        <v>-2.2343725233489537E-3</v>
      </c>
      <c r="AD48" s="99">
        <f>'Matrice Var-Covar'!AC84</f>
        <v>2.943516249299849E-2</v>
      </c>
      <c r="AE48" s="99">
        <f>'Matrice Var-Covar'!AD84</f>
        <v>1.7020405688104312E-2</v>
      </c>
      <c r="AF48" s="99">
        <f>'Matrice Var-Covar'!AE84</f>
        <v>1.5245469868951683E-3</v>
      </c>
      <c r="AG48" s="99">
        <f>'Matrice Var-Covar'!AF84</f>
        <v>8.6056697285876466E-3</v>
      </c>
      <c r="AH48" s="99">
        <f>'Matrice Var-Covar'!AG84</f>
        <v>2.0986139560766993E-2</v>
      </c>
      <c r="AI48" s="99">
        <f>'Matrice Var-Covar'!AH84</f>
        <v>-5.179630481258927E-3</v>
      </c>
      <c r="AJ48" s="99">
        <f>'Matrice Var-Covar'!AI84</f>
        <v>1.5944441250620469E-2</v>
      </c>
      <c r="AK48" s="99">
        <f>'Matrice Var-Covar'!AJ84</f>
        <v>7.6830419563685918E-3</v>
      </c>
      <c r="AL48" s="99">
        <f>'Matrice Var-Covar'!AK84</f>
        <v>-3.2327622176187122E-3</v>
      </c>
      <c r="AM48" s="99">
        <f>'Matrice Var-Covar'!AL84</f>
        <v>1.0743342476355838E-2</v>
      </c>
      <c r="AN48" s="99">
        <f>'Matrice Var-Covar'!AM84</f>
        <v>1.8810001437810416E-2</v>
      </c>
      <c r="AO48" s="99">
        <f>'Matrice Var-Covar'!AN84</f>
        <v>1.3650800774042137E-2</v>
      </c>
      <c r="AP48" s="99">
        <f>'Matrice Var-Covar'!AO84</f>
        <v>1.4743233974100399E-2</v>
      </c>
      <c r="AQ48" s="99">
        <f>'Matrice Var-Covar'!AP84</f>
        <v>1.5520895481325538E-2</v>
      </c>
      <c r="AR48" s="99">
        <f>'Matrice Var-Covar'!AQ84</f>
        <v>9.853246127207678E-3</v>
      </c>
      <c r="AS48" s="99">
        <f>'Matrice Var-Covar'!AR84</f>
        <v>1.0367416325160618E-2</v>
      </c>
      <c r="AT48" s="99">
        <f>'Matrice Var-Covar'!AS84</f>
        <v>-6.3432786858316544E-3</v>
      </c>
      <c r="AU48" s="99">
        <f>'Matrice Var-Covar'!AT84</f>
        <v>8.948850915151043E-3</v>
      </c>
      <c r="AV48" s="99">
        <f>'Matrice Var-Covar'!AU84</f>
        <v>1.3089076806329163E-2</v>
      </c>
      <c r="AW48" s="99">
        <f>'Matrice Var-Covar'!AV84</f>
        <v>1.1379331960617329E-3</v>
      </c>
      <c r="AX48" s="99">
        <f>'Matrice Var-Covar'!AW84</f>
        <v>1.2030790114916815E-2</v>
      </c>
      <c r="AY48" s="99">
        <f>'Matrice Var-Covar'!AX84</f>
        <v>1.5172417032972943E-2</v>
      </c>
      <c r="AZ48" s="99">
        <f>'Matrice Var-Covar'!AY84</f>
        <v>1.4301004991856429E-2</v>
      </c>
      <c r="BA48" s="99">
        <f>'Matrice Var-Covar'!AZ84</f>
        <v>1.7821405059121581E-2</v>
      </c>
      <c r="BC48" s="10"/>
      <c r="BD48" s="10"/>
      <c r="BM48" s="26"/>
      <c r="BN48" s="26"/>
      <c r="BO48" s="26"/>
      <c r="BP48" s="26"/>
      <c r="BQ48" s="26"/>
    </row>
    <row r="49" spans="3:69" ht="14" thickBot="1">
      <c r="C49" s="25" t="str">
        <f>'Matrice Var-Covar'!B85</f>
        <v>SAFRAN</v>
      </c>
      <c r="D49" s="99">
        <f>'Matrice Var-Covar'!C85</f>
        <v>2.0750512807671803E-2</v>
      </c>
      <c r="E49" s="99">
        <f>'Matrice Var-Covar'!D85</f>
        <v>3.1939525212515911E-2</v>
      </c>
      <c r="F49" s="99">
        <f>'Matrice Var-Covar'!E85</f>
        <v>1.5962195148919806E-2</v>
      </c>
      <c r="G49" s="99">
        <f>'Matrice Var-Covar'!F85</f>
        <v>1.7986956390210723E-2</v>
      </c>
      <c r="H49" s="99">
        <f>'Matrice Var-Covar'!G85</f>
        <v>2.3589894008349786E-2</v>
      </c>
      <c r="I49" s="99">
        <f>'Matrice Var-Covar'!H85</f>
        <v>2.0730658445588766E-2</v>
      </c>
      <c r="J49" s="99">
        <f>'Matrice Var-Covar'!I85</f>
        <v>3.2161597587913843E-2</v>
      </c>
      <c r="K49" s="99">
        <f>'Matrice Var-Covar'!J85</f>
        <v>-6.2486208561061236E-4</v>
      </c>
      <c r="L49" s="99">
        <f>'Matrice Var-Covar'!K85</f>
        <v>2.6513522089874633E-2</v>
      </c>
      <c r="M49" s="99">
        <f>'Matrice Var-Covar'!L85</f>
        <v>1.5765109565070382E-2</v>
      </c>
      <c r="N49" s="99">
        <f>'Matrice Var-Covar'!M85</f>
        <v>5.0783198581391617E-2</v>
      </c>
      <c r="O49" s="99">
        <f>'Matrice Var-Covar'!N85</f>
        <v>4.0499768914846419E-2</v>
      </c>
      <c r="P49" s="99">
        <f>'Matrice Var-Covar'!O85</f>
        <v>3.3525802898848156E-2</v>
      </c>
      <c r="Q49" s="99">
        <f>'Matrice Var-Covar'!P85</f>
        <v>3.7717025859527013E-3</v>
      </c>
      <c r="R49" s="99">
        <f>'Matrice Var-Covar'!Q85</f>
        <v>2.9913475596524547E-2</v>
      </c>
      <c r="S49" s="99">
        <f>'Matrice Var-Covar'!R85</f>
        <v>3.3513881907182588E-2</v>
      </c>
      <c r="T49" s="99">
        <f>'Matrice Var-Covar'!S85</f>
        <v>2.8361741633513911E-2</v>
      </c>
      <c r="U49" s="99">
        <f>'Matrice Var-Covar'!T85</f>
        <v>6.8097864041397616E-3</v>
      </c>
      <c r="V49" s="99">
        <f>'Matrice Var-Covar'!U85</f>
        <v>4.5822935737813653E-2</v>
      </c>
      <c r="W49" s="99">
        <f>'Matrice Var-Covar'!V85</f>
        <v>1.6219309020517512E-2</v>
      </c>
      <c r="X49" s="99">
        <f>'Matrice Var-Covar'!W85</f>
        <v>3.2014767123655828E-2</v>
      </c>
      <c r="Y49" s="99">
        <f>'Matrice Var-Covar'!X85</f>
        <v>4.4961433462562497E-2</v>
      </c>
      <c r="Z49" s="99">
        <f>'Matrice Var-Covar'!Y85</f>
        <v>2.9801381820642181E-2</v>
      </c>
      <c r="AA49" s="99">
        <f>'Matrice Var-Covar'!Z85</f>
        <v>2.0539348064312891E-2</v>
      </c>
      <c r="AB49" s="99">
        <f>'Matrice Var-Covar'!AA85</f>
        <v>1.2794709091560838E-2</v>
      </c>
      <c r="AC49" s="99">
        <f>'Matrice Var-Covar'!AB85</f>
        <v>3.189931540872474E-3</v>
      </c>
      <c r="AD49" s="99">
        <f>'Matrice Var-Covar'!AC85</f>
        <v>1.7020405688104312E-2</v>
      </c>
      <c r="AE49" s="99">
        <f>'Matrice Var-Covar'!AD85</f>
        <v>8.1105042091619214E-2</v>
      </c>
      <c r="AF49" s="99">
        <f>'Matrice Var-Covar'!AE85</f>
        <v>2.2439870595795152E-3</v>
      </c>
      <c r="AG49" s="99">
        <f>'Matrice Var-Covar'!AF85</f>
        <v>2.8078850812886604E-2</v>
      </c>
      <c r="AH49" s="99">
        <f>'Matrice Var-Covar'!AG85</f>
        <v>3.0457476278965112E-2</v>
      </c>
      <c r="AI49" s="99">
        <f>'Matrice Var-Covar'!AH85</f>
        <v>3.1197002993360859E-3</v>
      </c>
      <c r="AJ49" s="99">
        <f>'Matrice Var-Covar'!AI85</f>
        <v>2.7134119126518703E-2</v>
      </c>
      <c r="AK49" s="99">
        <f>'Matrice Var-Covar'!AJ85</f>
        <v>8.3834478201325526E-3</v>
      </c>
      <c r="AL49" s="99">
        <f>'Matrice Var-Covar'!AK85</f>
        <v>-7.7189683499530454E-3</v>
      </c>
      <c r="AM49" s="99">
        <f>'Matrice Var-Covar'!AL85</f>
        <v>1.0799353756313768E-2</v>
      </c>
      <c r="AN49" s="99">
        <f>'Matrice Var-Covar'!AM85</f>
        <v>3.5953849179597444E-2</v>
      </c>
      <c r="AO49" s="99">
        <f>'Matrice Var-Covar'!AN85</f>
        <v>3.694201472532363E-2</v>
      </c>
      <c r="AP49" s="99">
        <f>'Matrice Var-Covar'!AO85</f>
        <v>2.1400665423270151E-2</v>
      </c>
      <c r="AQ49" s="99">
        <f>'Matrice Var-Covar'!AP85</f>
        <v>4.1877009296310101E-2</v>
      </c>
      <c r="AR49" s="99">
        <f>'Matrice Var-Covar'!AQ85</f>
        <v>2.2677368745967381E-2</v>
      </c>
      <c r="AS49" s="99">
        <f>'Matrice Var-Covar'!AR85</f>
        <v>1.8856774584345586E-2</v>
      </c>
      <c r="AT49" s="99">
        <f>'Matrice Var-Covar'!AS85</f>
        <v>-2.7672729865700903E-3</v>
      </c>
      <c r="AU49" s="99">
        <f>'Matrice Var-Covar'!AT85</f>
        <v>1.8860562710556375E-2</v>
      </c>
      <c r="AV49" s="99">
        <f>'Matrice Var-Covar'!AU85</f>
        <v>1.7144319807371217E-2</v>
      </c>
      <c r="AW49" s="99">
        <f>'Matrice Var-Covar'!AV85</f>
        <v>-3.5360050295284084E-3</v>
      </c>
      <c r="AX49" s="99">
        <f>'Matrice Var-Covar'!AW85</f>
        <v>2.211048294083854E-2</v>
      </c>
      <c r="AY49" s="99">
        <f>'Matrice Var-Covar'!AX85</f>
        <v>3.7693060598488072E-2</v>
      </c>
      <c r="AZ49" s="99">
        <f>'Matrice Var-Covar'!AY85</f>
        <v>1.9670475402791841E-2</v>
      </c>
      <c r="BA49" s="99">
        <f>'Matrice Var-Covar'!AZ85</f>
        <v>3.2408797791446925E-2</v>
      </c>
      <c r="BC49" s="10"/>
      <c r="BD49" s="10"/>
      <c r="BM49" s="26"/>
      <c r="BN49" s="26"/>
      <c r="BO49" s="26"/>
      <c r="BP49" s="26"/>
      <c r="BQ49" s="26"/>
    </row>
    <row r="50" spans="3:69" ht="14" thickBot="1">
      <c r="C50" s="25" t="str">
        <f>'Matrice Var-Covar'!B86</f>
        <v>IBERDROLA</v>
      </c>
      <c r="D50" s="99">
        <f>'Matrice Var-Covar'!C86</f>
        <v>8.1723183631819199E-3</v>
      </c>
      <c r="E50" s="99">
        <f>'Matrice Var-Covar'!D86</f>
        <v>2.0993265367282611E-3</v>
      </c>
      <c r="F50" s="99">
        <f>'Matrice Var-Covar'!E86</f>
        <v>3.5921855892409411E-3</v>
      </c>
      <c r="G50" s="99">
        <f>'Matrice Var-Covar'!F86</f>
        <v>2.1358416787967405E-3</v>
      </c>
      <c r="H50" s="99">
        <f>'Matrice Var-Covar'!G86</f>
        <v>6.795215524569298E-3</v>
      </c>
      <c r="I50" s="99">
        <f>'Matrice Var-Covar'!H86</f>
        <v>-3.0118239673752344E-3</v>
      </c>
      <c r="J50" s="99">
        <f>'Matrice Var-Covar'!I86</f>
        <v>5.771597799449261E-3</v>
      </c>
      <c r="K50" s="99">
        <f>'Matrice Var-Covar'!J86</f>
        <v>1.9443423546250404E-2</v>
      </c>
      <c r="L50" s="99">
        <f>'Matrice Var-Covar'!K86</f>
        <v>7.4100099439117929E-3</v>
      </c>
      <c r="M50" s="99">
        <f>'Matrice Var-Covar'!L86</f>
        <v>1.6861514799026496E-3</v>
      </c>
      <c r="N50" s="99">
        <f>'Matrice Var-Covar'!M86</f>
        <v>6.181484213754973E-3</v>
      </c>
      <c r="O50" s="99">
        <f>'Matrice Var-Covar'!N86</f>
        <v>3.6748458445825922E-3</v>
      </c>
      <c r="P50" s="99">
        <f>'Matrice Var-Covar'!O86</f>
        <v>6.4832567257127396E-3</v>
      </c>
      <c r="Q50" s="99">
        <f>'Matrice Var-Covar'!P86</f>
        <v>3.6624627569845275E-2</v>
      </c>
      <c r="R50" s="99">
        <f>'Matrice Var-Covar'!Q86</f>
        <v>2.8301819647154255E-4</v>
      </c>
      <c r="S50" s="99">
        <f>'Matrice Var-Covar'!R86</f>
        <v>2.6420404918902587E-2</v>
      </c>
      <c r="T50" s="99">
        <f>'Matrice Var-Covar'!S86</f>
        <v>7.3468516958436975E-3</v>
      </c>
      <c r="U50" s="99">
        <f>'Matrice Var-Covar'!T86</f>
        <v>-1.3288344880044202E-3</v>
      </c>
      <c r="V50" s="99">
        <f>'Matrice Var-Covar'!U86</f>
        <v>1.1343139100998703E-2</v>
      </c>
      <c r="W50" s="99">
        <f>'Matrice Var-Covar'!V86</f>
        <v>2.2688501717564478E-3</v>
      </c>
      <c r="X50" s="99">
        <f>'Matrice Var-Covar'!W86</f>
        <v>1.015300109434975E-2</v>
      </c>
      <c r="Y50" s="99">
        <f>'Matrice Var-Covar'!X86</f>
        <v>4.8628817090026312E-3</v>
      </c>
      <c r="Z50" s="99">
        <f>'Matrice Var-Covar'!Y86</f>
        <v>-6.6316237511992256E-4</v>
      </c>
      <c r="AA50" s="99">
        <f>'Matrice Var-Covar'!Z86</f>
        <v>2.2443972280386062E-3</v>
      </c>
      <c r="AB50" s="99">
        <f>'Matrice Var-Covar'!AA86</f>
        <v>5.1587743884035767E-2</v>
      </c>
      <c r="AC50" s="99">
        <f>'Matrice Var-Covar'!AB86</f>
        <v>1.1341512229300741E-2</v>
      </c>
      <c r="AD50" s="99">
        <f>'Matrice Var-Covar'!AC86</f>
        <v>1.5245469868951683E-3</v>
      </c>
      <c r="AE50" s="99">
        <f>'Matrice Var-Covar'!AD86</f>
        <v>2.2439870595795152E-3</v>
      </c>
      <c r="AF50" s="99">
        <f>'Matrice Var-Covar'!AE86</f>
        <v>5.4144354819461893E-2</v>
      </c>
      <c r="AG50" s="99">
        <f>'Matrice Var-Covar'!AF86</f>
        <v>4.6010013781072109E-3</v>
      </c>
      <c r="AH50" s="99">
        <f>'Matrice Var-Covar'!AG86</f>
        <v>1.7561219432243405E-3</v>
      </c>
      <c r="AI50" s="99">
        <f>'Matrice Var-Covar'!AH86</f>
        <v>3.8590609953261801E-2</v>
      </c>
      <c r="AJ50" s="99">
        <f>'Matrice Var-Covar'!AI86</f>
        <v>4.934725352227106E-3</v>
      </c>
      <c r="AK50" s="99">
        <f>'Matrice Var-Covar'!AJ86</f>
        <v>-2.3960905847103912E-3</v>
      </c>
      <c r="AL50" s="99">
        <f>'Matrice Var-Covar'!AK86</f>
        <v>2.8170424715802441E-2</v>
      </c>
      <c r="AM50" s="99">
        <f>'Matrice Var-Covar'!AL86</f>
        <v>4.0753728272511841E-3</v>
      </c>
      <c r="AN50" s="99">
        <f>'Matrice Var-Covar'!AM86</f>
        <v>2.1738870393467778E-3</v>
      </c>
      <c r="AO50" s="99">
        <f>'Matrice Var-Covar'!AN86</f>
        <v>1.1517731352447179E-2</v>
      </c>
      <c r="AP50" s="99">
        <f>'Matrice Var-Covar'!AO86</f>
        <v>-1.0273559040255168E-3</v>
      </c>
      <c r="AQ50" s="99">
        <f>'Matrice Var-Covar'!AP86</f>
        <v>1.1577710210052343E-2</v>
      </c>
      <c r="AR50" s="99">
        <f>'Matrice Var-Covar'!AQ86</f>
        <v>5.9670438472244468E-3</v>
      </c>
      <c r="AS50" s="99">
        <f>'Matrice Var-Covar'!AR86</f>
        <v>-4.3224218391598344E-3</v>
      </c>
      <c r="AT50" s="99">
        <f>'Matrice Var-Covar'!AS86</f>
        <v>1.2871071096568844E-2</v>
      </c>
      <c r="AU50" s="99">
        <f>'Matrice Var-Covar'!AT86</f>
        <v>-8.1552609102523294E-4</v>
      </c>
      <c r="AV50" s="99">
        <f>'Matrice Var-Covar'!AU86</f>
        <v>-2.8018633391324265E-3</v>
      </c>
      <c r="AW50" s="99">
        <f>'Matrice Var-Covar'!AV86</f>
        <v>8.9387138200826589E-3</v>
      </c>
      <c r="AX50" s="99">
        <f>'Matrice Var-Covar'!AW86</f>
        <v>3.4778958621422659E-3</v>
      </c>
      <c r="AY50" s="99">
        <f>'Matrice Var-Covar'!AX86</f>
        <v>7.9188817039330516E-3</v>
      </c>
      <c r="AZ50" s="99">
        <f>'Matrice Var-Covar'!AY86</f>
        <v>1.4956630408014321E-3</v>
      </c>
      <c r="BA50" s="99">
        <f>'Matrice Var-Covar'!AZ86</f>
        <v>4.8235104375173848E-3</v>
      </c>
      <c r="BC50" s="10"/>
      <c r="BD50" s="10"/>
      <c r="BM50" s="26"/>
      <c r="BN50" s="26"/>
      <c r="BO50" s="26"/>
      <c r="BP50" s="26"/>
      <c r="BQ50" s="26"/>
    </row>
    <row r="51" spans="3:69" ht="14" thickBot="1">
      <c r="C51" s="25" t="str">
        <f>'Matrice Var-Covar'!B87</f>
        <v>INTESA SANPAOLO</v>
      </c>
      <c r="D51" s="99">
        <f>'Matrice Var-Covar'!C87</f>
        <v>1.0034112492042821E-2</v>
      </c>
      <c r="E51" s="99">
        <f>'Matrice Var-Covar'!D87</f>
        <v>3.3958489057359736E-2</v>
      </c>
      <c r="F51" s="99">
        <f>'Matrice Var-Covar'!E87</f>
        <v>2.7646565687625232E-2</v>
      </c>
      <c r="G51" s="99">
        <f>'Matrice Var-Covar'!F87</f>
        <v>5.1766925297981993E-3</v>
      </c>
      <c r="H51" s="99">
        <f>'Matrice Var-Covar'!G87</f>
        <v>3.1735705293176174E-2</v>
      </c>
      <c r="I51" s="99">
        <f>'Matrice Var-Covar'!H87</f>
        <v>1.745937517943208E-2</v>
      </c>
      <c r="J51" s="99">
        <f>'Matrice Var-Covar'!I87</f>
        <v>3.4181616646049483E-2</v>
      </c>
      <c r="K51" s="99">
        <f>'Matrice Var-Covar'!J87</f>
        <v>5.6891621499205701E-3</v>
      </c>
      <c r="L51" s="99">
        <f>'Matrice Var-Covar'!K87</f>
        <v>3.4359698342515427E-2</v>
      </c>
      <c r="M51" s="99">
        <f>'Matrice Var-Covar'!L87</f>
        <v>1.5082874022291522E-2</v>
      </c>
      <c r="N51" s="99">
        <f>'Matrice Var-Covar'!M87</f>
        <v>4.0246757487219509E-2</v>
      </c>
      <c r="O51" s="99">
        <f>'Matrice Var-Covar'!N87</f>
        <v>6.299691952914567E-2</v>
      </c>
      <c r="P51" s="99">
        <f>'Matrice Var-Covar'!O87</f>
        <v>3.3960487363620416E-2</v>
      </c>
      <c r="Q51" s="99">
        <f>'Matrice Var-Covar'!P87</f>
        <v>1.3306217983467827E-2</v>
      </c>
      <c r="R51" s="99">
        <f>'Matrice Var-Covar'!Q87</f>
        <v>3.5567448922482668E-2</v>
      </c>
      <c r="S51" s="99">
        <f>'Matrice Var-Covar'!R87</f>
        <v>5.7087160669739005E-2</v>
      </c>
      <c r="T51" s="99">
        <f>'Matrice Var-Covar'!S87</f>
        <v>6.7302634595492961E-2</v>
      </c>
      <c r="U51" s="99">
        <f>'Matrice Var-Covar'!T87</f>
        <v>2.2251827238397213E-2</v>
      </c>
      <c r="V51" s="99">
        <f>'Matrice Var-Covar'!U87</f>
        <v>4.9811611574497615E-2</v>
      </c>
      <c r="W51" s="99">
        <f>'Matrice Var-Covar'!V87</f>
        <v>2.5658529012234428E-2</v>
      </c>
      <c r="X51" s="99">
        <f>'Matrice Var-Covar'!W87</f>
        <v>3.7068179717856767E-2</v>
      </c>
      <c r="Y51" s="99">
        <f>'Matrice Var-Covar'!X87</f>
        <v>6.9995367602533401E-2</v>
      </c>
      <c r="Z51" s="99">
        <f>'Matrice Var-Covar'!Y87</f>
        <v>3.1173591781019461E-2</v>
      </c>
      <c r="AA51" s="99">
        <f>'Matrice Var-Covar'!Z87</f>
        <v>4.5791442090263444E-2</v>
      </c>
      <c r="AB51" s="99">
        <f>'Matrice Var-Covar'!AA87</f>
        <v>2.6656546878247478E-2</v>
      </c>
      <c r="AC51" s="99">
        <f>'Matrice Var-Covar'!AB87</f>
        <v>1.2478669903175536E-2</v>
      </c>
      <c r="AD51" s="99">
        <f>'Matrice Var-Covar'!AC87</f>
        <v>8.6056697285876466E-3</v>
      </c>
      <c r="AE51" s="99">
        <f>'Matrice Var-Covar'!AD87</f>
        <v>2.8078850812886604E-2</v>
      </c>
      <c r="AF51" s="99">
        <f>'Matrice Var-Covar'!AE87</f>
        <v>4.6010013781072109E-3</v>
      </c>
      <c r="AG51" s="99">
        <f>'Matrice Var-Covar'!AF87</f>
        <v>0.13369415517596323</v>
      </c>
      <c r="AH51" s="99">
        <f>'Matrice Var-Covar'!AG87</f>
        <v>2.7764602141010626E-2</v>
      </c>
      <c r="AI51" s="99">
        <f>'Matrice Var-Covar'!AH87</f>
        <v>1.4250647077380676E-2</v>
      </c>
      <c r="AJ51" s="99">
        <f>'Matrice Var-Covar'!AI87</f>
        <v>2.2984995160833965E-2</v>
      </c>
      <c r="AK51" s="99">
        <f>'Matrice Var-Covar'!AJ87</f>
        <v>1.875577162771859E-2</v>
      </c>
      <c r="AL51" s="99">
        <f>'Matrice Var-Covar'!AK87</f>
        <v>8.8714807825393139E-3</v>
      </c>
      <c r="AM51" s="99">
        <f>'Matrice Var-Covar'!AL87</f>
        <v>4.0067789099091757E-3</v>
      </c>
      <c r="AN51" s="99">
        <f>'Matrice Var-Covar'!AM87</f>
        <v>5.014052742763582E-2</v>
      </c>
      <c r="AO51" s="99">
        <f>'Matrice Var-Covar'!AN87</f>
        <v>3.7597483028596008E-2</v>
      </c>
      <c r="AP51" s="99">
        <f>'Matrice Var-Covar'!AO87</f>
        <v>3.222806394767997E-2</v>
      </c>
      <c r="AQ51" s="99">
        <f>'Matrice Var-Covar'!AP87</f>
        <v>9.6548938101079007E-2</v>
      </c>
      <c r="AR51" s="99">
        <f>'Matrice Var-Covar'!AQ87</f>
        <v>3.524979838149081E-2</v>
      </c>
      <c r="AS51" s="99">
        <f>'Matrice Var-Covar'!AR87</f>
        <v>2.8804372084034711E-2</v>
      </c>
      <c r="AT51" s="99">
        <f>'Matrice Var-Covar'!AS87</f>
        <v>1.7102809700685184E-2</v>
      </c>
      <c r="AU51" s="99">
        <f>'Matrice Var-Covar'!AT87</f>
        <v>6.5675653333652599E-3</v>
      </c>
      <c r="AV51" s="99">
        <f>'Matrice Var-Covar'!AU87</f>
        <v>2.365269638906068E-2</v>
      </c>
      <c r="AW51" s="99">
        <f>'Matrice Var-Covar'!AV87</f>
        <v>1.4365151989570342E-2</v>
      </c>
      <c r="AX51" s="99">
        <f>'Matrice Var-Covar'!AW87</f>
        <v>1.8657120902190075E-2</v>
      </c>
      <c r="AY51" s="99">
        <f>'Matrice Var-Covar'!AX87</f>
        <v>4.8926269177976989E-2</v>
      </c>
      <c r="AZ51" s="99">
        <f>'Matrice Var-Covar'!AY87</f>
        <v>3.63794112138442E-2</v>
      </c>
      <c r="BA51" s="99">
        <f>'Matrice Var-Covar'!AZ87</f>
        <v>7.5050306619684537E-2</v>
      </c>
      <c r="BC51" s="10"/>
      <c r="BD51" s="10"/>
      <c r="BM51" s="26"/>
      <c r="BN51" s="26"/>
      <c r="BO51" s="26"/>
      <c r="BP51" s="26"/>
      <c r="BQ51" s="26"/>
    </row>
    <row r="52" spans="3:69" ht="14" thickBot="1">
      <c r="C52" s="25" t="str">
        <f>'Matrice Var-Covar'!B88</f>
        <v>SCHNEIDER ELECTRIC SE</v>
      </c>
      <c r="D52" s="99">
        <f>'Matrice Var-Covar'!C88</f>
        <v>1.9557139654812396E-2</v>
      </c>
      <c r="E52" s="99">
        <f>'Matrice Var-Covar'!D88</f>
        <v>3.4172207551346284E-2</v>
      </c>
      <c r="F52" s="99">
        <f>'Matrice Var-Covar'!E88</f>
        <v>2.0249405956983886E-2</v>
      </c>
      <c r="G52" s="99">
        <f>'Matrice Var-Covar'!F88</f>
        <v>1.5154096791659293E-2</v>
      </c>
      <c r="H52" s="99">
        <f>'Matrice Var-Covar'!G88</f>
        <v>2.2378883256194006E-2</v>
      </c>
      <c r="I52" s="99">
        <f>'Matrice Var-Covar'!H88</f>
        <v>2.107895128206598E-2</v>
      </c>
      <c r="J52" s="99">
        <f>'Matrice Var-Covar'!I88</f>
        <v>3.740542322696977E-2</v>
      </c>
      <c r="K52" s="99">
        <f>'Matrice Var-Covar'!J88</f>
        <v>5.4206517229905375E-3</v>
      </c>
      <c r="L52" s="99">
        <f>'Matrice Var-Covar'!K88</f>
        <v>2.598389167173307E-2</v>
      </c>
      <c r="M52" s="99">
        <f>'Matrice Var-Covar'!L88</f>
        <v>9.4023017464362878E-3</v>
      </c>
      <c r="N52" s="99">
        <f>'Matrice Var-Covar'!M88</f>
        <v>3.4004147738281941E-2</v>
      </c>
      <c r="O52" s="99">
        <f>'Matrice Var-Covar'!N88</f>
        <v>3.6746549460486159E-2</v>
      </c>
      <c r="P52" s="99">
        <f>'Matrice Var-Covar'!O88</f>
        <v>3.8851681100743225E-2</v>
      </c>
      <c r="Q52" s="99">
        <f>'Matrice Var-Covar'!P88</f>
        <v>-5.1973652090390977E-4</v>
      </c>
      <c r="R52" s="99">
        <f>'Matrice Var-Covar'!Q88</f>
        <v>3.1097676771185988E-2</v>
      </c>
      <c r="S52" s="99">
        <f>'Matrice Var-Covar'!R88</f>
        <v>5.0644854234395027E-2</v>
      </c>
      <c r="T52" s="99">
        <f>'Matrice Var-Covar'!S88</f>
        <v>3.2389909513951154E-2</v>
      </c>
      <c r="U52" s="99">
        <f>'Matrice Var-Covar'!T88</f>
        <v>1.0797563476760409E-2</v>
      </c>
      <c r="V52" s="99">
        <f>'Matrice Var-Covar'!U88</f>
        <v>4.8934956428149566E-2</v>
      </c>
      <c r="W52" s="99">
        <f>'Matrice Var-Covar'!V88</f>
        <v>1.5612206059905031E-2</v>
      </c>
      <c r="X52" s="99">
        <f>'Matrice Var-Covar'!W88</f>
        <v>4.271307752421194E-2</v>
      </c>
      <c r="Y52" s="99">
        <f>'Matrice Var-Covar'!X88</f>
        <v>4.4780050423977646E-2</v>
      </c>
      <c r="Z52" s="99">
        <f>'Matrice Var-Covar'!Y88</f>
        <v>3.1748802494076273E-2</v>
      </c>
      <c r="AA52" s="99">
        <f>'Matrice Var-Covar'!Z88</f>
        <v>1.652468555243651E-2</v>
      </c>
      <c r="AB52" s="99">
        <f>'Matrice Var-Covar'!AA88</f>
        <v>-1.0658589603598256E-3</v>
      </c>
      <c r="AC52" s="99">
        <f>'Matrice Var-Covar'!AB88</f>
        <v>2.5751271199877719E-3</v>
      </c>
      <c r="AD52" s="99">
        <f>'Matrice Var-Covar'!AC88</f>
        <v>2.0986139560766993E-2</v>
      </c>
      <c r="AE52" s="99">
        <f>'Matrice Var-Covar'!AD88</f>
        <v>3.0457476278965112E-2</v>
      </c>
      <c r="AF52" s="99">
        <f>'Matrice Var-Covar'!AE88</f>
        <v>1.7561219432243405E-3</v>
      </c>
      <c r="AG52" s="99">
        <f>'Matrice Var-Covar'!AF88</f>
        <v>2.7764602141010626E-2</v>
      </c>
      <c r="AH52" s="99">
        <f>'Matrice Var-Covar'!AG88</f>
        <v>5.8893678568195426E-2</v>
      </c>
      <c r="AI52" s="99">
        <f>'Matrice Var-Covar'!AH88</f>
        <v>-2.7166339369346319E-3</v>
      </c>
      <c r="AJ52" s="99">
        <f>'Matrice Var-Covar'!AI88</f>
        <v>3.1188354358487991E-2</v>
      </c>
      <c r="AK52" s="99">
        <f>'Matrice Var-Covar'!AJ88</f>
        <v>9.6933507579400058E-3</v>
      </c>
      <c r="AL52" s="99">
        <f>'Matrice Var-Covar'!AK88</f>
        <v>1.8494028295564244E-3</v>
      </c>
      <c r="AM52" s="99">
        <f>'Matrice Var-Covar'!AL88</f>
        <v>9.1747083647499925E-3</v>
      </c>
      <c r="AN52" s="99">
        <f>'Matrice Var-Covar'!AM88</f>
        <v>3.3131969959747889E-2</v>
      </c>
      <c r="AO52" s="99">
        <f>'Matrice Var-Covar'!AN88</f>
        <v>3.2246255500304098E-2</v>
      </c>
      <c r="AP52" s="99">
        <f>'Matrice Var-Covar'!AO88</f>
        <v>1.8816424191888507E-2</v>
      </c>
      <c r="AQ52" s="99">
        <f>'Matrice Var-Covar'!AP88</f>
        <v>4.8117992067136212E-2</v>
      </c>
      <c r="AR52" s="99">
        <f>'Matrice Var-Covar'!AQ88</f>
        <v>2.2519903812888264E-2</v>
      </c>
      <c r="AS52" s="99">
        <f>'Matrice Var-Covar'!AR88</f>
        <v>2.0678745076570478E-2</v>
      </c>
      <c r="AT52" s="99">
        <f>'Matrice Var-Covar'!AS88</f>
        <v>-4.1259676951506631E-3</v>
      </c>
      <c r="AU52" s="99">
        <f>'Matrice Var-Covar'!AT88</f>
        <v>1.3611101211683962E-2</v>
      </c>
      <c r="AV52" s="99">
        <f>'Matrice Var-Covar'!AU88</f>
        <v>1.5331870207827905E-2</v>
      </c>
      <c r="AW52" s="99">
        <f>'Matrice Var-Covar'!AV88</f>
        <v>-2.6214517321538778E-3</v>
      </c>
      <c r="AX52" s="99">
        <f>'Matrice Var-Covar'!AW88</f>
        <v>2.3058747459431875E-2</v>
      </c>
      <c r="AY52" s="99">
        <f>'Matrice Var-Covar'!AX88</f>
        <v>3.7816705926080801E-2</v>
      </c>
      <c r="AZ52" s="99">
        <f>'Matrice Var-Covar'!AY88</f>
        <v>2.2323502887341591E-2</v>
      </c>
      <c r="BA52" s="99">
        <f>'Matrice Var-Covar'!AZ88</f>
        <v>4.0288751826395859E-2</v>
      </c>
      <c r="BC52" s="10"/>
      <c r="BD52" s="10"/>
      <c r="BM52" s="26"/>
      <c r="BN52" s="26"/>
      <c r="BO52" s="26"/>
      <c r="BP52" s="26"/>
      <c r="BQ52" s="26"/>
    </row>
    <row r="53" spans="3:69" ht="14" thickBot="1">
      <c r="C53" s="25" t="str">
        <f>'Matrice Var-Covar'!B89</f>
        <v>BANCO BILBAO</v>
      </c>
      <c r="D53" s="99">
        <f>'Matrice Var-Covar'!C89</f>
        <v>6.4380592627687585E-3</v>
      </c>
      <c r="E53" s="99">
        <f>'Matrice Var-Covar'!D89</f>
        <v>-2.3604834872042336E-3</v>
      </c>
      <c r="F53" s="99">
        <f>'Matrice Var-Covar'!E89</f>
        <v>2.5125669708573788E-3</v>
      </c>
      <c r="G53" s="99">
        <f>'Matrice Var-Covar'!F89</f>
        <v>1.0371432437035082E-3</v>
      </c>
      <c r="H53" s="99">
        <f>'Matrice Var-Covar'!G89</f>
        <v>4.2310362968058287E-3</v>
      </c>
      <c r="I53" s="99">
        <f>'Matrice Var-Covar'!H89</f>
        <v>-4.7825355182504854E-4</v>
      </c>
      <c r="J53" s="99">
        <f>'Matrice Var-Covar'!I89</f>
        <v>-1.0845883997754274E-3</v>
      </c>
      <c r="K53" s="99">
        <f>'Matrice Var-Covar'!J89</f>
        <v>2.7096517607534815E-2</v>
      </c>
      <c r="L53" s="99">
        <f>'Matrice Var-Covar'!K89</f>
        <v>1.1417636920760876E-2</v>
      </c>
      <c r="M53" s="99">
        <f>'Matrice Var-Covar'!L89</f>
        <v>1.7994275178554679E-2</v>
      </c>
      <c r="N53" s="99">
        <f>'Matrice Var-Covar'!M89</f>
        <v>1.7540974964815801E-2</v>
      </c>
      <c r="O53" s="99">
        <f>'Matrice Var-Covar'!N89</f>
        <v>4.338038883242616E-3</v>
      </c>
      <c r="P53" s="99">
        <f>'Matrice Var-Covar'!O89</f>
        <v>6.3582672258621804E-3</v>
      </c>
      <c r="Q53" s="99">
        <f>'Matrice Var-Covar'!P89</f>
        <v>7.5707589659584018E-2</v>
      </c>
      <c r="R53" s="99">
        <f>'Matrice Var-Covar'!Q89</f>
        <v>-3.560110861741126E-4</v>
      </c>
      <c r="S53" s="99">
        <f>'Matrice Var-Covar'!R89</f>
        <v>1.4229852673394034E-2</v>
      </c>
      <c r="T53" s="99">
        <f>'Matrice Var-Covar'!S89</f>
        <v>1.5498384533513456E-2</v>
      </c>
      <c r="U53" s="99">
        <f>'Matrice Var-Covar'!T89</f>
        <v>-2.9615661600256168E-4</v>
      </c>
      <c r="V53" s="99">
        <f>'Matrice Var-Covar'!U89</f>
        <v>4.2348548313200915E-3</v>
      </c>
      <c r="W53" s="99">
        <f>'Matrice Var-Covar'!V89</f>
        <v>4.2674417461884828E-3</v>
      </c>
      <c r="X53" s="99">
        <f>'Matrice Var-Covar'!W89</f>
        <v>-2.2051696710994988E-3</v>
      </c>
      <c r="Y53" s="99">
        <f>'Matrice Var-Covar'!X89</f>
        <v>3.345552536982324E-3</v>
      </c>
      <c r="Z53" s="99">
        <f>'Matrice Var-Covar'!Y89</f>
        <v>-1.0131882654357211E-3</v>
      </c>
      <c r="AA53" s="99">
        <f>'Matrice Var-Covar'!Z89</f>
        <v>6.0558960542760687E-3</v>
      </c>
      <c r="AB53" s="99">
        <f>'Matrice Var-Covar'!AA89</f>
        <v>8.7717582552541959E-2</v>
      </c>
      <c r="AC53" s="99">
        <f>'Matrice Var-Covar'!AB89</f>
        <v>2.1638457937412481E-2</v>
      </c>
      <c r="AD53" s="99">
        <f>'Matrice Var-Covar'!AC89</f>
        <v>-5.179630481258927E-3</v>
      </c>
      <c r="AE53" s="99">
        <f>'Matrice Var-Covar'!AD89</f>
        <v>3.1197002993360859E-3</v>
      </c>
      <c r="AF53" s="99">
        <f>'Matrice Var-Covar'!AE89</f>
        <v>3.8590609953261801E-2</v>
      </c>
      <c r="AG53" s="99">
        <f>'Matrice Var-Covar'!AF89</f>
        <v>1.4250647077380676E-2</v>
      </c>
      <c r="AH53" s="99">
        <f>'Matrice Var-Covar'!AG89</f>
        <v>-2.7166339369346319E-3</v>
      </c>
      <c r="AI53" s="99">
        <f>'Matrice Var-Covar'!AH89</f>
        <v>8.3617832134692163E-2</v>
      </c>
      <c r="AJ53" s="99">
        <f>'Matrice Var-Covar'!AI89</f>
        <v>-3.2718435762600715E-4</v>
      </c>
      <c r="AK53" s="99">
        <f>'Matrice Var-Covar'!AJ89</f>
        <v>5.7197802744806151E-4</v>
      </c>
      <c r="AL53" s="99">
        <f>'Matrice Var-Covar'!AK89</f>
        <v>3.8660595067140181E-2</v>
      </c>
      <c r="AM53" s="99">
        <f>'Matrice Var-Covar'!AL89</f>
        <v>1.9952876372772918E-3</v>
      </c>
      <c r="AN53" s="99">
        <f>'Matrice Var-Covar'!AM89</f>
        <v>9.4540763436680927E-3</v>
      </c>
      <c r="AO53" s="99">
        <f>'Matrice Var-Covar'!AN89</f>
        <v>5.6351970385165673E-3</v>
      </c>
      <c r="AP53" s="99">
        <f>'Matrice Var-Covar'!AO89</f>
        <v>1.2933067326167036E-3</v>
      </c>
      <c r="AQ53" s="99">
        <f>'Matrice Var-Covar'!AP89</f>
        <v>1.8696360863123609E-2</v>
      </c>
      <c r="AR53" s="99">
        <f>'Matrice Var-Covar'!AQ89</f>
        <v>5.9966794163611049E-3</v>
      </c>
      <c r="AS53" s="99">
        <f>'Matrice Var-Covar'!AR89</f>
        <v>-6.4341311327080425E-3</v>
      </c>
      <c r="AT53" s="99">
        <f>'Matrice Var-Covar'!AS89</f>
        <v>3.5306163841578746E-2</v>
      </c>
      <c r="AU53" s="99">
        <f>'Matrice Var-Covar'!AT89</f>
        <v>-1.3532185304452242E-3</v>
      </c>
      <c r="AV53" s="99">
        <f>'Matrice Var-Covar'!AU89</f>
        <v>1.0642153978766629E-3</v>
      </c>
      <c r="AW53" s="99">
        <f>'Matrice Var-Covar'!AV89</f>
        <v>1.6692932475864255E-2</v>
      </c>
      <c r="AX53" s="99">
        <f>'Matrice Var-Covar'!AW89</f>
        <v>2.3270075899674766E-3</v>
      </c>
      <c r="AY53" s="99">
        <f>'Matrice Var-Covar'!AX89</f>
        <v>1.0232702276511848E-2</v>
      </c>
      <c r="AZ53" s="99">
        <f>'Matrice Var-Covar'!AY89</f>
        <v>4.203298985941184E-3</v>
      </c>
      <c r="BA53" s="99">
        <f>'Matrice Var-Covar'!AZ89</f>
        <v>2.002151253759763E-3</v>
      </c>
      <c r="BC53" s="10"/>
      <c r="BD53" s="10"/>
      <c r="BM53" s="26"/>
      <c r="BN53" s="26"/>
      <c r="BO53" s="26"/>
      <c r="BP53" s="26"/>
      <c r="BQ53" s="26"/>
    </row>
    <row r="54" spans="3:69" ht="14" thickBot="1">
      <c r="C54" s="25" t="str">
        <f>'Matrice Var-Covar'!B90</f>
        <v>ADIDAS</v>
      </c>
      <c r="D54" s="99">
        <f>'Matrice Var-Covar'!C90</f>
        <v>2.5287048805010603E-2</v>
      </c>
      <c r="E54" s="99">
        <f>'Matrice Var-Covar'!D90</f>
        <v>2.6036416949279662E-2</v>
      </c>
      <c r="F54" s="99">
        <f>'Matrice Var-Covar'!E90</f>
        <v>1.6294476023858872E-2</v>
      </c>
      <c r="G54" s="99">
        <f>'Matrice Var-Covar'!F90</f>
        <v>1.4989297168038717E-2</v>
      </c>
      <c r="H54" s="99">
        <f>'Matrice Var-Covar'!G90</f>
        <v>2.3235674795044244E-2</v>
      </c>
      <c r="I54" s="99">
        <f>'Matrice Var-Covar'!H90</f>
        <v>1.6588262437029686E-2</v>
      </c>
      <c r="J54" s="99">
        <f>'Matrice Var-Covar'!I90</f>
        <v>3.3104479985568834E-2</v>
      </c>
      <c r="K54" s="99">
        <f>'Matrice Var-Covar'!J90</f>
        <v>8.8677529991574525E-3</v>
      </c>
      <c r="L54" s="99">
        <f>'Matrice Var-Covar'!K90</f>
        <v>2.5086471349720481E-2</v>
      </c>
      <c r="M54" s="99">
        <f>'Matrice Var-Covar'!L90</f>
        <v>9.1458179479815722E-3</v>
      </c>
      <c r="N54" s="99">
        <f>'Matrice Var-Covar'!M90</f>
        <v>1.9534781226867227E-2</v>
      </c>
      <c r="O54" s="99">
        <f>'Matrice Var-Covar'!N90</f>
        <v>3.1310783116331765E-2</v>
      </c>
      <c r="P54" s="99">
        <f>'Matrice Var-Covar'!O90</f>
        <v>3.3122361075364218E-2</v>
      </c>
      <c r="Q54" s="99">
        <f>'Matrice Var-Covar'!P90</f>
        <v>-2.9025104663396588E-3</v>
      </c>
      <c r="R54" s="99">
        <f>'Matrice Var-Covar'!Q90</f>
        <v>1.8391649546427285E-2</v>
      </c>
      <c r="S54" s="99">
        <f>'Matrice Var-Covar'!R90</f>
        <v>3.8807256350638142E-2</v>
      </c>
      <c r="T54" s="99">
        <f>'Matrice Var-Covar'!S90</f>
        <v>2.1282650077819616E-2</v>
      </c>
      <c r="U54" s="99">
        <f>'Matrice Var-Covar'!T90</f>
        <v>1.0646099329399063E-2</v>
      </c>
      <c r="V54" s="99">
        <f>'Matrice Var-Covar'!U90</f>
        <v>4.0296744313094497E-2</v>
      </c>
      <c r="W54" s="99">
        <f>'Matrice Var-Covar'!V90</f>
        <v>1.5109473586814196E-2</v>
      </c>
      <c r="X54" s="99">
        <f>'Matrice Var-Covar'!W90</f>
        <v>3.2786548129894601E-2</v>
      </c>
      <c r="Y54" s="99">
        <f>'Matrice Var-Covar'!X90</f>
        <v>3.5333256317273201E-2</v>
      </c>
      <c r="Z54" s="99">
        <f>'Matrice Var-Covar'!Y90</f>
        <v>2.0525586865598223E-2</v>
      </c>
      <c r="AA54" s="99">
        <f>'Matrice Var-Covar'!Z90</f>
        <v>1.2144968265285371E-2</v>
      </c>
      <c r="AB54" s="99">
        <f>'Matrice Var-Covar'!AA90</f>
        <v>3.1228993863966804E-3</v>
      </c>
      <c r="AC54" s="99">
        <f>'Matrice Var-Covar'!AB90</f>
        <v>2.7181695371096249E-3</v>
      </c>
      <c r="AD54" s="99">
        <f>'Matrice Var-Covar'!AC90</f>
        <v>1.5944441250620469E-2</v>
      </c>
      <c r="AE54" s="99">
        <f>'Matrice Var-Covar'!AD90</f>
        <v>2.7134119126518703E-2</v>
      </c>
      <c r="AF54" s="99">
        <f>'Matrice Var-Covar'!AE90</f>
        <v>4.934725352227106E-3</v>
      </c>
      <c r="AG54" s="99">
        <f>'Matrice Var-Covar'!AF90</f>
        <v>2.2984995160833965E-2</v>
      </c>
      <c r="AH54" s="99">
        <f>'Matrice Var-Covar'!AG90</f>
        <v>3.1188354358487991E-2</v>
      </c>
      <c r="AI54" s="99">
        <f>'Matrice Var-Covar'!AH90</f>
        <v>-3.2718435762600715E-4</v>
      </c>
      <c r="AJ54" s="99">
        <f>'Matrice Var-Covar'!AI90</f>
        <v>6.1609444792572521E-2</v>
      </c>
      <c r="AK54" s="99">
        <f>'Matrice Var-Covar'!AJ90</f>
        <v>3.9187516975776734E-3</v>
      </c>
      <c r="AL54" s="99">
        <f>'Matrice Var-Covar'!AK90</f>
        <v>2.4206747861344803E-3</v>
      </c>
      <c r="AM54" s="99">
        <f>'Matrice Var-Covar'!AL90</f>
        <v>1.0011690324929103E-2</v>
      </c>
      <c r="AN54" s="99">
        <f>'Matrice Var-Covar'!AM90</f>
        <v>2.8699664558073205E-2</v>
      </c>
      <c r="AO54" s="99">
        <f>'Matrice Var-Covar'!AN90</f>
        <v>3.0535779615397763E-2</v>
      </c>
      <c r="AP54" s="99">
        <f>'Matrice Var-Covar'!AO90</f>
        <v>1.3454894009735926E-2</v>
      </c>
      <c r="AQ54" s="99">
        <f>'Matrice Var-Covar'!AP90</f>
        <v>3.6833760120105002E-2</v>
      </c>
      <c r="AR54" s="99">
        <f>'Matrice Var-Covar'!AQ90</f>
        <v>2.1439797401939714E-2</v>
      </c>
      <c r="AS54" s="99">
        <f>'Matrice Var-Covar'!AR90</f>
        <v>1.2545832986138795E-2</v>
      </c>
      <c r="AT54" s="99">
        <f>'Matrice Var-Covar'!AS90</f>
        <v>4.6190907680645029E-4</v>
      </c>
      <c r="AU54" s="99">
        <f>'Matrice Var-Covar'!AT90</f>
        <v>1.4344371342165874E-2</v>
      </c>
      <c r="AV54" s="99">
        <f>'Matrice Var-Covar'!AU90</f>
        <v>1.7529853869807845E-2</v>
      </c>
      <c r="AW54" s="99">
        <f>'Matrice Var-Covar'!AV90</f>
        <v>-8.1614501705757434E-3</v>
      </c>
      <c r="AX54" s="99">
        <f>'Matrice Var-Covar'!AW90</f>
        <v>1.7013441056629719E-2</v>
      </c>
      <c r="AY54" s="99">
        <f>'Matrice Var-Covar'!AX90</f>
        <v>2.7076987991946067E-2</v>
      </c>
      <c r="AZ54" s="99">
        <f>'Matrice Var-Covar'!AY90</f>
        <v>2.5169047892805552E-2</v>
      </c>
      <c r="BA54" s="99">
        <f>'Matrice Var-Covar'!AZ90</f>
        <v>2.5681474286231569E-2</v>
      </c>
      <c r="BC54" s="10"/>
      <c r="BD54" s="10"/>
      <c r="BM54" s="26"/>
      <c r="BN54" s="26"/>
      <c r="BO54" s="26"/>
      <c r="BP54" s="26"/>
      <c r="BQ54" s="26"/>
    </row>
    <row r="55" spans="3:69" ht="14" thickBot="1">
      <c r="C55" s="25" t="str">
        <f>'Matrice Var-Covar'!B91</f>
        <v>ORANGE</v>
      </c>
      <c r="D55" s="99">
        <f>'Matrice Var-Covar'!C91</f>
        <v>6.2649297694940768E-3</v>
      </c>
      <c r="E55" s="99">
        <f>'Matrice Var-Covar'!D91</f>
        <v>1.7890259923309788E-2</v>
      </c>
      <c r="F55" s="99">
        <f>'Matrice Var-Covar'!E91</f>
        <v>1.1192949877150424E-2</v>
      </c>
      <c r="G55" s="99">
        <f>'Matrice Var-Covar'!F91</f>
        <v>8.728392705970367E-3</v>
      </c>
      <c r="H55" s="99">
        <f>'Matrice Var-Covar'!G91</f>
        <v>1.2992727616135171E-2</v>
      </c>
      <c r="I55" s="99">
        <f>'Matrice Var-Covar'!H91</f>
        <v>1.2854815475285431E-2</v>
      </c>
      <c r="J55" s="99">
        <f>'Matrice Var-Covar'!I91</f>
        <v>1.762253131482993E-2</v>
      </c>
      <c r="K55" s="99">
        <f>'Matrice Var-Covar'!J91</f>
        <v>-6.9951474209141949E-4</v>
      </c>
      <c r="L55" s="99">
        <f>'Matrice Var-Covar'!K91</f>
        <v>1.4520086270803929E-2</v>
      </c>
      <c r="M55" s="99">
        <f>'Matrice Var-Covar'!L91</f>
        <v>4.3781757322011606E-3</v>
      </c>
      <c r="N55" s="99">
        <f>'Matrice Var-Covar'!M91</f>
        <v>2.2144431914541528E-2</v>
      </c>
      <c r="O55" s="99">
        <f>'Matrice Var-Covar'!N91</f>
        <v>2.0945632180855541E-2</v>
      </c>
      <c r="P55" s="99">
        <f>'Matrice Var-Covar'!O91</f>
        <v>1.2259778564313061E-2</v>
      </c>
      <c r="Q55" s="99">
        <f>'Matrice Var-Covar'!P91</f>
        <v>3.9411619738800342E-3</v>
      </c>
      <c r="R55" s="99">
        <f>'Matrice Var-Covar'!Q91</f>
        <v>2.0240462357066582E-2</v>
      </c>
      <c r="S55" s="99">
        <f>'Matrice Var-Covar'!R91</f>
        <v>1.7693453713062971E-2</v>
      </c>
      <c r="T55" s="99">
        <f>'Matrice Var-Covar'!S91</f>
        <v>1.3691624854670617E-2</v>
      </c>
      <c r="U55" s="99">
        <f>'Matrice Var-Covar'!T91</f>
        <v>2.2798259973493499E-2</v>
      </c>
      <c r="V55" s="99">
        <f>'Matrice Var-Covar'!U91</f>
        <v>1.745968175997667E-2</v>
      </c>
      <c r="W55" s="99">
        <f>'Matrice Var-Covar'!V91</f>
        <v>8.1326275242740789E-3</v>
      </c>
      <c r="X55" s="99">
        <f>'Matrice Var-Covar'!W91</f>
        <v>1.2095162345249502E-2</v>
      </c>
      <c r="Y55" s="99">
        <f>'Matrice Var-Covar'!X91</f>
        <v>1.744894474384583E-2</v>
      </c>
      <c r="Z55" s="99">
        <f>'Matrice Var-Covar'!Y91</f>
        <v>1.5750455972491608E-2</v>
      </c>
      <c r="AA55" s="99">
        <f>'Matrice Var-Covar'!Z91</f>
        <v>1.9179018962636754E-2</v>
      </c>
      <c r="AB55" s="99">
        <f>'Matrice Var-Covar'!AA91</f>
        <v>-1.9642442856637635E-3</v>
      </c>
      <c r="AC55" s="99">
        <f>'Matrice Var-Covar'!AB91</f>
        <v>2.1898082918445192E-3</v>
      </c>
      <c r="AD55" s="99">
        <f>'Matrice Var-Covar'!AC91</f>
        <v>7.6830419563685918E-3</v>
      </c>
      <c r="AE55" s="99">
        <f>'Matrice Var-Covar'!AD91</f>
        <v>8.3834478201325526E-3</v>
      </c>
      <c r="AF55" s="99">
        <f>'Matrice Var-Covar'!AE91</f>
        <v>-2.3960905847103912E-3</v>
      </c>
      <c r="AG55" s="99">
        <f>'Matrice Var-Covar'!AF91</f>
        <v>1.875577162771859E-2</v>
      </c>
      <c r="AH55" s="99">
        <f>'Matrice Var-Covar'!AG91</f>
        <v>9.6933507579400058E-3</v>
      </c>
      <c r="AI55" s="99">
        <f>'Matrice Var-Covar'!AH91</f>
        <v>5.7197802744806151E-4</v>
      </c>
      <c r="AJ55" s="99">
        <f>'Matrice Var-Covar'!AI91</f>
        <v>3.9187516975776734E-3</v>
      </c>
      <c r="AK55" s="99">
        <f>'Matrice Var-Covar'!AJ91</f>
        <v>5.0244301931008969E-2</v>
      </c>
      <c r="AL55" s="99">
        <f>'Matrice Var-Covar'!AK91</f>
        <v>-1.1578609377635729E-3</v>
      </c>
      <c r="AM55" s="99">
        <f>'Matrice Var-Covar'!AL91</f>
        <v>2.6685730534847648E-3</v>
      </c>
      <c r="AN55" s="99">
        <f>'Matrice Var-Covar'!AM91</f>
        <v>1.4448302760926825E-2</v>
      </c>
      <c r="AO55" s="99">
        <f>'Matrice Var-Covar'!AN91</f>
        <v>1.4068775465446468E-2</v>
      </c>
      <c r="AP55" s="99">
        <f>'Matrice Var-Covar'!AO91</f>
        <v>2.281244461050945E-2</v>
      </c>
      <c r="AQ55" s="99">
        <f>'Matrice Var-Covar'!AP91</f>
        <v>2.0596253253867543E-2</v>
      </c>
      <c r="AR55" s="99">
        <f>'Matrice Var-Covar'!AQ91</f>
        <v>2.8163308757673949E-2</v>
      </c>
      <c r="AS55" s="99">
        <f>'Matrice Var-Covar'!AR91</f>
        <v>2.1124535914659095E-2</v>
      </c>
      <c r="AT55" s="99">
        <f>'Matrice Var-Covar'!AS91</f>
        <v>6.9173552800242582E-4</v>
      </c>
      <c r="AU55" s="99">
        <f>'Matrice Var-Covar'!AT91</f>
        <v>2.103099605202927E-3</v>
      </c>
      <c r="AV55" s="99">
        <f>'Matrice Var-Covar'!AU91</f>
        <v>1.2195630669885691E-2</v>
      </c>
      <c r="AW55" s="99">
        <f>'Matrice Var-Covar'!AV91</f>
        <v>7.0823335356028985E-3</v>
      </c>
      <c r="AX55" s="99">
        <f>'Matrice Var-Covar'!AW91</f>
        <v>6.2804775088952259E-3</v>
      </c>
      <c r="AY55" s="99">
        <f>'Matrice Var-Covar'!AX91</f>
        <v>1.408939962999186E-2</v>
      </c>
      <c r="AZ55" s="99">
        <f>'Matrice Var-Covar'!AY91</f>
        <v>1.5795139579960701E-2</v>
      </c>
      <c r="BA55" s="99">
        <f>'Matrice Var-Covar'!AZ91</f>
        <v>1.5459287543318562E-2</v>
      </c>
      <c r="BC55" s="10"/>
      <c r="BD55" s="10"/>
      <c r="BM55" s="26"/>
      <c r="BN55" s="26"/>
      <c r="BO55" s="26"/>
      <c r="BP55" s="26"/>
      <c r="BQ55" s="26"/>
    </row>
    <row r="56" spans="3:69" ht="14" thickBot="1">
      <c r="C56" s="25" t="str">
        <f>'Matrice Var-Covar'!B92</f>
        <v>TELEFONICA</v>
      </c>
      <c r="D56" s="99">
        <f>'Matrice Var-Covar'!C92</f>
        <v>-8.1301640882718951E-4</v>
      </c>
      <c r="E56" s="99">
        <f>'Matrice Var-Covar'!D92</f>
        <v>-1.0940358319478443E-3</v>
      </c>
      <c r="F56" s="99">
        <f>'Matrice Var-Covar'!E92</f>
        <v>-1.5274866875028979E-3</v>
      </c>
      <c r="G56" s="99">
        <f>'Matrice Var-Covar'!F92</f>
        <v>-2.3669644136847211E-3</v>
      </c>
      <c r="H56" s="99">
        <f>'Matrice Var-Covar'!G92</f>
        <v>-2.1758696905675693E-3</v>
      </c>
      <c r="I56" s="99">
        <f>'Matrice Var-Covar'!H92</f>
        <v>-1.5621109092344065E-3</v>
      </c>
      <c r="J56" s="99">
        <f>'Matrice Var-Covar'!I92</f>
        <v>1.5525203859189161E-3</v>
      </c>
      <c r="K56" s="99">
        <f>'Matrice Var-Covar'!J92</f>
        <v>1.9760573729820173E-2</v>
      </c>
      <c r="L56" s="99">
        <f>'Matrice Var-Covar'!K92</f>
        <v>1.9050619910044235E-3</v>
      </c>
      <c r="M56" s="99">
        <f>'Matrice Var-Covar'!L92</f>
        <v>1.1757238024572261E-3</v>
      </c>
      <c r="N56" s="99">
        <f>'Matrice Var-Covar'!M92</f>
        <v>-1.7714642597624532E-3</v>
      </c>
      <c r="O56" s="99">
        <f>'Matrice Var-Covar'!N92</f>
        <v>-9.2410315567984902E-4</v>
      </c>
      <c r="P56" s="99">
        <f>'Matrice Var-Covar'!O92</f>
        <v>6.5126729622836188E-3</v>
      </c>
      <c r="Q56" s="99">
        <f>'Matrice Var-Covar'!P92</f>
        <v>3.6755709621443478E-2</v>
      </c>
      <c r="R56" s="99">
        <f>'Matrice Var-Covar'!Q92</f>
        <v>5.7628267736309358E-4</v>
      </c>
      <c r="S56" s="99">
        <f>'Matrice Var-Covar'!R92</f>
        <v>1.5153360219293774E-2</v>
      </c>
      <c r="T56" s="99">
        <f>'Matrice Var-Covar'!S92</f>
        <v>4.9721514515645941E-4</v>
      </c>
      <c r="U56" s="99">
        <f>'Matrice Var-Covar'!T92</f>
        <v>-1.0655843999837721E-3</v>
      </c>
      <c r="V56" s="99">
        <f>'Matrice Var-Covar'!U92</f>
        <v>5.2719255028664917E-3</v>
      </c>
      <c r="W56" s="99">
        <f>'Matrice Var-Covar'!V92</f>
        <v>-2.7255100586119842E-3</v>
      </c>
      <c r="X56" s="99">
        <f>'Matrice Var-Covar'!W92</f>
        <v>1.9982187078500481E-3</v>
      </c>
      <c r="Y56" s="99">
        <f>'Matrice Var-Covar'!X92</f>
        <v>-8.8126895192974634E-4</v>
      </c>
      <c r="Z56" s="99">
        <f>'Matrice Var-Covar'!Y92</f>
        <v>-1.0328754488961561E-3</v>
      </c>
      <c r="AA56" s="99">
        <f>'Matrice Var-Covar'!Z92</f>
        <v>2.2235255727175544E-3</v>
      </c>
      <c r="AB56" s="99">
        <f>'Matrice Var-Covar'!AA92</f>
        <v>3.6500883650144679E-2</v>
      </c>
      <c r="AC56" s="99">
        <f>'Matrice Var-Covar'!AB92</f>
        <v>1.6179403426453538E-2</v>
      </c>
      <c r="AD56" s="99">
        <f>'Matrice Var-Covar'!AC92</f>
        <v>-3.2327622176187122E-3</v>
      </c>
      <c r="AE56" s="99">
        <f>'Matrice Var-Covar'!AD92</f>
        <v>-7.7189683499530454E-3</v>
      </c>
      <c r="AF56" s="99">
        <f>'Matrice Var-Covar'!AE92</f>
        <v>2.8170424715802441E-2</v>
      </c>
      <c r="AG56" s="99">
        <f>'Matrice Var-Covar'!AF92</f>
        <v>8.8714807825393139E-3</v>
      </c>
      <c r="AH56" s="99">
        <f>'Matrice Var-Covar'!AG92</f>
        <v>1.8494028295564244E-3</v>
      </c>
      <c r="AI56" s="99">
        <f>'Matrice Var-Covar'!AH92</f>
        <v>3.8660595067140181E-2</v>
      </c>
      <c r="AJ56" s="99">
        <f>'Matrice Var-Covar'!AI92</f>
        <v>2.4206747861344803E-3</v>
      </c>
      <c r="AK56" s="99">
        <f>'Matrice Var-Covar'!AJ92</f>
        <v>-1.1578609377635729E-3</v>
      </c>
      <c r="AL56" s="99">
        <f>'Matrice Var-Covar'!AK92</f>
        <v>4.8175351671255418E-2</v>
      </c>
      <c r="AM56" s="99">
        <f>'Matrice Var-Covar'!AL92</f>
        <v>-3.4006726596858472E-3</v>
      </c>
      <c r="AN56" s="99">
        <f>'Matrice Var-Covar'!AM92</f>
        <v>1.4077910846380724E-3</v>
      </c>
      <c r="AO56" s="99">
        <f>'Matrice Var-Covar'!AN92</f>
        <v>-1.8111227700180323E-4</v>
      </c>
      <c r="AP56" s="99">
        <f>'Matrice Var-Covar'!AO92</f>
        <v>-3.5532478655249111E-3</v>
      </c>
      <c r="AQ56" s="99">
        <f>'Matrice Var-Covar'!AP92</f>
        <v>5.6221067341442939E-3</v>
      </c>
      <c r="AR56" s="99">
        <f>'Matrice Var-Covar'!AQ92</f>
        <v>5.1543870445447948E-3</v>
      </c>
      <c r="AS56" s="99">
        <f>'Matrice Var-Covar'!AR92</f>
        <v>-5.9307805048585682E-3</v>
      </c>
      <c r="AT56" s="99">
        <f>'Matrice Var-Covar'!AS92</f>
        <v>2.1002235409189832E-2</v>
      </c>
      <c r="AU56" s="99">
        <f>'Matrice Var-Covar'!AT92</f>
        <v>2.7133908861919808E-4</v>
      </c>
      <c r="AV56" s="99">
        <f>'Matrice Var-Covar'!AU92</f>
        <v>-1.8956737934853357E-3</v>
      </c>
      <c r="AW56" s="99">
        <f>'Matrice Var-Covar'!AV92</f>
        <v>1.3345406914974696E-2</v>
      </c>
      <c r="AX56" s="99">
        <f>'Matrice Var-Covar'!AW92</f>
        <v>-1.8156134642629516E-3</v>
      </c>
      <c r="AY56" s="99">
        <f>'Matrice Var-Covar'!AX92</f>
        <v>1.8833374616696497E-3</v>
      </c>
      <c r="AZ56" s="99">
        <f>'Matrice Var-Covar'!AY92</f>
        <v>1.6756623949572536E-3</v>
      </c>
      <c r="BA56" s="99">
        <f>'Matrice Var-Covar'!AZ92</f>
        <v>3.3513465908086917E-3</v>
      </c>
      <c r="BC56" s="10"/>
      <c r="BD56" s="10"/>
      <c r="BM56" s="26"/>
      <c r="BN56" s="26"/>
      <c r="BO56" s="26"/>
      <c r="BP56" s="26"/>
      <c r="BQ56" s="26"/>
    </row>
    <row r="57" spans="3:69" ht="14" thickBot="1">
      <c r="C57" s="25" t="str">
        <f>'Matrice Var-Covar'!B93</f>
        <v>FRESENIUS</v>
      </c>
      <c r="D57" s="99">
        <f>'Matrice Var-Covar'!C93</f>
        <v>1.2050257060128713E-2</v>
      </c>
      <c r="E57" s="99">
        <f>'Matrice Var-Covar'!D93</f>
        <v>5.3770835039477207E-3</v>
      </c>
      <c r="F57" s="99">
        <f>'Matrice Var-Covar'!E93</f>
        <v>8.1927001722049662E-3</v>
      </c>
      <c r="G57" s="99">
        <f>'Matrice Var-Covar'!F93</f>
        <v>8.0599730145998194E-3</v>
      </c>
      <c r="H57" s="99">
        <f>'Matrice Var-Covar'!G93</f>
        <v>1.0345323123761959E-2</v>
      </c>
      <c r="I57" s="99">
        <f>'Matrice Var-Covar'!H93</f>
        <v>5.3565917559817641E-3</v>
      </c>
      <c r="J57" s="99">
        <f>'Matrice Var-Covar'!I93</f>
        <v>1.0329588443195155E-2</v>
      </c>
      <c r="K57" s="99">
        <f>'Matrice Var-Covar'!J93</f>
        <v>3.9883310701166325E-3</v>
      </c>
      <c r="L57" s="99">
        <f>'Matrice Var-Covar'!K93</f>
        <v>1.4547355640052316E-2</v>
      </c>
      <c r="M57" s="99">
        <f>'Matrice Var-Covar'!L93</f>
        <v>8.4556605243378546E-3</v>
      </c>
      <c r="N57" s="99">
        <f>'Matrice Var-Covar'!M93</f>
        <v>1.3578849936684453E-2</v>
      </c>
      <c r="O57" s="99">
        <f>'Matrice Var-Covar'!N93</f>
        <v>4.6261725966319257E-3</v>
      </c>
      <c r="P57" s="99">
        <f>'Matrice Var-Covar'!O93</f>
        <v>9.8235407362944182E-3</v>
      </c>
      <c r="Q57" s="99">
        <f>'Matrice Var-Covar'!P93</f>
        <v>1.0271435043802861E-3</v>
      </c>
      <c r="R57" s="99">
        <f>'Matrice Var-Covar'!Q93</f>
        <v>5.5199837369835428E-3</v>
      </c>
      <c r="S57" s="99">
        <f>'Matrice Var-Covar'!R93</f>
        <v>5.8259955311710963E-3</v>
      </c>
      <c r="T57" s="99">
        <f>'Matrice Var-Covar'!S93</f>
        <v>4.9206537219190129E-3</v>
      </c>
      <c r="U57" s="99">
        <f>'Matrice Var-Covar'!T93</f>
        <v>9.0067624490867658E-3</v>
      </c>
      <c r="V57" s="99">
        <f>'Matrice Var-Covar'!U93</f>
        <v>1.1928748841759474E-2</v>
      </c>
      <c r="W57" s="99">
        <f>'Matrice Var-Covar'!V93</f>
        <v>5.2600855656768043E-3</v>
      </c>
      <c r="X57" s="99">
        <f>'Matrice Var-Covar'!W93</f>
        <v>1.0557579393521971E-2</v>
      </c>
      <c r="Y57" s="99">
        <f>'Matrice Var-Covar'!X93</f>
        <v>1.0513785086887193E-2</v>
      </c>
      <c r="Z57" s="99">
        <f>'Matrice Var-Covar'!Y93</f>
        <v>9.1989992036417122E-3</v>
      </c>
      <c r="AA57" s="99">
        <f>'Matrice Var-Covar'!Z93</f>
        <v>3.0243941595978555E-3</v>
      </c>
      <c r="AB57" s="99">
        <f>'Matrice Var-Covar'!AA93</f>
        <v>4.946438575085756E-3</v>
      </c>
      <c r="AC57" s="99">
        <f>'Matrice Var-Covar'!AB93</f>
        <v>-1.0352830019607212E-3</v>
      </c>
      <c r="AD57" s="99">
        <f>'Matrice Var-Covar'!AC93</f>
        <v>1.0743342476355838E-2</v>
      </c>
      <c r="AE57" s="99">
        <f>'Matrice Var-Covar'!AD93</f>
        <v>1.0799353756313768E-2</v>
      </c>
      <c r="AF57" s="99">
        <f>'Matrice Var-Covar'!AE93</f>
        <v>4.0753728272511841E-3</v>
      </c>
      <c r="AG57" s="99">
        <f>'Matrice Var-Covar'!AF93</f>
        <v>4.0067789099091757E-3</v>
      </c>
      <c r="AH57" s="99">
        <f>'Matrice Var-Covar'!AG93</f>
        <v>9.1747083647499925E-3</v>
      </c>
      <c r="AI57" s="99">
        <f>'Matrice Var-Covar'!AH93</f>
        <v>1.9952876372772918E-3</v>
      </c>
      <c r="AJ57" s="99">
        <f>'Matrice Var-Covar'!AI93</f>
        <v>1.0011690324929103E-2</v>
      </c>
      <c r="AK57" s="99">
        <f>'Matrice Var-Covar'!AJ93</f>
        <v>2.6685730534847648E-3</v>
      </c>
      <c r="AL57" s="99">
        <f>'Matrice Var-Covar'!AK93</f>
        <v>-3.4006726596858472E-3</v>
      </c>
      <c r="AM57" s="99">
        <f>'Matrice Var-Covar'!AL93</f>
        <v>3.1228243625401039E-2</v>
      </c>
      <c r="AN57" s="99">
        <f>'Matrice Var-Covar'!AM93</f>
        <v>3.355743356190244E-3</v>
      </c>
      <c r="AO57" s="99">
        <f>'Matrice Var-Covar'!AN93</f>
        <v>8.790763604835574E-3</v>
      </c>
      <c r="AP57" s="99">
        <f>'Matrice Var-Covar'!AO93</f>
        <v>3.4383565729832061E-3</v>
      </c>
      <c r="AQ57" s="99">
        <f>'Matrice Var-Covar'!AP93</f>
        <v>8.8581656309064706E-3</v>
      </c>
      <c r="AR57" s="99">
        <f>'Matrice Var-Covar'!AQ93</f>
        <v>4.6992542061170253E-3</v>
      </c>
      <c r="AS57" s="99">
        <f>'Matrice Var-Covar'!AR93</f>
        <v>5.5600502218537554E-3</v>
      </c>
      <c r="AT57" s="99">
        <f>'Matrice Var-Covar'!AS93</f>
        <v>-4.2328184326456443E-3</v>
      </c>
      <c r="AU57" s="99">
        <f>'Matrice Var-Covar'!AT93</f>
        <v>6.2226558439620518E-3</v>
      </c>
      <c r="AV57" s="99">
        <f>'Matrice Var-Covar'!AU93</f>
        <v>5.5072943058326043E-3</v>
      </c>
      <c r="AW57" s="99">
        <f>'Matrice Var-Covar'!AV93</f>
        <v>-9.0269524924491713E-3</v>
      </c>
      <c r="AX57" s="99">
        <f>'Matrice Var-Covar'!AW93</f>
        <v>9.9844576057853667E-3</v>
      </c>
      <c r="AY57" s="99">
        <f>'Matrice Var-Covar'!AX93</f>
        <v>4.0675217413540772E-3</v>
      </c>
      <c r="AZ57" s="99">
        <f>'Matrice Var-Covar'!AY93</f>
        <v>1.3765188828443032E-2</v>
      </c>
      <c r="BA57" s="99">
        <f>'Matrice Var-Covar'!AZ93</f>
        <v>6.5911058406836337E-3</v>
      </c>
      <c r="BC57" s="10"/>
      <c r="BD57" s="10"/>
      <c r="BM57" s="26"/>
      <c r="BN57" s="26"/>
      <c r="BO57" s="26"/>
      <c r="BP57" s="26"/>
      <c r="BQ57" s="26"/>
    </row>
    <row r="58" spans="3:69" ht="14" thickBot="1">
      <c r="C58" s="25" t="str">
        <f>'Matrice Var-Covar'!B94</f>
        <v>DEUTSCHE POST</v>
      </c>
      <c r="D58" s="99">
        <f>'Matrice Var-Covar'!C94</f>
        <v>1.3665072498824014E-2</v>
      </c>
      <c r="E58" s="99">
        <f>'Matrice Var-Covar'!D94</f>
        <v>2.7726677065958685E-2</v>
      </c>
      <c r="F58" s="99">
        <f>'Matrice Var-Covar'!E94</f>
        <v>2.0294031916971707E-2</v>
      </c>
      <c r="G58" s="99">
        <f>'Matrice Var-Covar'!F94</f>
        <v>1.5236653149642589E-2</v>
      </c>
      <c r="H58" s="99">
        <f>'Matrice Var-Covar'!G94</f>
        <v>2.9628797035575215E-2</v>
      </c>
      <c r="I58" s="99">
        <f>'Matrice Var-Covar'!H94</f>
        <v>2.8003302591549015E-2</v>
      </c>
      <c r="J58" s="99">
        <f>'Matrice Var-Covar'!I94</f>
        <v>4.3973403232063078E-2</v>
      </c>
      <c r="K58" s="99">
        <f>'Matrice Var-Covar'!J94</f>
        <v>4.149863326019488E-4</v>
      </c>
      <c r="L58" s="99">
        <f>'Matrice Var-Covar'!K94</f>
        <v>2.988417867703223E-2</v>
      </c>
      <c r="M58" s="99">
        <f>'Matrice Var-Covar'!L94</f>
        <v>1.3818944649554975E-2</v>
      </c>
      <c r="N58" s="99">
        <f>'Matrice Var-Covar'!M94</f>
        <v>3.3757704370885003E-2</v>
      </c>
      <c r="O58" s="99">
        <f>'Matrice Var-Covar'!N94</f>
        <v>5.8884646937531877E-2</v>
      </c>
      <c r="P58" s="99">
        <f>'Matrice Var-Covar'!O94</f>
        <v>3.650548207354213E-2</v>
      </c>
      <c r="Q58" s="99">
        <f>'Matrice Var-Covar'!P94</f>
        <v>1.2236667986940532E-2</v>
      </c>
      <c r="R58" s="99">
        <f>'Matrice Var-Covar'!Q94</f>
        <v>2.4571403787979694E-2</v>
      </c>
      <c r="S58" s="99">
        <f>'Matrice Var-Covar'!R94</f>
        <v>3.9713302379966051E-2</v>
      </c>
      <c r="T58" s="99">
        <f>'Matrice Var-Covar'!S94</f>
        <v>3.222585453308173E-2</v>
      </c>
      <c r="U58" s="99">
        <f>'Matrice Var-Covar'!T94</f>
        <v>1.679701454541422E-2</v>
      </c>
      <c r="V58" s="99">
        <f>'Matrice Var-Covar'!U94</f>
        <v>4.6901152172643137E-2</v>
      </c>
      <c r="W58" s="99">
        <f>'Matrice Var-Covar'!V94</f>
        <v>1.722790612247212E-2</v>
      </c>
      <c r="X58" s="99">
        <f>'Matrice Var-Covar'!W94</f>
        <v>3.5725313977600044E-2</v>
      </c>
      <c r="Y58" s="99">
        <f>'Matrice Var-Covar'!X94</f>
        <v>6.040312584032069E-2</v>
      </c>
      <c r="Z58" s="99">
        <f>'Matrice Var-Covar'!Y94</f>
        <v>3.4233813648492581E-2</v>
      </c>
      <c r="AA58" s="99">
        <f>'Matrice Var-Covar'!Z94</f>
        <v>2.4365805016523349E-2</v>
      </c>
      <c r="AB58" s="99">
        <f>'Matrice Var-Covar'!AA94</f>
        <v>8.7422511277349089E-3</v>
      </c>
      <c r="AC58" s="99">
        <f>'Matrice Var-Covar'!AB94</f>
        <v>5.7385843305425791E-3</v>
      </c>
      <c r="AD58" s="99">
        <f>'Matrice Var-Covar'!AC94</f>
        <v>1.8810001437810416E-2</v>
      </c>
      <c r="AE58" s="99">
        <f>'Matrice Var-Covar'!AD94</f>
        <v>3.5953849179597444E-2</v>
      </c>
      <c r="AF58" s="99">
        <f>'Matrice Var-Covar'!AE94</f>
        <v>2.1738870393467778E-3</v>
      </c>
      <c r="AG58" s="99">
        <f>'Matrice Var-Covar'!AF94</f>
        <v>5.014052742763582E-2</v>
      </c>
      <c r="AH58" s="99">
        <f>'Matrice Var-Covar'!AG94</f>
        <v>3.3131969959747889E-2</v>
      </c>
      <c r="AI58" s="99">
        <f>'Matrice Var-Covar'!AH94</f>
        <v>9.4540763436680927E-3</v>
      </c>
      <c r="AJ58" s="99">
        <f>'Matrice Var-Covar'!AI94</f>
        <v>2.8699664558073205E-2</v>
      </c>
      <c r="AK58" s="99">
        <f>'Matrice Var-Covar'!AJ94</f>
        <v>1.4448302760926825E-2</v>
      </c>
      <c r="AL58" s="99">
        <f>'Matrice Var-Covar'!AK94</f>
        <v>1.4077910846380724E-3</v>
      </c>
      <c r="AM58" s="99">
        <f>'Matrice Var-Covar'!AL94</f>
        <v>3.355743356190244E-3</v>
      </c>
      <c r="AN58" s="99">
        <f>'Matrice Var-Covar'!AM94</f>
        <v>7.9890449068461489E-2</v>
      </c>
      <c r="AO58" s="99">
        <f>'Matrice Var-Covar'!AN94</f>
        <v>3.6228595583168349E-2</v>
      </c>
      <c r="AP58" s="99">
        <f>'Matrice Var-Covar'!AO94</f>
        <v>2.6724915215135397E-2</v>
      </c>
      <c r="AQ58" s="99">
        <f>'Matrice Var-Covar'!AP94</f>
        <v>5.658887164128492E-2</v>
      </c>
      <c r="AR58" s="99">
        <f>'Matrice Var-Covar'!AQ94</f>
        <v>2.8439552110741523E-2</v>
      </c>
      <c r="AS58" s="99">
        <f>'Matrice Var-Covar'!AR94</f>
        <v>2.4025990136093918E-2</v>
      </c>
      <c r="AT58" s="99">
        <f>'Matrice Var-Covar'!AS94</f>
        <v>6.0432587447444615E-3</v>
      </c>
      <c r="AU58" s="99">
        <f>'Matrice Var-Covar'!AT94</f>
        <v>1.1617582492157146E-2</v>
      </c>
      <c r="AV58" s="99">
        <f>'Matrice Var-Covar'!AU94</f>
        <v>1.920864803221263E-2</v>
      </c>
      <c r="AW58" s="99">
        <f>'Matrice Var-Covar'!AV94</f>
        <v>1.0547604391389766E-2</v>
      </c>
      <c r="AX58" s="99">
        <f>'Matrice Var-Covar'!AW94</f>
        <v>2.12408034081943E-2</v>
      </c>
      <c r="AY58" s="99">
        <f>'Matrice Var-Covar'!AX94</f>
        <v>3.8333214697128068E-2</v>
      </c>
      <c r="AZ58" s="99">
        <f>'Matrice Var-Covar'!AY94</f>
        <v>3.1465012165774194E-2</v>
      </c>
      <c r="BA58" s="99">
        <f>'Matrice Var-Covar'!AZ94</f>
        <v>5.7508257410075606E-2</v>
      </c>
      <c r="BC58" s="10"/>
      <c r="BD58" s="10"/>
      <c r="BM58" s="26"/>
      <c r="BN58" s="26"/>
      <c r="BO58" s="26"/>
      <c r="BP58" s="26"/>
      <c r="BQ58" s="26"/>
    </row>
    <row r="59" spans="3:69" ht="14" thickBot="1">
      <c r="C59" s="25" t="str">
        <f>'Matrice Var-Covar'!B95</f>
        <v>ROYAL PHILIPS</v>
      </c>
      <c r="D59" s="99">
        <f>'Matrice Var-Covar'!C95</f>
        <v>2.9975212957598616E-2</v>
      </c>
      <c r="E59" s="99">
        <f>'Matrice Var-Covar'!D95</f>
        <v>3.2362970085901888E-2</v>
      </c>
      <c r="F59" s="99">
        <f>'Matrice Var-Covar'!E95</f>
        <v>2.0073266547497519E-2</v>
      </c>
      <c r="G59" s="99">
        <f>'Matrice Var-Covar'!F95</f>
        <v>1.8530067409976671E-2</v>
      </c>
      <c r="H59" s="99">
        <f>'Matrice Var-Covar'!G95</f>
        <v>3.2387988587613888E-2</v>
      </c>
      <c r="I59" s="99">
        <f>'Matrice Var-Covar'!H95</f>
        <v>2.2129013956399858E-2</v>
      </c>
      <c r="J59" s="99">
        <f>'Matrice Var-Covar'!I95</f>
        <v>4.4578326607376241E-2</v>
      </c>
      <c r="K59" s="99">
        <f>'Matrice Var-Covar'!J95</f>
        <v>1.7647056092503981E-3</v>
      </c>
      <c r="L59" s="99">
        <f>'Matrice Var-Covar'!K95</f>
        <v>2.933693262376693E-2</v>
      </c>
      <c r="M59" s="99">
        <f>'Matrice Var-Covar'!L95</f>
        <v>1.5222391379121165E-2</v>
      </c>
      <c r="N59" s="99">
        <f>'Matrice Var-Covar'!M95</f>
        <v>4.2978904328336662E-2</v>
      </c>
      <c r="O59" s="99">
        <f>'Matrice Var-Covar'!N95</f>
        <v>4.0941872866599865E-2</v>
      </c>
      <c r="P59" s="99">
        <f>'Matrice Var-Covar'!O95</f>
        <v>3.3177534294416035E-2</v>
      </c>
      <c r="Q59" s="99">
        <f>'Matrice Var-Covar'!P95</f>
        <v>7.6854612892624987E-3</v>
      </c>
      <c r="R59" s="99">
        <f>'Matrice Var-Covar'!Q95</f>
        <v>4.9030900428884569E-2</v>
      </c>
      <c r="S59" s="99">
        <f>'Matrice Var-Covar'!R95</f>
        <v>3.9026946049977251E-2</v>
      </c>
      <c r="T59" s="99">
        <f>'Matrice Var-Covar'!S95</f>
        <v>3.4386087739373281E-2</v>
      </c>
      <c r="U59" s="99">
        <f>'Matrice Var-Covar'!T95</f>
        <v>1.5401976330831242E-2</v>
      </c>
      <c r="V59" s="99">
        <f>'Matrice Var-Covar'!U95</f>
        <v>4.6889989161263163E-2</v>
      </c>
      <c r="W59" s="99">
        <f>'Matrice Var-Covar'!V95</f>
        <v>2.3366704229453042E-2</v>
      </c>
      <c r="X59" s="99">
        <f>'Matrice Var-Covar'!W95</f>
        <v>3.3318816726668088E-2</v>
      </c>
      <c r="Y59" s="99">
        <f>'Matrice Var-Covar'!X95</f>
        <v>4.5086399707053353E-2</v>
      </c>
      <c r="Z59" s="99">
        <f>'Matrice Var-Covar'!Y95</f>
        <v>2.5996529767138742E-2</v>
      </c>
      <c r="AA59" s="99">
        <f>'Matrice Var-Covar'!Z95</f>
        <v>2.4761195437274914E-2</v>
      </c>
      <c r="AB59" s="99">
        <f>'Matrice Var-Covar'!AA95</f>
        <v>1.8847485839207478E-2</v>
      </c>
      <c r="AC59" s="99">
        <f>'Matrice Var-Covar'!AB95</f>
        <v>5.7638096448414345E-3</v>
      </c>
      <c r="AD59" s="99">
        <f>'Matrice Var-Covar'!AC95</f>
        <v>1.3650800774042137E-2</v>
      </c>
      <c r="AE59" s="99">
        <f>'Matrice Var-Covar'!AD95</f>
        <v>3.694201472532363E-2</v>
      </c>
      <c r="AF59" s="99">
        <f>'Matrice Var-Covar'!AE95</f>
        <v>1.1517731352447179E-2</v>
      </c>
      <c r="AG59" s="99">
        <f>'Matrice Var-Covar'!AF95</f>
        <v>3.7597483028596008E-2</v>
      </c>
      <c r="AH59" s="99">
        <f>'Matrice Var-Covar'!AG95</f>
        <v>3.2246255500304098E-2</v>
      </c>
      <c r="AI59" s="99">
        <f>'Matrice Var-Covar'!AH95</f>
        <v>5.6351970385165673E-3</v>
      </c>
      <c r="AJ59" s="99">
        <f>'Matrice Var-Covar'!AI95</f>
        <v>3.0535779615397763E-2</v>
      </c>
      <c r="AK59" s="99">
        <f>'Matrice Var-Covar'!AJ95</f>
        <v>1.4068775465446468E-2</v>
      </c>
      <c r="AL59" s="99">
        <f>'Matrice Var-Covar'!AK95</f>
        <v>-1.8111227700180323E-4</v>
      </c>
      <c r="AM59" s="99">
        <f>'Matrice Var-Covar'!AL95</f>
        <v>8.790763604835574E-3</v>
      </c>
      <c r="AN59" s="99">
        <f>'Matrice Var-Covar'!AM95</f>
        <v>3.6228595583168349E-2</v>
      </c>
      <c r="AO59" s="99">
        <f>'Matrice Var-Covar'!AN95</f>
        <v>6.7093640487946096E-2</v>
      </c>
      <c r="AP59" s="99">
        <f>'Matrice Var-Covar'!AO95</f>
        <v>2.2283546856438956E-2</v>
      </c>
      <c r="AQ59" s="99">
        <f>'Matrice Var-Covar'!AP95</f>
        <v>5.0408574695111327E-2</v>
      </c>
      <c r="AR59" s="99">
        <f>'Matrice Var-Covar'!AQ95</f>
        <v>2.8365722834819224E-2</v>
      </c>
      <c r="AS59" s="99">
        <f>'Matrice Var-Covar'!AR95</f>
        <v>2.176307241714261E-2</v>
      </c>
      <c r="AT59" s="99">
        <f>'Matrice Var-Covar'!AS95</f>
        <v>-1.6690394638351766E-3</v>
      </c>
      <c r="AU59" s="99">
        <f>'Matrice Var-Covar'!AT95</f>
        <v>1.3028602674641773E-2</v>
      </c>
      <c r="AV59" s="99">
        <f>'Matrice Var-Covar'!AU95</f>
        <v>1.8326391275604717E-2</v>
      </c>
      <c r="AW59" s="99">
        <f>'Matrice Var-Covar'!AV95</f>
        <v>-1.097124430179755E-3</v>
      </c>
      <c r="AX59" s="99">
        <f>'Matrice Var-Covar'!AW95</f>
        <v>2.4212131877059423E-2</v>
      </c>
      <c r="AY59" s="99">
        <f>'Matrice Var-Covar'!AX95</f>
        <v>4.106467556757689E-2</v>
      </c>
      <c r="AZ59" s="99">
        <f>'Matrice Var-Covar'!AY95</f>
        <v>3.0910296047836478E-2</v>
      </c>
      <c r="BA59" s="99">
        <f>'Matrice Var-Covar'!AZ95</f>
        <v>3.7688604752413403E-2</v>
      </c>
      <c r="BC59" s="10"/>
      <c r="BD59" s="10"/>
      <c r="BM59" s="26"/>
      <c r="BN59" s="26"/>
      <c r="BO59" s="26"/>
      <c r="BP59" s="26"/>
      <c r="BQ59" s="26"/>
    </row>
    <row r="60" spans="3:69" ht="14" thickBot="1">
      <c r="C60" s="25" t="str">
        <f>'Matrice Var-Covar'!B96</f>
        <v>ENGIE</v>
      </c>
      <c r="D60" s="99">
        <f>'Matrice Var-Covar'!C96</f>
        <v>2.1551516973592304E-2</v>
      </c>
      <c r="E60" s="99">
        <f>'Matrice Var-Covar'!D96</f>
        <v>1.7917784215949972E-2</v>
      </c>
      <c r="F60" s="99">
        <f>'Matrice Var-Covar'!E96</f>
        <v>1.8092436292666839E-2</v>
      </c>
      <c r="G60" s="99">
        <f>'Matrice Var-Covar'!F96</f>
        <v>1.3022157760320067E-2</v>
      </c>
      <c r="H60" s="99">
        <f>'Matrice Var-Covar'!G96</f>
        <v>1.6781330009525579E-2</v>
      </c>
      <c r="I60" s="99">
        <f>'Matrice Var-Covar'!H96</f>
        <v>1.8741098386629573E-2</v>
      </c>
      <c r="J60" s="99">
        <f>'Matrice Var-Covar'!I96</f>
        <v>2.4105062073307464E-2</v>
      </c>
      <c r="K60" s="99">
        <f>'Matrice Var-Covar'!J96</f>
        <v>-7.0153015802163123E-3</v>
      </c>
      <c r="L60" s="99">
        <f>'Matrice Var-Covar'!K96</f>
        <v>2.9773097429266978E-2</v>
      </c>
      <c r="M60" s="99">
        <f>'Matrice Var-Covar'!L96</f>
        <v>1.243084542578796E-2</v>
      </c>
      <c r="N60" s="99">
        <f>'Matrice Var-Covar'!M96</f>
        <v>3.0879699087869625E-2</v>
      </c>
      <c r="O60" s="99">
        <f>'Matrice Var-Covar'!N96</f>
        <v>3.7684063647905171E-2</v>
      </c>
      <c r="P60" s="99">
        <f>'Matrice Var-Covar'!O96</f>
        <v>2.0846500459688708E-2</v>
      </c>
      <c r="Q60" s="99">
        <f>'Matrice Var-Covar'!P96</f>
        <v>9.6059644147865461E-4</v>
      </c>
      <c r="R60" s="99">
        <f>'Matrice Var-Covar'!Q96</f>
        <v>3.0870575569901002E-2</v>
      </c>
      <c r="S60" s="99">
        <f>'Matrice Var-Covar'!R96</f>
        <v>3.1863465756147784E-2</v>
      </c>
      <c r="T60" s="99">
        <f>'Matrice Var-Covar'!S96</f>
        <v>2.17934018122692E-2</v>
      </c>
      <c r="U60" s="99">
        <f>'Matrice Var-Covar'!T96</f>
        <v>2.0932790953939337E-2</v>
      </c>
      <c r="V60" s="99">
        <f>'Matrice Var-Covar'!U96</f>
        <v>2.772234051475576E-2</v>
      </c>
      <c r="W60" s="99">
        <f>'Matrice Var-Covar'!V96</f>
        <v>2.0462786421843415E-2</v>
      </c>
      <c r="X60" s="99">
        <f>'Matrice Var-Covar'!W96</f>
        <v>1.8280475757937856E-2</v>
      </c>
      <c r="Y60" s="99">
        <f>'Matrice Var-Covar'!X96</f>
        <v>3.6953173986489368E-2</v>
      </c>
      <c r="Z60" s="99">
        <f>'Matrice Var-Covar'!Y96</f>
        <v>2.2585941177691696E-2</v>
      </c>
      <c r="AA60" s="99">
        <f>'Matrice Var-Covar'!Z96</f>
        <v>2.40893962781627E-2</v>
      </c>
      <c r="AB60" s="99">
        <f>'Matrice Var-Covar'!AA96</f>
        <v>2.1944008230885487E-3</v>
      </c>
      <c r="AC60" s="99">
        <f>'Matrice Var-Covar'!AB96</f>
        <v>6.6575622519438561E-3</v>
      </c>
      <c r="AD60" s="99">
        <f>'Matrice Var-Covar'!AC96</f>
        <v>1.4743233974100399E-2</v>
      </c>
      <c r="AE60" s="99">
        <f>'Matrice Var-Covar'!AD96</f>
        <v>2.1400665423270151E-2</v>
      </c>
      <c r="AF60" s="99">
        <f>'Matrice Var-Covar'!AE96</f>
        <v>-1.0273559040255168E-3</v>
      </c>
      <c r="AG60" s="99">
        <f>'Matrice Var-Covar'!AF96</f>
        <v>3.222806394767997E-2</v>
      </c>
      <c r="AH60" s="99">
        <f>'Matrice Var-Covar'!AG96</f>
        <v>1.8816424191888507E-2</v>
      </c>
      <c r="AI60" s="99">
        <f>'Matrice Var-Covar'!AH96</f>
        <v>1.2933067326167036E-3</v>
      </c>
      <c r="AJ60" s="99">
        <f>'Matrice Var-Covar'!AI96</f>
        <v>1.3454894009735926E-2</v>
      </c>
      <c r="AK60" s="99">
        <f>'Matrice Var-Covar'!AJ96</f>
        <v>2.281244461050945E-2</v>
      </c>
      <c r="AL60" s="99">
        <f>'Matrice Var-Covar'!AK96</f>
        <v>-3.5532478655249111E-3</v>
      </c>
      <c r="AM60" s="99">
        <f>'Matrice Var-Covar'!AL96</f>
        <v>3.4383565729832061E-3</v>
      </c>
      <c r="AN60" s="99">
        <f>'Matrice Var-Covar'!AM96</f>
        <v>2.6724915215135397E-2</v>
      </c>
      <c r="AO60" s="99">
        <f>'Matrice Var-Covar'!AN96</f>
        <v>2.2283546856438956E-2</v>
      </c>
      <c r="AP60" s="99">
        <f>'Matrice Var-Covar'!AO96</f>
        <v>6.8641905193304445E-2</v>
      </c>
      <c r="AQ60" s="99">
        <f>'Matrice Var-Covar'!AP96</f>
        <v>3.9519211123218059E-2</v>
      </c>
      <c r="AR60" s="99">
        <f>'Matrice Var-Covar'!AQ96</f>
        <v>3.1939757231004534E-2</v>
      </c>
      <c r="AS60" s="99">
        <f>'Matrice Var-Covar'!AR96</f>
        <v>2.8920308791571966E-2</v>
      </c>
      <c r="AT60" s="99">
        <f>'Matrice Var-Covar'!AS96</f>
        <v>-4.6152262721716065E-3</v>
      </c>
      <c r="AU60" s="99">
        <f>'Matrice Var-Covar'!AT96</f>
        <v>9.4479980014276904E-3</v>
      </c>
      <c r="AV60" s="99">
        <f>'Matrice Var-Covar'!AU96</f>
        <v>1.980188247791272E-2</v>
      </c>
      <c r="AW60" s="99">
        <f>'Matrice Var-Covar'!AV96</f>
        <v>3.4353809984275069E-3</v>
      </c>
      <c r="AX60" s="99">
        <f>'Matrice Var-Covar'!AW96</f>
        <v>1.29234502649134E-2</v>
      </c>
      <c r="AY60" s="99">
        <f>'Matrice Var-Covar'!AX96</f>
        <v>2.1792329240801878E-2</v>
      </c>
      <c r="AZ60" s="99">
        <f>'Matrice Var-Covar'!AY96</f>
        <v>3.3759914597867542E-2</v>
      </c>
      <c r="BA60" s="99">
        <f>'Matrice Var-Covar'!AZ96</f>
        <v>2.9385878872684228E-2</v>
      </c>
      <c r="BC60" s="10"/>
      <c r="BD60" s="10"/>
      <c r="BM60" s="26"/>
      <c r="BN60" s="26"/>
      <c r="BO60" s="26"/>
      <c r="BP60" s="26"/>
      <c r="BQ60" s="26"/>
    </row>
    <row r="61" spans="3:69" ht="14" thickBot="1">
      <c r="C61" s="25" t="str">
        <f>'Matrice Var-Covar'!B97</f>
        <v>SOCIÉTÉ GÉNÉRALE</v>
      </c>
      <c r="D61" s="99">
        <f>'Matrice Var-Covar'!C97</f>
        <v>2.4751460019485666E-2</v>
      </c>
      <c r="E61" s="99">
        <f>'Matrice Var-Covar'!D97</f>
        <v>4.3317134759373793E-2</v>
      </c>
      <c r="F61" s="99">
        <f>'Matrice Var-Covar'!E97</f>
        <v>3.3882040607177269E-2</v>
      </c>
      <c r="G61" s="99">
        <f>'Matrice Var-Covar'!F97</f>
        <v>1.0257900054848217E-2</v>
      </c>
      <c r="H61" s="99">
        <f>'Matrice Var-Covar'!G97</f>
        <v>4.1054915938991215E-2</v>
      </c>
      <c r="I61" s="99">
        <f>'Matrice Var-Covar'!H97</f>
        <v>2.3859374290364797E-2</v>
      </c>
      <c r="J61" s="99">
        <f>'Matrice Var-Covar'!I97</f>
        <v>5.7512365677533692E-2</v>
      </c>
      <c r="K61" s="99">
        <f>'Matrice Var-Covar'!J97</f>
        <v>1.225499359927737E-2</v>
      </c>
      <c r="L61" s="99">
        <f>'Matrice Var-Covar'!K97</f>
        <v>3.8048262689594492E-2</v>
      </c>
      <c r="M61" s="99">
        <f>'Matrice Var-Covar'!L97</f>
        <v>2.0545165091203625E-2</v>
      </c>
      <c r="N61" s="99">
        <f>'Matrice Var-Covar'!M97</f>
        <v>5.1354759775730834E-2</v>
      </c>
      <c r="O61" s="99">
        <f>'Matrice Var-Covar'!N97</f>
        <v>7.7341969636943675E-2</v>
      </c>
      <c r="P61" s="99">
        <f>'Matrice Var-Covar'!O97</f>
        <v>5.1483293356247628E-2</v>
      </c>
      <c r="Q61" s="99">
        <f>'Matrice Var-Covar'!P97</f>
        <v>1.7909826389045286E-2</v>
      </c>
      <c r="R61" s="99">
        <f>'Matrice Var-Covar'!Q97</f>
        <v>4.1798911941165168E-2</v>
      </c>
      <c r="S61" s="99">
        <f>'Matrice Var-Covar'!R97</f>
        <v>7.6260180424404925E-2</v>
      </c>
      <c r="T61" s="99">
        <f>'Matrice Var-Covar'!S97</f>
        <v>8.8853970810630636E-2</v>
      </c>
      <c r="U61" s="99">
        <f>'Matrice Var-Covar'!T97</f>
        <v>2.6873644763306268E-2</v>
      </c>
      <c r="V61" s="99">
        <f>'Matrice Var-Covar'!U97</f>
        <v>6.6507775354348764E-2</v>
      </c>
      <c r="W61" s="99">
        <f>'Matrice Var-Covar'!V97</f>
        <v>3.0140504183445032E-2</v>
      </c>
      <c r="X61" s="99">
        <f>'Matrice Var-Covar'!W97</f>
        <v>5.2716896260946264E-2</v>
      </c>
      <c r="Y61" s="99">
        <f>'Matrice Var-Covar'!X97</f>
        <v>9.4132725996537409E-2</v>
      </c>
      <c r="Z61" s="99">
        <f>'Matrice Var-Covar'!Y97</f>
        <v>4.7041016557248232E-2</v>
      </c>
      <c r="AA61" s="99">
        <f>'Matrice Var-Covar'!Z97</f>
        <v>4.8119301791702797E-2</v>
      </c>
      <c r="AB61" s="99">
        <f>'Matrice Var-Covar'!AA97</f>
        <v>2.7751550600227722E-2</v>
      </c>
      <c r="AC61" s="99">
        <f>'Matrice Var-Covar'!AB97</f>
        <v>1.2636047114157143E-2</v>
      </c>
      <c r="AD61" s="99">
        <f>'Matrice Var-Covar'!AC97</f>
        <v>1.5520895481325538E-2</v>
      </c>
      <c r="AE61" s="99">
        <f>'Matrice Var-Covar'!AD97</f>
        <v>4.1877009296310101E-2</v>
      </c>
      <c r="AF61" s="99">
        <f>'Matrice Var-Covar'!AE97</f>
        <v>1.1577710210052343E-2</v>
      </c>
      <c r="AG61" s="99">
        <f>'Matrice Var-Covar'!AF97</f>
        <v>9.6548938101079007E-2</v>
      </c>
      <c r="AH61" s="99">
        <f>'Matrice Var-Covar'!AG97</f>
        <v>4.8117992067136212E-2</v>
      </c>
      <c r="AI61" s="99">
        <f>'Matrice Var-Covar'!AH97</f>
        <v>1.8696360863123609E-2</v>
      </c>
      <c r="AJ61" s="99">
        <f>'Matrice Var-Covar'!AI97</f>
        <v>3.6833760120105002E-2</v>
      </c>
      <c r="AK61" s="99">
        <f>'Matrice Var-Covar'!AJ97</f>
        <v>2.0596253253867543E-2</v>
      </c>
      <c r="AL61" s="99">
        <f>'Matrice Var-Covar'!AK97</f>
        <v>5.6221067341442939E-3</v>
      </c>
      <c r="AM61" s="99">
        <f>'Matrice Var-Covar'!AL97</f>
        <v>8.8581656309064706E-3</v>
      </c>
      <c r="AN61" s="99">
        <f>'Matrice Var-Covar'!AM97</f>
        <v>5.658887164128492E-2</v>
      </c>
      <c r="AO61" s="99">
        <f>'Matrice Var-Covar'!AN97</f>
        <v>5.0408574695111327E-2</v>
      </c>
      <c r="AP61" s="99">
        <f>'Matrice Var-Covar'!AO97</f>
        <v>3.9519211123218059E-2</v>
      </c>
      <c r="AQ61" s="99">
        <f>'Matrice Var-Covar'!AP97</f>
        <v>0.13889141732992707</v>
      </c>
      <c r="AR61" s="99">
        <f>'Matrice Var-Covar'!AQ97</f>
        <v>5.1398944043423725E-2</v>
      </c>
      <c r="AS61" s="99">
        <f>'Matrice Var-Covar'!AR97</f>
        <v>3.4577482348405464E-2</v>
      </c>
      <c r="AT61" s="99">
        <f>'Matrice Var-Covar'!AS97</f>
        <v>9.0692461452771981E-5</v>
      </c>
      <c r="AU61" s="99">
        <f>'Matrice Var-Covar'!AT97</f>
        <v>1.4685855924393424E-2</v>
      </c>
      <c r="AV61" s="99">
        <f>'Matrice Var-Covar'!AU97</f>
        <v>3.0351308065752092E-2</v>
      </c>
      <c r="AW61" s="99">
        <f>'Matrice Var-Covar'!AV97</f>
        <v>2.053774699083652E-3</v>
      </c>
      <c r="AX61" s="99">
        <f>'Matrice Var-Covar'!AW97</f>
        <v>3.3769673928026801E-2</v>
      </c>
      <c r="AY61" s="99">
        <f>'Matrice Var-Covar'!AX97</f>
        <v>6.2259107097636809E-2</v>
      </c>
      <c r="AZ61" s="99">
        <f>'Matrice Var-Covar'!AY97</f>
        <v>4.1155173400445381E-2</v>
      </c>
      <c r="BA61" s="99">
        <f>'Matrice Var-Covar'!AZ97</f>
        <v>9.8245982955425221E-2</v>
      </c>
      <c r="BC61" s="10"/>
      <c r="BD61" s="10"/>
      <c r="BM61" s="26"/>
      <c r="BN61" s="26"/>
      <c r="BO61" s="26"/>
      <c r="BP61" s="26"/>
      <c r="BQ61" s="26"/>
    </row>
    <row r="62" spans="3:69" ht="14" thickBot="1">
      <c r="C62" s="25" t="str">
        <f>'Matrice Var-Covar'!B98</f>
        <v>NOKIA</v>
      </c>
      <c r="D62" s="99">
        <f>'Matrice Var-Covar'!C98</f>
        <v>1.9551777360850113E-2</v>
      </c>
      <c r="E62" s="99">
        <f>'Matrice Var-Covar'!D98</f>
        <v>3.0821941544276171E-2</v>
      </c>
      <c r="F62" s="99">
        <f>'Matrice Var-Covar'!E98</f>
        <v>1.5460427123778885E-2</v>
      </c>
      <c r="G62" s="99">
        <f>'Matrice Var-Covar'!F98</f>
        <v>1.1968518644103893E-2</v>
      </c>
      <c r="H62" s="99">
        <f>'Matrice Var-Covar'!G98</f>
        <v>2.3300461859462263E-2</v>
      </c>
      <c r="I62" s="99">
        <f>'Matrice Var-Covar'!H98</f>
        <v>1.4507871589678808E-2</v>
      </c>
      <c r="J62" s="99">
        <f>'Matrice Var-Covar'!I98</f>
        <v>3.8196676975918532E-2</v>
      </c>
      <c r="K62" s="99">
        <f>'Matrice Var-Covar'!J98</f>
        <v>-2.0411823742912194E-3</v>
      </c>
      <c r="L62" s="99">
        <f>'Matrice Var-Covar'!K98</f>
        <v>2.0263939308837325E-2</v>
      </c>
      <c r="M62" s="99">
        <f>'Matrice Var-Covar'!L98</f>
        <v>2.9453675208454624E-2</v>
      </c>
      <c r="N62" s="99">
        <f>'Matrice Var-Covar'!M98</f>
        <v>2.7234528342016451E-2</v>
      </c>
      <c r="O62" s="99">
        <f>'Matrice Var-Covar'!N98</f>
        <v>3.339796166378603E-2</v>
      </c>
      <c r="P62" s="99">
        <f>'Matrice Var-Covar'!O98</f>
        <v>2.454933590990491E-2</v>
      </c>
      <c r="Q62" s="99">
        <f>'Matrice Var-Covar'!P98</f>
        <v>5.8049768591690179E-3</v>
      </c>
      <c r="R62" s="99">
        <f>'Matrice Var-Covar'!Q98</f>
        <v>3.5784562944302864E-2</v>
      </c>
      <c r="S62" s="99">
        <f>'Matrice Var-Covar'!R98</f>
        <v>2.544699923914899E-2</v>
      </c>
      <c r="T62" s="99">
        <f>'Matrice Var-Covar'!S98</f>
        <v>2.9825088624638098E-2</v>
      </c>
      <c r="U62" s="99">
        <f>'Matrice Var-Covar'!T98</f>
        <v>1.9627787762564415E-2</v>
      </c>
      <c r="V62" s="99">
        <f>'Matrice Var-Covar'!U98</f>
        <v>3.4905736433191274E-2</v>
      </c>
      <c r="W62" s="99">
        <f>'Matrice Var-Covar'!V98</f>
        <v>1.712002470943317E-2</v>
      </c>
      <c r="X62" s="99">
        <f>'Matrice Var-Covar'!W98</f>
        <v>2.2690119110526041E-2</v>
      </c>
      <c r="Y62" s="99">
        <f>'Matrice Var-Covar'!X98</f>
        <v>4.5330172443204302E-2</v>
      </c>
      <c r="Z62" s="99">
        <f>'Matrice Var-Covar'!Y98</f>
        <v>2.8950795622482706E-2</v>
      </c>
      <c r="AA62" s="99">
        <f>'Matrice Var-Covar'!Z98</f>
        <v>2.8333794262807903E-2</v>
      </c>
      <c r="AB62" s="99">
        <f>'Matrice Var-Covar'!AA98</f>
        <v>1.1791027165499065E-2</v>
      </c>
      <c r="AC62" s="99">
        <f>'Matrice Var-Covar'!AB98</f>
        <v>3.6568143585025627E-3</v>
      </c>
      <c r="AD62" s="99">
        <f>'Matrice Var-Covar'!AC98</f>
        <v>9.853246127207678E-3</v>
      </c>
      <c r="AE62" s="99">
        <f>'Matrice Var-Covar'!AD98</f>
        <v>2.2677368745967381E-2</v>
      </c>
      <c r="AF62" s="99">
        <f>'Matrice Var-Covar'!AE98</f>
        <v>5.9670438472244468E-3</v>
      </c>
      <c r="AG62" s="99">
        <f>'Matrice Var-Covar'!AF98</f>
        <v>3.524979838149081E-2</v>
      </c>
      <c r="AH62" s="99">
        <f>'Matrice Var-Covar'!AG98</f>
        <v>2.2519903812888264E-2</v>
      </c>
      <c r="AI62" s="99">
        <f>'Matrice Var-Covar'!AH98</f>
        <v>5.9966794163611049E-3</v>
      </c>
      <c r="AJ62" s="99">
        <f>'Matrice Var-Covar'!AI98</f>
        <v>2.1439797401939714E-2</v>
      </c>
      <c r="AK62" s="99">
        <f>'Matrice Var-Covar'!AJ98</f>
        <v>2.8163308757673949E-2</v>
      </c>
      <c r="AL62" s="99">
        <f>'Matrice Var-Covar'!AK98</f>
        <v>5.1543870445447948E-3</v>
      </c>
      <c r="AM62" s="99">
        <f>'Matrice Var-Covar'!AL98</f>
        <v>4.6992542061170253E-3</v>
      </c>
      <c r="AN62" s="99">
        <f>'Matrice Var-Covar'!AM98</f>
        <v>2.8439552110741523E-2</v>
      </c>
      <c r="AO62" s="99">
        <f>'Matrice Var-Covar'!AN98</f>
        <v>2.8365722834819224E-2</v>
      </c>
      <c r="AP62" s="99">
        <f>'Matrice Var-Covar'!AO98</f>
        <v>3.1939757231004534E-2</v>
      </c>
      <c r="AQ62" s="99">
        <f>'Matrice Var-Covar'!AP98</f>
        <v>5.1398944043423725E-2</v>
      </c>
      <c r="AR62" s="99">
        <f>'Matrice Var-Covar'!AQ98</f>
        <v>0.14232243780263593</v>
      </c>
      <c r="AS62" s="99">
        <f>'Matrice Var-Covar'!AR98</f>
        <v>3.1289844135102232E-2</v>
      </c>
      <c r="AT62" s="99">
        <f>'Matrice Var-Covar'!AS98</f>
        <v>-3.553365485104468E-3</v>
      </c>
      <c r="AU62" s="99">
        <f>'Matrice Var-Covar'!AT98</f>
        <v>8.1158108012441537E-3</v>
      </c>
      <c r="AV62" s="99">
        <f>'Matrice Var-Covar'!AU98</f>
        <v>2.2790628655635994E-2</v>
      </c>
      <c r="AW62" s="99">
        <f>'Matrice Var-Covar'!AV98</f>
        <v>-1.7288843236362456E-2</v>
      </c>
      <c r="AX62" s="99">
        <f>'Matrice Var-Covar'!AW98</f>
        <v>1.5678821020028332E-2</v>
      </c>
      <c r="AY62" s="99">
        <f>'Matrice Var-Covar'!AX98</f>
        <v>3.2500699544350219E-2</v>
      </c>
      <c r="AZ62" s="99">
        <f>'Matrice Var-Covar'!AY98</f>
        <v>2.7299640502356719E-2</v>
      </c>
      <c r="BA62" s="99">
        <f>'Matrice Var-Covar'!AZ98</f>
        <v>3.8948304808865901E-2</v>
      </c>
      <c r="BC62" s="10"/>
      <c r="BD62" s="10"/>
      <c r="BM62" s="26"/>
      <c r="BN62" s="26"/>
      <c r="BO62" s="26"/>
      <c r="BP62" s="26"/>
      <c r="BQ62" s="26"/>
    </row>
    <row r="63" spans="3:69" ht="14" thickBot="1">
      <c r="C63" s="25" t="str">
        <f>'Matrice Var-Covar'!B99</f>
        <v>VIVENDI</v>
      </c>
      <c r="D63" s="99">
        <f>'Matrice Var-Covar'!C99</f>
        <v>6.3291223000327421E-3</v>
      </c>
      <c r="E63" s="99">
        <f>'Matrice Var-Covar'!D99</f>
        <v>2.0508188634680753E-2</v>
      </c>
      <c r="F63" s="99">
        <f>'Matrice Var-Covar'!E99</f>
        <v>1.316308851463906E-2</v>
      </c>
      <c r="G63" s="99">
        <f>'Matrice Var-Covar'!F99</f>
        <v>8.2102866925431554E-3</v>
      </c>
      <c r="H63" s="99">
        <f>'Matrice Var-Covar'!G99</f>
        <v>1.8351461274892945E-2</v>
      </c>
      <c r="I63" s="99">
        <f>'Matrice Var-Covar'!H99</f>
        <v>1.5624917190057572E-2</v>
      </c>
      <c r="J63" s="99">
        <f>'Matrice Var-Covar'!I99</f>
        <v>2.5429047201230667E-2</v>
      </c>
      <c r="K63" s="99">
        <f>'Matrice Var-Covar'!J99</f>
        <v>-7.6681852513741273E-3</v>
      </c>
      <c r="L63" s="99">
        <f>'Matrice Var-Covar'!K99</f>
        <v>2.2650456874411234E-2</v>
      </c>
      <c r="M63" s="99">
        <f>'Matrice Var-Covar'!L99</f>
        <v>1.0005687359641387E-2</v>
      </c>
      <c r="N63" s="99">
        <f>'Matrice Var-Covar'!M99</f>
        <v>2.1966194207625748E-2</v>
      </c>
      <c r="O63" s="99">
        <f>'Matrice Var-Covar'!N99</f>
        <v>3.4083634201780025E-2</v>
      </c>
      <c r="P63" s="99">
        <f>'Matrice Var-Covar'!O99</f>
        <v>1.7040162008330282E-2</v>
      </c>
      <c r="Q63" s="99">
        <f>'Matrice Var-Covar'!P99</f>
        <v>-5.9488050092018786E-3</v>
      </c>
      <c r="R63" s="99">
        <f>'Matrice Var-Covar'!Q99</f>
        <v>2.2371802503919975E-2</v>
      </c>
      <c r="S63" s="99">
        <f>'Matrice Var-Covar'!R99</f>
        <v>2.1969389217051563E-2</v>
      </c>
      <c r="T63" s="99">
        <f>'Matrice Var-Covar'!S99</f>
        <v>2.2381332715620806E-2</v>
      </c>
      <c r="U63" s="99">
        <f>'Matrice Var-Covar'!T99</f>
        <v>2.0609490105188366E-2</v>
      </c>
      <c r="V63" s="99">
        <f>'Matrice Var-Covar'!U99</f>
        <v>2.138544419478948E-2</v>
      </c>
      <c r="W63" s="99">
        <f>'Matrice Var-Covar'!V99</f>
        <v>1.2142239740075687E-2</v>
      </c>
      <c r="X63" s="99">
        <f>'Matrice Var-Covar'!W99</f>
        <v>1.8685777281786917E-2</v>
      </c>
      <c r="Y63" s="99">
        <f>'Matrice Var-Covar'!X99</f>
        <v>3.1962932738238851E-2</v>
      </c>
      <c r="Z63" s="99">
        <f>'Matrice Var-Covar'!Y99</f>
        <v>2.3321459556553417E-2</v>
      </c>
      <c r="AA63" s="99">
        <f>'Matrice Var-Covar'!Z99</f>
        <v>1.8736765463330148E-2</v>
      </c>
      <c r="AB63" s="99">
        <f>'Matrice Var-Covar'!AA99</f>
        <v>-8.5016975512086472E-3</v>
      </c>
      <c r="AC63" s="99">
        <f>'Matrice Var-Covar'!AB99</f>
        <v>-1.0626085349979373E-3</v>
      </c>
      <c r="AD63" s="99">
        <f>'Matrice Var-Covar'!AC99</f>
        <v>1.0367416325160618E-2</v>
      </c>
      <c r="AE63" s="99">
        <f>'Matrice Var-Covar'!AD99</f>
        <v>1.8856774584345586E-2</v>
      </c>
      <c r="AF63" s="99">
        <f>'Matrice Var-Covar'!AE99</f>
        <v>-4.3224218391598344E-3</v>
      </c>
      <c r="AG63" s="99">
        <f>'Matrice Var-Covar'!AF99</f>
        <v>2.8804372084034711E-2</v>
      </c>
      <c r="AH63" s="99">
        <f>'Matrice Var-Covar'!AG99</f>
        <v>2.0678745076570478E-2</v>
      </c>
      <c r="AI63" s="99">
        <f>'Matrice Var-Covar'!AH99</f>
        <v>-6.4341311327080425E-3</v>
      </c>
      <c r="AJ63" s="99">
        <f>'Matrice Var-Covar'!AI99</f>
        <v>1.2545832986138795E-2</v>
      </c>
      <c r="AK63" s="99">
        <f>'Matrice Var-Covar'!AJ99</f>
        <v>2.1124535914659095E-2</v>
      </c>
      <c r="AL63" s="99">
        <f>'Matrice Var-Covar'!AK99</f>
        <v>-5.9307805048585682E-3</v>
      </c>
      <c r="AM63" s="99">
        <f>'Matrice Var-Covar'!AL99</f>
        <v>5.5600502218537554E-3</v>
      </c>
      <c r="AN63" s="99">
        <f>'Matrice Var-Covar'!AM99</f>
        <v>2.4025990136093918E-2</v>
      </c>
      <c r="AO63" s="99">
        <f>'Matrice Var-Covar'!AN99</f>
        <v>2.176307241714261E-2</v>
      </c>
      <c r="AP63" s="99">
        <f>'Matrice Var-Covar'!AO99</f>
        <v>2.8920308791571966E-2</v>
      </c>
      <c r="AQ63" s="99">
        <f>'Matrice Var-Covar'!AP99</f>
        <v>3.4577482348405464E-2</v>
      </c>
      <c r="AR63" s="99">
        <f>'Matrice Var-Covar'!AQ99</f>
        <v>3.1289844135102232E-2</v>
      </c>
      <c r="AS63" s="99">
        <f>'Matrice Var-Covar'!AR99</f>
        <v>5.0311960562251713E-2</v>
      </c>
      <c r="AT63" s="99">
        <f>'Matrice Var-Covar'!AS99</f>
        <v>-5.4327889215191171E-3</v>
      </c>
      <c r="AU63" s="99">
        <f>'Matrice Var-Covar'!AT99</f>
        <v>5.5419518346911945E-3</v>
      </c>
      <c r="AV63" s="99">
        <f>'Matrice Var-Covar'!AU99</f>
        <v>1.4453616460401296E-2</v>
      </c>
      <c r="AW63" s="99">
        <f>'Matrice Var-Covar'!AV99</f>
        <v>2.3519056743500338E-3</v>
      </c>
      <c r="AX63" s="99">
        <f>'Matrice Var-Covar'!AW99</f>
        <v>1.187828835783406E-2</v>
      </c>
      <c r="AY63" s="99">
        <f>'Matrice Var-Covar'!AX99</f>
        <v>2.3379569394230835E-2</v>
      </c>
      <c r="AZ63" s="99">
        <f>'Matrice Var-Covar'!AY99</f>
        <v>2.2637973522330841E-2</v>
      </c>
      <c r="BA63" s="99">
        <f>'Matrice Var-Covar'!AZ99</f>
        <v>2.7911852086245401E-2</v>
      </c>
      <c r="BC63" s="10"/>
      <c r="BD63" s="10"/>
      <c r="BM63" s="26"/>
      <c r="BN63" s="26"/>
      <c r="BO63" s="26"/>
      <c r="BP63" s="26"/>
      <c r="BQ63" s="26"/>
    </row>
    <row r="64" spans="3:69" ht="14" thickBot="1">
      <c r="C64" s="25" t="str">
        <f>'Matrice Var-Covar'!B100</f>
        <v>MUENCHENER RUECKVERSICHERUNGS</v>
      </c>
      <c r="D64" s="99">
        <f>'Matrice Var-Covar'!C100</f>
        <v>-3.0619025792926551E-3</v>
      </c>
      <c r="E64" s="99">
        <f>'Matrice Var-Covar'!D100</f>
        <v>-4.2608522273337627E-4</v>
      </c>
      <c r="F64" s="99">
        <f>'Matrice Var-Covar'!E100</f>
        <v>5.49916697823029E-3</v>
      </c>
      <c r="G64" s="99">
        <f>'Matrice Var-Covar'!F100</f>
        <v>-5.748313058991426E-3</v>
      </c>
      <c r="H64" s="99">
        <f>'Matrice Var-Covar'!G100</f>
        <v>-4.8698826486548146E-3</v>
      </c>
      <c r="I64" s="99">
        <f>'Matrice Var-Covar'!H100</f>
        <v>-4.0622561868977761E-3</v>
      </c>
      <c r="J64" s="99">
        <f>'Matrice Var-Covar'!I100</f>
        <v>-6.3131663629955532E-3</v>
      </c>
      <c r="K64" s="99">
        <f>'Matrice Var-Covar'!J100</f>
        <v>2.355475515628554E-2</v>
      </c>
      <c r="L64" s="99">
        <f>'Matrice Var-Covar'!K100</f>
        <v>2.1304617249231703E-3</v>
      </c>
      <c r="M64" s="99">
        <f>'Matrice Var-Covar'!L100</f>
        <v>-3.1105202902585861E-3</v>
      </c>
      <c r="N64" s="99">
        <f>'Matrice Var-Covar'!M100</f>
        <v>2.3920387997565535E-3</v>
      </c>
      <c r="O64" s="99">
        <f>'Matrice Var-Covar'!N100</f>
        <v>-7.2276684112745609E-3</v>
      </c>
      <c r="P64" s="99">
        <f>'Matrice Var-Covar'!O100</f>
        <v>-4.993189106579264E-3</v>
      </c>
      <c r="Q64" s="99">
        <f>'Matrice Var-Covar'!P100</f>
        <v>3.4149965484394432E-2</v>
      </c>
      <c r="R64" s="99">
        <f>'Matrice Var-Covar'!Q100</f>
        <v>-1.1124831158052623E-3</v>
      </c>
      <c r="S64" s="99">
        <f>'Matrice Var-Covar'!R100</f>
        <v>6.0979862452008871E-3</v>
      </c>
      <c r="T64" s="99">
        <f>'Matrice Var-Covar'!S100</f>
        <v>-4.8922353054459038E-3</v>
      </c>
      <c r="U64" s="99">
        <f>'Matrice Var-Covar'!T100</f>
        <v>-3.4813878306243179E-3</v>
      </c>
      <c r="V64" s="99">
        <f>'Matrice Var-Covar'!U100</f>
        <v>-3.9378973290879271E-3</v>
      </c>
      <c r="W64" s="99">
        <f>'Matrice Var-Covar'!V100</f>
        <v>5.5259432479336391E-3</v>
      </c>
      <c r="X64" s="99">
        <f>'Matrice Var-Covar'!W100</f>
        <v>-1.4605337792769357E-3</v>
      </c>
      <c r="Y64" s="99">
        <f>'Matrice Var-Covar'!X100</f>
        <v>-1.1106641524513693E-2</v>
      </c>
      <c r="Z64" s="99">
        <f>'Matrice Var-Covar'!Y100</f>
        <v>-5.1372359372049725E-4</v>
      </c>
      <c r="AA64" s="99">
        <f>'Matrice Var-Covar'!Z100</f>
        <v>4.7365629213262037E-4</v>
      </c>
      <c r="AB64" s="99">
        <f>'Matrice Var-Covar'!AA100</f>
        <v>5.5744086397314263E-2</v>
      </c>
      <c r="AC64" s="99">
        <f>'Matrice Var-Covar'!AB100</f>
        <v>1.8231553012546645E-2</v>
      </c>
      <c r="AD64" s="99">
        <f>'Matrice Var-Covar'!AC100</f>
        <v>-6.3432786858316544E-3</v>
      </c>
      <c r="AE64" s="99">
        <f>'Matrice Var-Covar'!AD100</f>
        <v>-2.7672729865700903E-3</v>
      </c>
      <c r="AF64" s="99">
        <f>'Matrice Var-Covar'!AE100</f>
        <v>1.2871071096568844E-2</v>
      </c>
      <c r="AG64" s="99">
        <f>'Matrice Var-Covar'!AF100</f>
        <v>1.7102809700685184E-2</v>
      </c>
      <c r="AH64" s="99">
        <f>'Matrice Var-Covar'!AG100</f>
        <v>-4.1259676951506631E-3</v>
      </c>
      <c r="AI64" s="99">
        <f>'Matrice Var-Covar'!AH100</f>
        <v>3.5306163841578746E-2</v>
      </c>
      <c r="AJ64" s="99">
        <f>'Matrice Var-Covar'!AI100</f>
        <v>4.6190907680645029E-4</v>
      </c>
      <c r="AK64" s="99">
        <f>'Matrice Var-Covar'!AJ100</f>
        <v>6.9173552800242582E-4</v>
      </c>
      <c r="AL64" s="99">
        <f>'Matrice Var-Covar'!AK100</f>
        <v>2.1002235409189832E-2</v>
      </c>
      <c r="AM64" s="99">
        <f>'Matrice Var-Covar'!AL100</f>
        <v>-4.2328184326456443E-3</v>
      </c>
      <c r="AN64" s="99">
        <f>'Matrice Var-Covar'!AM100</f>
        <v>6.0432587447444615E-3</v>
      </c>
      <c r="AO64" s="99">
        <f>'Matrice Var-Covar'!AN100</f>
        <v>-1.6690394638351766E-3</v>
      </c>
      <c r="AP64" s="99">
        <f>'Matrice Var-Covar'!AO100</f>
        <v>-4.6152262721716065E-3</v>
      </c>
      <c r="AQ64" s="99">
        <f>'Matrice Var-Covar'!AP100</f>
        <v>9.0692461452771981E-5</v>
      </c>
      <c r="AR64" s="99">
        <f>'Matrice Var-Covar'!AQ100</f>
        <v>-3.553365485104468E-3</v>
      </c>
      <c r="AS64" s="99">
        <f>'Matrice Var-Covar'!AR100</f>
        <v>-5.4327889215191171E-3</v>
      </c>
      <c r="AT64" s="99">
        <f>'Matrice Var-Covar'!AS100</f>
        <v>7.5394327278199461E-2</v>
      </c>
      <c r="AU64" s="99">
        <f>'Matrice Var-Covar'!AT100</f>
        <v>-6.1243619810747371E-3</v>
      </c>
      <c r="AV64" s="99">
        <f>'Matrice Var-Covar'!AU100</f>
        <v>1.7813422782045119E-3</v>
      </c>
      <c r="AW64" s="99">
        <f>'Matrice Var-Covar'!AV100</f>
        <v>3.3823319122190221E-2</v>
      </c>
      <c r="AX64" s="99">
        <f>'Matrice Var-Covar'!AW100</f>
        <v>-1.0304349575955264E-4</v>
      </c>
      <c r="AY64" s="99">
        <f>'Matrice Var-Covar'!AX100</f>
        <v>-1.0899906050203078E-3</v>
      </c>
      <c r="AZ64" s="99">
        <f>'Matrice Var-Covar'!AY100</f>
        <v>-1.0327103759488884E-3</v>
      </c>
      <c r="BA64" s="99">
        <f>'Matrice Var-Covar'!AZ100</f>
        <v>-3.767604650854984E-3</v>
      </c>
      <c r="BC64" s="10"/>
      <c r="BD64" s="10"/>
      <c r="BM64" s="26"/>
      <c r="BN64" s="26"/>
      <c r="BO64" s="26"/>
      <c r="BP64" s="26"/>
      <c r="BQ64" s="26"/>
    </row>
    <row r="65" spans="1:69" ht="14" thickBot="1">
      <c r="C65" s="25" t="str">
        <f>'Matrice Var-Covar'!B101</f>
        <v>ESSILOR INTERNATIONAL</v>
      </c>
      <c r="D65" s="99">
        <f>'Matrice Var-Covar'!C101</f>
        <v>1.5051661892132017E-2</v>
      </c>
      <c r="E65" s="99">
        <f>'Matrice Var-Covar'!D101</f>
        <v>1.3719112517895269E-2</v>
      </c>
      <c r="F65" s="99">
        <f>'Matrice Var-Covar'!E101</f>
        <v>9.067680978279799E-3</v>
      </c>
      <c r="G65" s="99">
        <f>'Matrice Var-Covar'!F101</f>
        <v>1.138198455724952E-2</v>
      </c>
      <c r="H65" s="99">
        <f>'Matrice Var-Covar'!G101</f>
        <v>9.2342139196248483E-3</v>
      </c>
      <c r="I65" s="99">
        <f>'Matrice Var-Covar'!H101</f>
        <v>1.2577355954582203E-2</v>
      </c>
      <c r="J65" s="99">
        <f>'Matrice Var-Covar'!I101</f>
        <v>1.2749529291565177E-2</v>
      </c>
      <c r="K65" s="99">
        <f>'Matrice Var-Covar'!J101</f>
        <v>1.2844697967901675E-4</v>
      </c>
      <c r="L65" s="99">
        <f>'Matrice Var-Covar'!K101</f>
        <v>9.8697367590804535E-3</v>
      </c>
      <c r="M65" s="99">
        <f>'Matrice Var-Covar'!L101</f>
        <v>1.5011036030124035E-2</v>
      </c>
      <c r="N65" s="99">
        <f>'Matrice Var-Covar'!M101</f>
        <v>1.3679595486994583E-2</v>
      </c>
      <c r="O65" s="99">
        <f>'Matrice Var-Covar'!N101</f>
        <v>1.4404507869607086E-2</v>
      </c>
      <c r="P65" s="99">
        <f>'Matrice Var-Covar'!O101</f>
        <v>1.5450470188156519E-2</v>
      </c>
      <c r="Q65" s="99">
        <f>'Matrice Var-Covar'!P101</f>
        <v>-3.3628837479925068E-4</v>
      </c>
      <c r="R65" s="99">
        <f>'Matrice Var-Covar'!Q101</f>
        <v>1.3023052094041495E-2</v>
      </c>
      <c r="S65" s="99">
        <f>'Matrice Var-Covar'!R101</f>
        <v>1.1670609041975784E-2</v>
      </c>
      <c r="T65" s="99">
        <f>'Matrice Var-Covar'!S101</f>
        <v>9.1038681246590376E-3</v>
      </c>
      <c r="U65" s="99">
        <f>'Matrice Var-Covar'!T101</f>
        <v>6.9396625875043031E-3</v>
      </c>
      <c r="V65" s="99">
        <f>'Matrice Var-Covar'!U101</f>
        <v>2.1278431727504214E-2</v>
      </c>
      <c r="W65" s="99">
        <f>'Matrice Var-Covar'!V101</f>
        <v>7.6709744587661359E-3</v>
      </c>
      <c r="X65" s="99">
        <f>'Matrice Var-Covar'!W101</f>
        <v>1.2668715712602651E-2</v>
      </c>
      <c r="Y65" s="99">
        <f>'Matrice Var-Covar'!X101</f>
        <v>2.0402560400469692E-2</v>
      </c>
      <c r="Z65" s="99">
        <f>'Matrice Var-Covar'!Y101</f>
        <v>1.126940696656533E-2</v>
      </c>
      <c r="AA65" s="99">
        <f>'Matrice Var-Covar'!Z101</f>
        <v>6.164726843534923E-3</v>
      </c>
      <c r="AB65" s="99">
        <f>'Matrice Var-Covar'!AA101</f>
        <v>7.6994093068291386E-4</v>
      </c>
      <c r="AC65" s="99">
        <f>'Matrice Var-Covar'!AB101</f>
        <v>1.5041664435273662E-3</v>
      </c>
      <c r="AD65" s="99">
        <f>'Matrice Var-Covar'!AC101</f>
        <v>8.948850915151043E-3</v>
      </c>
      <c r="AE65" s="99">
        <f>'Matrice Var-Covar'!AD101</f>
        <v>1.8860562710556375E-2</v>
      </c>
      <c r="AF65" s="99">
        <f>'Matrice Var-Covar'!AE101</f>
        <v>-8.1552609102523294E-4</v>
      </c>
      <c r="AG65" s="99">
        <f>'Matrice Var-Covar'!AF101</f>
        <v>6.5675653333652599E-3</v>
      </c>
      <c r="AH65" s="99">
        <f>'Matrice Var-Covar'!AG101</f>
        <v>1.3611101211683962E-2</v>
      </c>
      <c r="AI65" s="99">
        <f>'Matrice Var-Covar'!AH101</f>
        <v>-1.3532185304452242E-3</v>
      </c>
      <c r="AJ65" s="99">
        <f>'Matrice Var-Covar'!AI101</f>
        <v>1.4344371342165874E-2</v>
      </c>
      <c r="AK65" s="99">
        <f>'Matrice Var-Covar'!AJ101</f>
        <v>2.103099605202927E-3</v>
      </c>
      <c r="AL65" s="99">
        <f>'Matrice Var-Covar'!AK101</f>
        <v>2.7133908861919808E-4</v>
      </c>
      <c r="AM65" s="99">
        <f>'Matrice Var-Covar'!AL101</f>
        <v>6.2226558439620518E-3</v>
      </c>
      <c r="AN65" s="99">
        <f>'Matrice Var-Covar'!AM101</f>
        <v>1.1617582492157146E-2</v>
      </c>
      <c r="AO65" s="99">
        <f>'Matrice Var-Covar'!AN101</f>
        <v>1.3028602674641773E-2</v>
      </c>
      <c r="AP65" s="99">
        <f>'Matrice Var-Covar'!AO101</f>
        <v>9.4479980014276904E-3</v>
      </c>
      <c r="AQ65" s="99">
        <f>'Matrice Var-Covar'!AP101</f>
        <v>1.4685855924393424E-2</v>
      </c>
      <c r="AR65" s="99">
        <f>'Matrice Var-Covar'!AQ101</f>
        <v>8.1158108012441537E-3</v>
      </c>
      <c r="AS65" s="99">
        <f>'Matrice Var-Covar'!AR101</f>
        <v>5.5419518346911945E-3</v>
      </c>
      <c r="AT65" s="99">
        <f>'Matrice Var-Covar'!AS101</f>
        <v>-6.1243619810747371E-3</v>
      </c>
      <c r="AU65" s="99">
        <f>'Matrice Var-Covar'!AT101</f>
        <v>2.8248703281342602E-2</v>
      </c>
      <c r="AV65" s="99">
        <f>'Matrice Var-Covar'!AU101</f>
        <v>9.9161352403255368E-3</v>
      </c>
      <c r="AW65" s="99">
        <f>'Matrice Var-Covar'!AV101</f>
        <v>-2.2133614439178335E-3</v>
      </c>
      <c r="AX65" s="99">
        <f>'Matrice Var-Covar'!AW101</f>
        <v>5.8968645507700909E-3</v>
      </c>
      <c r="AY65" s="99">
        <f>'Matrice Var-Covar'!AX101</f>
        <v>1.1563370242821131E-2</v>
      </c>
      <c r="AZ65" s="99">
        <f>'Matrice Var-Covar'!AY101</f>
        <v>1.1994871491667763E-2</v>
      </c>
      <c r="BA65" s="99">
        <f>'Matrice Var-Covar'!AZ101</f>
        <v>1.4725459145297999E-2</v>
      </c>
      <c r="BC65" s="10"/>
      <c r="BD65" s="10"/>
      <c r="BM65" s="26"/>
      <c r="BN65" s="26"/>
      <c r="BO65" s="26"/>
      <c r="BP65" s="26"/>
      <c r="BQ65" s="26"/>
    </row>
    <row r="66" spans="1:69" ht="14" thickBot="1">
      <c r="C66" s="25" t="str">
        <f>'Matrice Var-Covar'!B102</f>
        <v>UNIBAIL-RODAMCO-WESTFIELD</v>
      </c>
      <c r="D66" s="99">
        <f>'Matrice Var-Covar'!C102</f>
        <v>2.0309741686304086E-2</v>
      </c>
      <c r="E66" s="99">
        <f>'Matrice Var-Covar'!D102</f>
        <v>2.2167223960700484E-2</v>
      </c>
      <c r="F66" s="99">
        <f>'Matrice Var-Covar'!E102</f>
        <v>1.132924510513378E-2</v>
      </c>
      <c r="G66" s="99">
        <f>'Matrice Var-Covar'!F102</f>
        <v>1.2351934067582934E-2</v>
      </c>
      <c r="H66" s="99">
        <f>'Matrice Var-Covar'!G102</f>
        <v>1.6566119697221583E-2</v>
      </c>
      <c r="I66" s="99">
        <f>'Matrice Var-Covar'!H102</f>
        <v>1.394114802935037E-2</v>
      </c>
      <c r="J66" s="99">
        <f>'Matrice Var-Covar'!I102</f>
        <v>1.7728651193699152E-2</v>
      </c>
      <c r="K66" s="99">
        <f>'Matrice Var-Covar'!J102</f>
        <v>4.5835127076249878E-3</v>
      </c>
      <c r="L66" s="99">
        <f>'Matrice Var-Covar'!K102</f>
        <v>1.3846515128297789E-2</v>
      </c>
      <c r="M66" s="99">
        <f>'Matrice Var-Covar'!L102</f>
        <v>1.5816797017415906E-2</v>
      </c>
      <c r="N66" s="99">
        <f>'Matrice Var-Covar'!M102</f>
        <v>1.0947712550069433E-2</v>
      </c>
      <c r="O66" s="99">
        <f>'Matrice Var-Covar'!N102</f>
        <v>2.3158817529097042E-2</v>
      </c>
      <c r="P66" s="99">
        <f>'Matrice Var-Covar'!O102</f>
        <v>1.7777286574300416E-2</v>
      </c>
      <c r="Q66" s="99">
        <f>'Matrice Var-Covar'!P102</f>
        <v>3.8681618483514466E-3</v>
      </c>
      <c r="R66" s="99">
        <f>'Matrice Var-Covar'!Q102</f>
        <v>8.2610500451609069E-3</v>
      </c>
      <c r="S66" s="99">
        <f>'Matrice Var-Covar'!R102</f>
        <v>2.6320336432772574E-2</v>
      </c>
      <c r="T66" s="99">
        <f>'Matrice Var-Covar'!S102</f>
        <v>2.0696225968748067E-2</v>
      </c>
      <c r="U66" s="99">
        <f>'Matrice Var-Covar'!T102</f>
        <v>9.329285829443916E-3</v>
      </c>
      <c r="V66" s="99">
        <f>'Matrice Var-Covar'!U102</f>
        <v>2.5342603785421802E-2</v>
      </c>
      <c r="W66" s="99">
        <f>'Matrice Var-Covar'!V102</f>
        <v>1.1721966385969474E-2</v>
      </c>
      <c r="X66" s="99">
        <f>'Matrice Var-Covar'!W102</f>
        <v>2.4505219167530456E-2</v>
      </c>
      <c r="Y66" s="99">
        <f>'Matrice Var-Covar'!X102</f>
        <v>2.3837162425044769E-2</v>
      </c>
      <c r="Z66" s="99">
        <f>'Matrice Var-Covar'!Y102</f>
        <v>2.0620832679494688E-2</v>
      </c>
      <c r="AA66" s="99">
        <f>'Matrice Var-Covar'!Z102</f>
        <v>2.0413524111765613E-2</v>
      </c>
      <c r="AB66" s="99">
        <f>'Matrice Var-Covar'!AA102</f>
        <v>8.5934025416422311E-3</v>
      </c>
      <c r="AC66" s="99">
        <f>'Matrice Var-Covar'!AB102</f>
        <v>2.4519498009152965E-3</v>
      </c>
      <c r="AD66" s="99">
        <f>'Matrice Var-Covar'!AC102</f>
        <v>1.3089076806329163E-2</v>
      </c>
      <c r="AE66" s="99">
        <f>'Matrice Var-Covar'!AD102</f>
        <v>1.7144319807371217E-2</v>
      </c>
      <c r="AF66" s="99">
        <f>'Matrice Var-Covar'!AE102</f>
        <v>-2.8018633391324265E-3</v>
      </c>
      <c r="AG66" s="99">
        <f>'Matrice Var-Covar'!AF102</f>
        <v>2.365269638906068E-2</v>
      </c>
      <c r="AH66" s="99">
        <f>'Matrice Var-Covar'!AG102</f>
        <v>1.5331870207827905E-2</v>
      </c>
      <c r="AI66" s="99">
        <f>'Matrice Var-Covar'!AH102</f>
        <v>1.0642153978766629E-3</v>
      </c>
      <c r="AJ66" s="99">
        <f>'Matrice Var-Covar'!AI102</f>
        <v>1.7529853869807845E-2</v>
      </c>
      <c r="AK66" s="99">
        <f>'Matrice Var-Covar'!AJ102</f>
        <v>1.2195630669885691E-2</v>
      </c>
      <c r="AL66" s="99">
        <f>'Matrice Var-Covar'!AK102</f>
        <v>-1.8956737934853357E-3</v>
      </c>
      <c r="AM66" s="99">
        <f>'Matrice Var-Covar'!AL102</f>
        <v>5.5072943058326043E-3</v>
      </c>
      <c r="AN66" s="99">
        <f>'Matrice Var-Covar'!AM102</f>
        <v>1.920864803221263E-2</v>
      </c>
      <c r="AO66" s="99">
        <f>'Matrice Var-Covar'!AN102</f>
        <v>1.8326391275604717E-2</v>
      </c>
      <c r="AP66" s="99">
        <f>'Matrice Var-Covar'!AO102</f>
        <v>1.980188247791272E-2</v>
      </c>
      <c r="AQ66" s="99">
        <f>'Matrice Var-Covar'!AP102</f>
        <v>3.0351308065752092E-2</v>
      </c>
      <c r="AR66" s="99">
        <f>'Matrice Var-Covar'!AQ102</f>
        <v>2.2790628655635994E-2</v>
      </c>
      <c r="AS66" s="99">
        <f>'Matrice Var-Covar'!AR102</f>
        <v>1.4453616460401296E-2</v>
      </c>
      <c r="AT66" s="99">
        <f>'Matrice Var-Covar'!AS102</f>
        <v>1.7813422782045119E-3</v>
      </c>
      <c r="AU66" s="99">
        <f>'Matrice Var-Covar'!AT102</f>
        <v>9.9161352403255368E-3</v>
      </c>
      <c r="AV66" s="99">
        <f>'Matrice Var-Covar'!AU102</f>
        <v>4.479106001102226E-2</v>
      </c>
      <c r="AW66" s="99">
        <f>'Matrice Var-Covar'!AV102</f>
        <v>-1.7936431415358853E-4</v>
      </c>
      <c r="AX66" s="99">
        <f>'Matrice Var-Covar'!AW102</f>
        <v>1.0951192209678554E-2</v>
      </c>
      <c r="AY66" s="99">
        <f>'Matrice Var-Covar'!AX102</f>
        <v>1.7306553643389996E-2</v>
      </c>
      <c r="AZ66" s="99">
        <f>'Matrice Var-Covar'!AY102</f>
        <v>1.4376647707560242E-2</v>
      </c>
      <c r="BA66" s="99">
        <f>'Matrice Var-Covar'!AZ102</f>
        <v>2.3480755329922484E-2</v>
      </c>
      <c r="BC66" s="10"/>
      <c r="BD66" s="10"/>
      <c r="BM66" s="26"/>
      <c r="BN66" s="26"/>
      <c r="BO66" s="26"/>
      <c r="BP66" s="26"/>
      <c r="BQ66" s="26"/>
    </row>
    <row r="67" spans="1:69" ht="14" thickBot="1">
      <c r="C67" s="25" t="str">
        <f>'Matrice Var-Covar'!B103</f>
        <v>AHOLD DELHAIZE</v>
      </c>
      <c r="D67" s="99">
        <f>'Matrice Var-Covar'!C103</f>
        <v>-1.6822964357212786E-2</v>
      </c>
      <c r="E67" s="99">
        <f>'Matrice Var-Covar'!D103</f>
        <v>3.6197879734349864E-3</v>
      </c>
      <c r="F67" s="99">
        <f>'Matrice Var-Covar'!E103</f>
        <v>1.0116455474310844E-2</v>
      </c>
      <c r="G67" s="99">
        <f>'Matrice Var-Covar'!F103</f>
        <v>-5.7542089535363968E-3</v>
      </c>
      <c r="H67" s="99">
        <f>'Matrice Var-Covar'!G103</f>
        <v>5.547617232393276E-3</v>
      </c>
      <c r="I67" s="99">
        <f>'Matrice Var-Covar'!H103</f>
        <v>5.1662067429144197E-3</v>
      </c>
      <c r="J67" s="99">
        <f>'Matrice Var-Covar'!I103</f>
        <v>-6.6750145157786532E-3</v>
      </c>
      <c r="K67" s="99">
        <f>'Matrice Var-Covar'!J103</f>
        <v>1.3946459114477104E-2</v>
      </c>
      <c r="L67" s="99">
        <f>'Matrice Var-Covar'!K103</f>
        <v>1.8537428200374757E-3</v>
      </c>
      <c r="M67" s="99">
        <f>'Matrice Var-Covar'!L103</f>
        <v>5.305729837258133E-3</v>
      </c>
      <c r="N67" s="99">
        <f>'Matrice Var-Covar'!M103</f>
        <v>1.3852406993780477E-2</v>
      </c>
      <c r="O67" s="99">
        <f>'Matrice Var-Covar'!N103</f>
        <v>3.134330486571784E-2</v>
      </c>
      <c r="P67" s="99">
        <f>'Matrice Var-Covar'!O103</f>
        <v>-1.8844646914623346E-3</v>
      </c>
      <c r="Q67" s="99">
        <f>'Matrice Var-Covar'!P103</f>
        <v>1.0456853141303221E-2</v>
      </c>
      <c r="R67" s="99">
        <f>'Matrice Var-Covar'!Q103</f>
        <v>6.7766979311385898E-4</v>
      </c>
      <c r="S67" s="99">
        <f>'Matrice Var-Covar'!R103</f>
        <v>2.7966861003383095E-2</v>
      </c>
      <c r="T67" s="99">
        <f>'Matrice Var-Covar'!S103</f>
        <v>1.3394403381620538E-3</v>
      </c>
      <c r="U67" s="99">
        <f>'Matrice Var-Covar'!T103</f>
        <v>2.32903591811857E-3</v>
      </c>
      <c r="V67" s="99">
        <f>'Matrice Var-Covar'!U103</f>
        <v>5.816682921952609E-3</v>
      </c>
      <c r="W67" s="99">
        <f>'Matrice Var-Covar'!V103</f>
        <v>7.3538553806129165E-3</v>
      </c>
      <c r="X67" s="99">
        <f>'Matrice Var-Covar'!W103</f>
        <v>6.7977862463254671E-3</v>
      </c>
      <c r="Y67" s="99">
        <f>'Matrice Var-Covar'!X103</f>
        <v>-8.2513178559210309E-4</v>
      </c>
      <c r="Z67" s="99">
        <f>'Matrice Var-Covar'!Y103</f>
        <v>1.0808012614692631E-3</v>
      </c>
      <c r="AA67" s="99">
        <f>'Matrice Var-Covar'!Z103</f>
        <v>-2.7130864071885905E-3</v>
      </c>
      <c r="AB67" s="99">
        <f>'Matrice Var-Covar'!AA103</f>
        <v>3.060912393129718E-2</v>
      </c>
      <c r="AC67" s="99">
        <f>'Matrice Var-Covar'!AB103</f>
        <v>3.3552652952209823E-3</v>
      </c>
      <c r="AD67" s="99">
        <f>'Matrice Var-Covar'!AC103</f>
        <v>1.1379331960617329E-3</v>
      </c>
      <c r="AE67" s="99">
        <f>'Matrice Var-Covar'!AD103</f>
        <v>-3.5360050295284084E-3</v>
      </c>
      <c r="AF67" s="99">
        <f>'Matrice Var-Covar'!AE103</f>
        <v>8.9387138200826589E-3</v>
      </c>
      <c r="AG67" s="99">
        <f>'Matrice Var-Covar'!AF103</f>
        <v>1.4365151989570342E-2</v>
      </c>
      <c r="AH67" s="99">
        <f>'Matrice Var-Covar'!AG103</f>
        <v>-2.6214517321538778E-3</v>
      </c>
      <c r="AI67" s="99">
        <f>'Matrice Var-Covar'!AH103</f>
        <v>1.6692932475864255E-2</v>
      </c>
      <c r="AJ67" s="99">
        <f>'Matrice Var-Covar'!AI103</f>
        <v>-8.1614501705757434E-3</v>
      </c>
      <c r="AK67" s="99">
        <f>'Matrice Var-Covar'!AJ103</f>
        <v>7.0823335356028985E-3</v>
      </c>
      <c r="AL67" s="99">
        <f>'Matrice Var-Covar'!AK103</f>
        <v>1.3345406914974696E-2</v>
      </c>
      <c r="AM67" s="99">
        <f>'Matrice Var-Covar'!AL103</f>
        <v>-9.0269524924491713E-3</v>
      </c>
      <c r="AN67" s="99">
        <f>'Matrice Var-Covar'!AM103</f>
        <v>1.0547604391389766E-2</v>
      </c>
      <c r="AO67" s="99">
        <f>'Matrice Var-Covar'!AN103</f>
        <v>-1.097124430179755E-3</v>
      </c>
      <c r="AP67" s="99">
        <f>'Matrice Var-Covar'!AO103</f>
        <v>3.4353809984275069E-3</v>
      </c>
      <c r="AQ67" s="99">
        <f>'Matrice Var-Covar'!AP103</f>
        <v>2.053774699083652E-3</v>
      </c>
      <c r="AR67" s="99">
        <f>'Matrice Var-Covar'!AQ103</f>
        <v>-1.7288843236362456E-2</v>
      </c>
      <c r="AS67" s="99">
        <f>'Matrice Var-Covar'!AR103</f>
        <v>2.3519056743500338E-3</v>
      </c>
      <c r="AT67" s="99">
        <f>'Matrice Var-Covar'!AS103</f>
        <v>3.3823319122190221E-2</v>
      </c>
      <c r="AU67" s="99">
        <f>'Matrice Var-Covar'!AT103</f>
        <v>-2.2133614439178335E-3</v>
      </c>
      <c r="AV67" s="99">
        <f>'Matrice Var-Covar'!AU103</f>
        <v>-1.7936431415358853E-4</v>
      </c>
      <c r="AW67" s="99">
        <f>'Matrice Var-Covar'!AV103</f>
        <v>0.16355430665974457</v>
      </c>
      <c r="AX67" s="99">
        <f>'Matrice Var-Covar'!AW103</f>
        <v>-8.9340848418925419E-3</v>
      </c>
      <c r="AY67" s="99">
        <f>'Matrice Var-Covar'!AX103</f>
        <v>5.5903256252493013E-3</v>
      </c>
      <c r="AZ67" s="99">
        <f>'Matrice Var-Covar'!AY103</f>
        <v>-1.3372856992815289E-3</v>
      </c>
      <c r="BA67" s="99">
        <f>'Matrice Var-Covar'!AZ103</f>
        <v>-4.6617063169557407E-4</v>
      </c>
      <c r="BC67" s="10"/>
      <c r="BD67" s="10"/>
      <c r="BM67" s="26"/>
      <c r="BN67" s="26"/>
      <c r="BO67" s="26"/>
      <c r="BP67" s="26"/>
      <c r="BQ67" s="26"/>
    </row>
    <row r="68" spans="1:69" ht="14" thickBot="1">
      <c r="C68" s="25" t="str">
        <f>'Matrice Var-Covar'!B104</f>
        <v>CRH PLC</v>
      </c>
      <c r="D68" s="99">
        <f>'Matrice Var-Covar'!C104</f>
        <v>1.5640410367564882E-2</v>
      </c>
      <c r="E68" s="99">
        <f>'Matrice Var-Covar'!D104</f>
        <v>1.4560773952866507E-2</v>
      </c>
      <c r="F68" s="99">
        <f>'Matrice Var-Covar'!E104</f>
        <v>2.013188698080071E-2</v>
      </c>
      <c r="G68" s="99">
        <f>'Matrice Var-Covar'!F104</f>
        <v>1.1569461380160009E-2</v>
      </c>
      <c r="H68" s="99">
        <f>'Matrice Var-Covar'!G104</f>
        <v>1.183549089541518E-2</v>
      </c>
      <c r="I68" s="99">
        <f>'Matrice Var-Covar'!H104</f>
        <v>9.004562543370594E-3</v>
      </c>
      <c r="J68" s="99">
        <f>'Matrice Var-Covar'!I104</f>
        <v>2.5618067638361552E-2</v>
      </c>
      <c r="K68" s="99">
        <f>'Matrice Var-Covar'!J104</f>
        <v>6.5106592908200575E-3</v>
      </c>
      <c r="L68" s="99">
        <f>'Matrice Var-Covar'!K104</f>
        <v>1.7613332768533975E-2</v>
      </c>
      <c r="M68" s="99">
        <f>'Matrice Var-Covar'!L104</f>
        <v>1.1770311561127161E-2</v>
      </c>
      <c r="N68" s="99">
        <f>'Matrice Var-Covar'!M104</f>
        <v>3.0808088597256776E-2</v>
      </c>
      <c r="O68" s="99">
        <f>'Matrice Var-Covar'!N104</f>
        <v>1.8878531164033905E-2</v>
      </c>
      <c r="P68" s="99">
        <f>'Matrice Var-Covar'!O104</f>
        <v>2.7150723793620286E-2</v>
      </c>
      <c r="Q68" s="99">
        <f>'Matrice Var-Covar'!P104</f>
        <v>2.9543045424814452E-3</v>
      </c>
      <c r="R68" s="99">
        <f>'Matrice Var-Covar'!Q104</f>
        <v>2.3914930686545266E-2</v>
      </c>
      <c r="S68" s="99">
        <f>'Matrice Var-Covar'!R104</f>
        <v>2.6260695986769805E-2</v>
      </c>
      <c r="T68" s="99">
        <f>'Matrice Var-Covar'!S104</f>
        <v>1.980861896930677E-2</v>
      </c>
      <c r="U68" s="99">
        <f>'Matrice Var-Covar'!T104</f>
        <v>1.042962113976126E-2</v>
      </c>
      <c r="V68" s="99">
        <f>'Matrice Var-Covar'!U104</f>
        <v>3.3425912223860654E-2</v>
      </c>
      <c r="W68" s="99">
        <f>'Matrice Var-Covar'!V104</f>
        <v>1.8023380751721763E-2</v>
      </c>
      <c r="X68" s="99">
        <f>'Matrice Var-Covar'!W104</f>
        <v>2.2789549928406747E-2</v>
      </c>
      <c r="Y68" s="99">
        <f>'Matrice Var-Covar'!X104</f>
        <v>2.2196255594516334E-2</v>
      </c>
      <c r="Z68" s="99">
        <f>'Matrice Var-Covar'!Y104</f>
        <v>2.3936506685653579E-2</v>
      </c>
      <c r="AA68" s="99">
        <f>'Matrice Var-Covar'!Z104</f>
        <v>1.6658593203790574E-2</v>
      </c>
      <c r="AB68" s="99">
        <f>'Matrice Var-Covar'!AA104</f>
        <v>-2.6346087101000604E-3</v>
      </c>
      <c r="AC68" s="99">
        <f>'Matrice Var-Covar'!AB104</f>
        <v>1.2025299959719622E-3</v>
      </c>
      <c r="AD68" s="99">
        <f>'Matrice Var-Covar'!AC104</f>
        <v>1.2030790114916815E-2</v>
      </c>
      <c r="AE68" s="99">
        <f>'Matrice Var-Covar'!AD104</f>
        <v>2.211048294083854E-2</v>
      </c>
      <c r="AF68" s="99">
        <f>'Matrice Var-Covar'!AE104</f>
        <v>3.4778958621422659E-3</v>
      </c>
      <c r="AG68" s="99">
        <f>'Matrice Var-Covar'!AF104</f>
        <v>1.8657120902190075E-2</v>
      </c>
      <c r="AH68" s="99">
        <f>'Matrice Var-Covar'!AG104</f>
        <v>2.3058747459431875E-2</v>
      </c>
      <c r="AI68" s="99">
        <f>'Matrice Var-Covar'!AH104</f>
        <v>2.3270075899674766E-3</v>
      </c>
      <c r="AJ68" s="99">
        <f>'Matrice Var-Covar'!AI104</f>
        <v>1.7013441056629719E-2</v>
      </c>
      <c r="AK68" s="99">
        <f>'Matrice Var-Covar'!AJ104</f>
        <v>6.2804775088952259E-3</v>
      </c>
      <c r="AL68" s="99">
        <f>'Matrice Var-Covar'!AK104</f>
        <v>-1.8156134642629516E-3</v>
      </c>
      <c r="AM68" s="99">
        <f>'Matrice Var-Covar'!AL104</f>
        <v>9.9844576057853667E-3</v>
      </c>
      <c r="AN68" s="99">
        <f>'Matrice Var-Covar'!AM104</f>
        <v>2.12408034081943E-2</v>
      </c>
      <c r="AO68" s="99">
        <f>'Matrice Var-Covar'!AN104</f>
        <v>2.4212131877059423E-2</v>
      </c>
      <c r="AP68" s="99">
        <f>'Matrice Var-Covar'!AO104</f>
        <v>1.29234502649134E-2</v>
      </c>
      <c r="AQ68" s="99">
        <f>'Matrice Var-Covar'!AP104</f>
        <v>3.3769673928026801E-2</v>
      </c>
      <c r="AR68" s="99">
        <f>'Matrice Var-Covar'!AQ104</f>
        <v>1.5678821020028332E-2</v>
      </c>
      <c r="AS68" s="99">
        <f>'Matrice Var-Covar'!AR104</f>
        <v>1.187828835783406E-2</v>
      </c>
      <c r="AT68" s="99">
        <f>'Matrice Var-Covar'!AS104</f>
        <v>-1.0304349575955264E-4</v>
      </c>
      <c r="AU68" s="99">
        <f>'Matrice Var-Covar'!AT104</f>
        <v>5.8968645507700909E-3</v>
      </c>
      <c r="AV68" s="99">
        <f>'Matrice Var-Covar'!AU104</f>
        <v>1.0951192209678554E-2</v>
      </c>
      <c r="AW68" s="99">
        <f>'Matrice Var-Covar'!AV104</f>
        <v>-8.9340848418925419E-3</v>
      </c>
      <c r="AX68" s="99">
        <f>'Matrice Var-Covar'!AW104</f>
        <v>6.5596944456766185E-2</v>
      </c>
      <c r="AY68" s="99">
        <f>'Matrice Var-Covar'!AX104</f>
        <v>3.3095549945127839E-2</v>
      </c>
      <c r="AZ68" s="99">
        <f>'Matrice Var-Covar'!AY104</f>
        <v>1.9520512370122936E-2</v>
      </c>
      <c r="BA68" s="99">
        <f>'Matrice Var-Covar'!AZ104</f>
        <v>2.6153520933935349E-2</v>
      </c>
      <c r="BC68" s="10"/>
      <c r="BD68" s="10"/>
      <c r="BM68" s="26"/>
      <c r="BN68" s="26"/>
      <c r="BO68" s="26"/>
      <c r="BP68" s="26"/>
      <c r="BQ68" s="26"/>
    </row>
    <row r="69" spans="1:69" ht="14" thickBot="1">
      <c r="C69" s="25" t="str">
        <f>'Matrice Var-Covar'!B105</f>
        <v>SAINT-GOBAIN</v>
      </c>
      <c r="D69" s="99">
        <f>'Matrice Var-Covar'!C105</f>
        <v>1.7821925495722892E-2</v>
      </c>
      <c r="E69" s="99">
        <f>'Matrice Var-Covar'!D105</f>
        <v>3.5127440964936654E-2</v>
      </c>
      <c r="F69" s="99">
        <f>'Matrice Var-Covar'!E105</f>
        <v>2.2371412792409166E-2</v>
      </c>
      <c r="G69" s="99">
        <f>'Matrice Var-Covar'!F105</f>
        <v>1.145829267903231E-2</v>
      </c>
      <c r="H69" s="99">
        <f>'Matrice Var-Covar'!G105</f>
        <v>2.7832190856520365E-2</v>
      </c>
      <c r="I69" s="99">
        <f>'Matrice Var-Covar'!H105</f>
        <v>2.0825192082027794E-2</v>
      </c>
      <c r="J69" s="99">
        <f>'Matrice Var-Covar'!I105</f>
        <v>4.019956119203455E-2</v>
      </c>
      <c r="K69" s="99">
        <f>'Matrice Var-Covar'!J105</f>
        <v>2.198412285954339E-3</v>
      </c>
      <c r="L69" s="99">
        <f>'Matrice Var-Covar'!K105</f>
        <v>3.1922205216090786E-2</v>
      </c>
      <c r="M69" s="99">
        <f>'Matrice Var-Covar'!L105</f>
        <v>1.1909318508626917E-2</v>
      </c>
      <c r="N69" s="99">
        <f>'Matrice Var-Covar'!M105</f>
        <v>4.5867081693538363E-2</v>
      </c>
      <c r="O69" s="99">
        <f>'Matrice Var-Covar'!N105</f>
        <v>4.4330794715915424E-2</v>
      </c>
      <c r="P69" s="99">
        <f>'Matrice Var-Covar'!O105</f>
        <v>3.6970253046914023E-2</v>
      </c>
      <c r="Q69" s="99">
        <f>'Matrice Var-Covar'!P105</f>
        <v>1.0859449614974127E-2</v>
      </c>
      <c r="R69" s="99">
        <f>'Matrice Var-Covar'!Q105</f>
        <v>3.0871770319019852E-2</v>
      </c>
      <c r="S69" s="99">
        <f>'Matrice Var-Covar'!R105</f>
        <v>4.4520870026949641E-2</v>
      </c>
      <c r="T69" s="99">
        <f>'Matrice Var-Covar'!S105</f>
        <v>3.9942379132935468E-2</v>
      </c>
      <c r="U69" s="99">
        <f>'Matrice Var-Covar'!T105</f>
        <v>1.7545083129420286E-2</v>
      </c>
      <c r="V69" s="99">
        <f>'Matrice Var-Covar'!U105</f>
        <v>5.0847307217090347E-2</v>
      </c>
      <c r="W69" s="99">
        <f>'Matrice Var-Covar'!V105</f>
        <v>2.7519052002526384E-2</v>
      </c>
      <c r="X69" s="99">
        <f>'Matrice Var-Covar'!W105</f>
        <v>3.8687352136015471E-2</v>
      </c>
      <c r="Y69" s="99">
        <f>'Matrice Var-Covar'!X105</f>
        <v>4.9189213457146441E-2</v>
      </c>
      <c r="Z69" s="99">
        <f>'Matrice Var-Covar'!Y105</f>
        <v>3.2693278229521637E-2</v>
      </c>
      <c r="AA69" s="99">
        <f>'Matrice Var-Covar'!Z105</f>
        <v>3.4125526797062364E-2</v>
      </c>
      <c r="AB69" s="99">
        <f>'Matrice Var-Covar'!AA105</f>
        <v>1.7060283186293275E-2</v>
      </c>
      <c r="AC69" s="99">
        <f>'Matrice Var-Covar'!AB105</f>
        <v>7.2176865141702603E-3</v>
      </c>
      <c r="AD69" s="99">
        <f>'Matrice Var-Covar'!AC105</f>
        <v>1.5172417032972943E-2</v>
      </c>
      <c r="AE69" s="99">
        <f>'Matrice Var-Covar'!AD105</f>
        <v>3.7693060598488072E-2</v>
      </c>
      <c r="AF69" s="99">
        <f>'Matrice Var-Covar'!AE105</f>
        <v>7.9188817039330516E-3</v>
      </c>
      <c r="AG69" s="99">
        <f>'Matrice Var-Covar'!AF105</f>
        <v>4.8926269177976989E-2</v>
      </c>
      <c r="AH69" s="99">
        <f>'Matrice Var-Covar'!AG105</f>
        <v>3.7816705926080801E-2</v>
      </c>
      <c r="AI69" s="99">
        <f>'Matrice Var-Covar'!AH105</f>
        <v>1.0232702276511848E-2</v>
      </c>
      <c r="AJ69" s="99">
        <f>'Matrice Var-Covar'!AI105</f>
        <v>2.7076987991946067E-2</v>
      </c>
      <c r="AK69" s="99">
        <f>'Matrice Var-Covar'!AJ105</f>
        <v>1.408939962999186E-2</v>
      </c>
      <c r="AL69" s="99">
        <f>'Matrice Var-Covar'!AK105</f>
        <v>1.8833374616696497E-3</v>
      </c>
      <c r="AM69" s="99">
        <f>'Matrice Var-Covar'!AL105</f>
        <v>4.0675217413540772E-3</v>
      </c>
      <c r="AN69" s="99">
        <f>'Matrice Var-Covar'!AM105</f>
        <v>3.8333214697128068E-2</v>
      </c>
      <c r="AO69" s="99">
        <f>'Matrice Var-Covar'!AN105</f>
        <v>4.106467556757689E-2</v>
      </c>
      <c r="AP69" s="99">
        <f>'Matrice Var-Covar'!AO105</f>
        <v>2.1792329240801878E-2</v>
      </c>
      <c r="AQ69" s="99">
        <f>'Matrice Var-Covar'!AP105</f>
        <v>6.2259107097636809E-2</v>
      </c>
      <c r="AR69" s="99">
        <f>'Matrice Var-Covar'!AQ105</f>
        <v>3.2500699544350219E-2</v>
      </c>
      <c r="AS69" s="99">
        <f>'Matrice Var-Covar'!AR105</f>
        <v>2.3379569394230835E-2</v>
      </c>
      <c r="AT69" s="99">
        <f>'Matrice Var-Covar'!AS105</f>
        <v>-1.0899906050203078E-3</v>
      </c>
      <c r="AU69" s="99">
        <f>'Matrice Var-Covar'!AT105</f>
        <v>1.1563370242821131E-2</v>
      </c>
      <c r="AV69" s="99">
        <f>'Matrice Var-Covar'!AU105</f>
        <v>1.7306553643389996E-2</v>
      </c>
      <c r="AW69" s="99">
        <f>'Matrice Var-Covar'!AV105</f>
        <v>5.5903256252493013E-3</v>
      </c>
      <c r="AX69" s="99">
        <f>'Matrice Var-Covar'!AW105</f>
        <v>3.3095549945127839E-2</v>
      </c>
      <c r="AY69" s="99">
        <f>'Matrice Var-Covar'!AX105</f>
        <v>7.7218931080575967E-2</v>
      </c>
      <c r="AZ69" s="99">
        <f>'Matrice Var-Covar'!AY105</f>
        <v>3.0338456228048243E-2</v>
      </c>
      <c r="BA69" s="99">
        <f>'Matrice Var-Covar'!AZ105</f>
        <v>4.2468994835388386E-2</v>
      </c>
      <c r="BC69" s="10"/>
      <c r="BD69" s="10"/>
      <c r="BM69" s="26"/>
      <c r="BN69" s="26"/>
      <c r="BO69" s="26"/>
      <c r="BP69" s="26"/>
      <c r="BQ69" s="26"/>
    </row>
    <row r="70" spans="1:69" ht="14" thickBot="1">
      <c r="C70" s="25" t="str">
        <f>'Matrice Var-Covar'!B106</f>
        <v>E.ON</v>
      </c>
      <c r="D70" s="99">
        <f>'Matrice Var-Covar'!C106</f>
        <v>1.9731573223240498E-2</v>
      </c>
      <c r="E70" s="99">
        <f>'Matrice Var-Covar'!D106</f>
        <v>2.1127555480910911E-2</v>
      </c>
      <c r="F70" s="99">
        <f>'Matrice Var-Covar'!E106</f>
        <v>2.2330095259837011E-2</v>
      </c>
      <c r="G70" s="99">
        <f>'Matrice Var-Covar'!F106</f>
        <v>1.2285296492988004E-2</v>
      </c>
      <c r="H70" s="99">
        <f>'Matrice Var-Covar'!G106</f>
        <v>2.5859536742312401E-2</v>
      </c>
      <c r="I70" s="99">
        <f>'Matrice Var-Covar'!H106</f>
        <v>1.7293789629398738E-2</v>
      </c>
      <c r="J70" s="99">
        <f>'Matrice Var-Covar'!I106</f>
        <v>3.2836651845044182E-2</v>
      </c>
      <c r="K70" s="99">
        <f>'Matrice Var-Covar'!J106</f>
        <v>4.2764358526688369E-3</v>
      </c>
      <c r="L70" s="99">
        <f>'Matrice Var-Covar'!K106</f>
        <v>3.0011305188556145E-2</v>
      </c>
      <c r="M70" s="99">
        <f>'Matrice Var-Covar'!L106</f>
        <v>9.72984718321563E-3</v>
      </c>
      <c r="N70" s="99">
        <f>'Matrice Var-Covar'!M106</f>
        <v>2.7545165256709345E-2</v>
      </c>
      <c r="O70" s="99">
        <f>'Matrice Var-Covar'!N106</f>
        <v>3.9920964220186983E-2</v>
      </c>
      <c r="P70" s="99">
        <f>'Matrice Var-Covar'!O106</f>
        <v>2.9608755061182546E-2</v>
      </c>
      <c r="Q70" s="99">
        <f>'Matrice Var-Covar'!P106</f>
        <v>6.0402942046261111E-3</v>
      </c>
      <c r="R70" s="99">
        <f>'Matrice Var-Covar'!Q106</f>
        <v>3.1821995331018038E-2</v>
      </c>
      <c r="S70" s="99">
        <f>'Matrice Var-Covar'!R106</f>
        <v>4.1970598662389502E-2</v>
      </c>
      <c r="T70" s="99">
        <f>'Matrice Var-Covar'!S106</f>
        <v>3.0480454440425589E-2</v>
      </c>
      <c r="U70" s="99">
        <f>'Matrice Var-Covar'!T106</f>
        <v>2.2098131447421576E-2</v>
      </c>
      <c r="V70" s="99">
        <f>'Matrice Var-Covar'!U106</f>
        <v>3.5754173490548977E-2</v>
      </c>
      <c r="W70" s="99">
        <f>'Matrice Var-Covar'!V106</f>
        <v>2.4122619206284328E-2</v>
      </c>
      <c r="X70" s="99">
        <f>'Matrice Var-Covar'!W106</f>
        <v>2.4555143130882508E-2</v>
      </c>
      <c r="Y70" s="99">
        <f>'Matrice Var-Covar'!X106</f>
        <v>4.4791269900059716E-2</v>
      </c>
      <c r="Z70" s="99">
        <f>'Matrice Var-Covar'!Y106</f>
        <v>2.5988695002632289E-2</v>
      </c>
      <c r="AA70" s="99">
        <f>'Matrice Var-Covar'!Z106</f>
        <v>2.4049519958646473E-2</v>
      </c>
      <c r="AB70" s="99">
        <f>'Matrice Var-Covar'!AA106</f>
        <v>8.6979012799406567E-3</v>
      </c>
      <c r="AC70" s="99">
        <f>'Matrice Var-Covar'!AB106</f>
        <v>9.513114428420847E-3</v>
      </c>
      <c r="AD70" s="99">
        <f>'Matrice Var-Covar'!AC106</f>
        <v>1.4301004991856429E-2</v>
      </c>
      <c r="AE70" s="99">
        <f>'Matrice Var-Covar'!AD106</f>
        <v>1.9670475402791841E-2</v>
      </c>
      <c r="AF70" s="99">
        <f>'Matrice Var-Covar'!AE106</f>
        <v>1.4956630408014321E-3</v>
      </c>
      <c r="AG70" s="99">
        <f>'Matrice Var-Covar'!AF106</f>
        <v>3.63794112138442E-2</v>
      </c>
      <c r="AH70" s="99">
        <f>'Matrice Var-Covar'!AG106</f>
        <v>2.2323502887341591E-2</v>
      </c>
      <c r="AI70" s="99">
        <f>'Matrice Var-Covar'!AH106</f>
        <v>4.203298985941184E-3</v>
      </c>
      <c r="AJ70" s="99">
        <f>'Matrice Var-Covar'!AI106</f>
        <v>2.5169047892805552E-2</v>
      </c>
      <c r="AK70" s="99">
        <f>'Matrice Var-Covar'!AJ106</f>
        <v>1.5795139579960701E-2</v>
      </c>
      <c r="AL70" s="99">
        <f>'Matrice Var-Covar'!AK106</f>
        <v>1.6756623949572536E-3</v>
      </c>
      <c r="AM70" s="99">
        <f>'Matrice Var-Covar'!AL106</f>
        <v>1.3765188828443032E-2</v>
      </c>
      <c r="AN70" s="99">
        <f>'Matrice Var-Covar'!AM106</f>
        <v>3.1465012165774194E-2</v>
      </c>
      <c r="AO70" s="99">
        <f>'Matrice Var-Covar'!AN106</f>
        <v>3.0910296047836478E-2</v>
      </c>
      <c r="AP70" s="99">
        <f>'Matrice Var-Covar'!AO106</f>
        <v>3.3759914597867542E-2</v>
      </c>
      <c r="AQ70" s="99">
        <f>'Matrice Var-Covar'!AP106</f>
        <v>4.1155173400445381E-2</v>
      </c>
      <c r="AR70" s="99">
        <f>'Matrice Var-Covar'!AQ106</f>
        <v>2.7299640502356719E-2</v>
      </c>
      <c r="AS70" s="99">
        <f>'Matrice Var-Covar'!AR106</f>
        <v>2.2637973522330841E-2</v>
      </c>
      <c r="AT70" s="99">
        <f>'Matrice Var-Covar'!AS106</f>
        <v>-1.0327103759488884E-3</v>
      </c>
      <c r="AU70" s="99">
        <f>'Matrice Var-Covar'!AT106</f>
        <v>1.1994871491667763E-2</v>
      </c>
      <c r="AV70" s="99">
        <f>'Matrice Var-Covar'!AU106</f>
        <v>1.4376647707560242E-2</v>
      </c>
      <c r="AW70" s="99">
        <f>'Matrice Var-Covar'!AV106</f>
        <v>-1.3372856992815289E-3</v>
      </c>
      <c r="AX70" s="99">
        <f>'Matrice Var-Covar'!AW106</f>
        <v>1.9520512370122936E-2</v>
      </c>
      <c r="AY70" s="99">
        <f>'Matrice Var-Covar'!AX106</f>
        <v>3.0338456228048243E-2</v>
      </c>
      <c r="AZ70" s="99">
        <f>'Matrice Var-Covar'!AY106</f>
        <v>7.0300214446282608E-2</v>
      </c>
      <c r="BA70" s="99">
        <f>'Matrice Var-Covar'!AZ106</f>
        <v>3.6037715661926678E-2</v>
      </c>
      <c r="BC70" s="10"/>
      <c r="BD70" s="10"/>
      <c r="BM70" s="26"/>
      <c r="BN70" s="26"/>
      <c r="BO70" s="26"/>
      <c r="BP70" s="26"/>
      <c r="BQ70" s="26"/>
    </row>
    <row r="71" spans="1:69">
      <c r="C71" s="25" t="str">
        <f>'Matrice Var-Covar'!B107</f>
        <v>DEUTSCHE BANK</v>
      </c>
      <c r="D71" s="99">
        <f>'Matrice Var-Covar'!C107</f>
        <v>1.666181118205649E-2</v>
      </c>
      <c r="E71" s="99">
        <f>'Matrice Var-Covar'!D107</f>
        <v>3.9904846021062063E-2</v>
      </c>
      <c r="F71" s="99">
        <f>'Matrice Var-Covar'!E107</f>
        <v>2.7085464253678755E-2</v>
      </c>
      <c r="G71" s="99">
        <f>'Matrice Var-Covar'!F107</f>
        <v>9.4950333390476753E-3</v>
      </c>
      <c r="H71" s="99">
        <f>'Matrice Var-Covar'!G107</f>
        <v>3.4275612752810214E-2</v>
      </c>
      <c r="I71" s="99">
        <f>'Matrice Var-Covar'!H107</f>
        <v>2.6672353449173188E-2</v>
      </c>
      <c r="J71" s="99">
        <f>'Matrice Var-Covar'!I107</f>
        <v>5.3581582126245558E-2</v>
      </c>
      <c r="K71" s="99">
        <f>'Matrice Var-Covar'!J107</f>
        <v>2.9512342328823727E-3</v>
      </c>
      <c r="L71" s="99">
        <f>'Matrice Var-Covar'!K107</f>
        <v>3.7554148248528429E-2</v>
      </c>
      <c r="M71" s="99">
        <f>'Matrice Var-Covar'!L107</f>
        <v>1.7498878996935828E-2</v>
      </c>
      <c r="N71" s="99">
        <f>'Matrice Var-Covar'!M107</f>
        <v>3.3994201497070588E-2</v>
      </c>
      <c r="O71" s="99">
        <f>'Matrice Var-Covar'!N107</f>
        <v>7.3181683159814312E-2</v>
      </c>
      <c r="P71" s="99">
        <f>'Matrice Var-Covar'!O107</f>
        <v>5.0761613591856332E-2</v>
      </c>
      <c r="Q71" s="99">
        <f>'Matrice Var-Covar'!P107</f>
        <v>8.1713267292673128E-3</v>
      </c>
      <c r="R71" s="99">
        <f>'Matrice Var-Covar'!Q107</f>
        <v>2.6469876228444052E-2</v>
      </c>
      <c r="S71" s="99">
        <f>'Matrice Var-Covar'!R107</f>
        <v>7.5588091480070785E-2</v>
      </c>
      <c r="T71" s="99">
        <f>'Matrice Var-Covar'!S107</f>
        <v>6.9598516807032537E-2</v>
      </c>
      <c r="U71" s="99">
        <f>'Matrice Var-Covar'!T107</f>
        <v>2.0285339586383767E-2</v>
      </c>
      <c r="V71" s="99">
        <f>'Matrice Var-Covar'!U107</f>
        <v>5.7551878355381697E-2</v>
      </c>
      <c r="W71" s="99">
        <f>'Matrice Var-Covar'!V107</f>
        <v>2.4074441732413937E-2</v>
      </c>
      <c r="X71" s="99">
        <f>'Matrice Var-Covar'!W107</f>
        <v>5.2089268745952919E-2</v>
      </c>
      <c r="Y71" s="99">
        <f>'Matrice Var-Covar'!X107</f>
        <v>7.9733482155606425E-2</v>
      </c>
      <c r="Z71" s="99">
        <f>'Matrice Var-Covar'!Y107</f>
        <v>3.8583361804378755E-2</v>
      </c>
      <c r="AA71" s="99">
        <f>'Matrice Var-Covar'!Z107</f>
        <v>3.4403625346883848E-2</v>
      </c>
      <c r="AB71" s="99">
        <f>'Matrice Var-Covar'!AA107</f>
        <v>8.354406446894851E-3</v>
      </c>
      <c r="AC71" s="99">
        <f>'Matrice Var-Covar'!AB107</f>
        <v>1.0666377335988835E-2</v>
      </c>
      <c r="AD71" s="99">
        <f>'Matrice Var-Covar'!AC107</f>
        <v>1.7821405059121581E-2</v>
      </c>
      <c r="AE71" s="99">
        <f>'Matrice Var-Covar'!AD107</f>
        <v>3.2408797791446925E-2</v>
      </c>
      <c r="AF71" s="99">
        <f>'Matrice Var-Covar'!AE107</f>
        <v>4.8235104375173848E-3</v>
      </c>
      <c r="AG71" s="99">
        <f>'Matrice Var-Covar'!AF107</f>
        <v>7.5050306619684537E-2</v>
      </c>
      <c r="AH71" s="99">
        <f>'Matrice Var-Covar'!AG107</f>
        <v>4.0288751826395859E-2</v>
      </c>
      <c r="AI71" s="99">
        <f>'Matrice Var-Covar'!AH107</f>
        <v>2.002151253759763E-3</v>
      </c>
      <c r="AJ71" s="99">
        <f>'Matrice Var-Covar'!AI107</f>
        <v>2.5681474286231569E-2</v>
      </c>
      <c r="AK71" s="99">
        <f>'Matrice Var-Covar'!AJ107</f>
        <v>1.5459287543318562E-2</v>
      </c>
      <c r="AL71" s="99">
        <f>'Matrice Var-Covar'!AK107</f>
        <v>3.3513465908086917E-3</v>
      </c>
      <c r="AM71" s="99">
        <f>'Matrice Var-Covar'!AL107</f>
        <v>6.5911058406836337E-3</v>
      </c>
      <c r="AN71" s="99">
        <f>'Matrice Var-Covar'!AM107</f>
        <v>5.7508257410075606E-2</v>
      </c>
      <c r="AO71" s="99">
        <f>'Matrice Var-Covar'!AN107</f>
        <v>3.7688604752413403E-2</v>
      </c>
      <c r="AP71" s="99">
        <f>'Matrice Var-Covar'!AO107</f>
        <v>2.9385878872684228E-2</v>
      </c>
      <c r="AQ71" s="99">
        <f>'Matrice Var-Covar'!AP107</f>
        <v>9.8245982955425221E-2</v>
      </c>
      <c r="AR71" s="99">
        <f>'Matrice Var-Covar'!AQ107</f>
        <v>3.8948304808865901E-2</v>
      </c>
      <c r="AS71" s="99">
        <f>'Matrice Var-Covar'!AR107</f>
        <v>2.7911852086245401E-2</v>
      </c>
      <c r="AT71" s="99">
        <f>'Matrice Var-Covar'!AS107</f>
        <v>-3.767604650854984E-3</v>
      </c>
      <c r="AU71" s="99">
        <f>'Matrice Var-Covar'!AT107</f>
        <v>1.4725459145297999E-2</v>
      </c>
      <c r="AV71" s="99">
        <f>'Matrice Var-Covar'!AU107</f>
        <v>2.3480755329922484E-2</v>
      </c>
      <c r="AW71" s="99">
        <f>'Matrice Var-Covar'!AV107</f>
        <v>-4.6617063169557407E-4</v>
      </c>
      <c r="AX71" s="99">
        <f>'Matrice Var-Covar'!AW107</f>
        <v>2.6153520933935349E-2</v>
      </c>
      <c r="AY71" s="99">
        <f>'Matrice Var-Covar'!AX107</f>
        <v>4.2468994835388386E-2</v>
      </c>
      <c r="AZ71" s="99">
        <f>'Matrice Var-Covar'!AY107</f>
        <v>3.6037715661926678E-2</v>
      </c>
      <c r="BA71" s="99">
        <f>'Matrice Var-Covar'!AZ107</f>
        <v>0.12939558653813243</v>
      </c>
      <c r="BC71" s="10"/>
      <c r="BD71" s="10"/>
      <c r="BM71" s="26"/>
      <c r="BN71" s="26"/>
      <c r="BO71" s="26"/>
      <c r="BP71" s="26"/>
      <c r="BQ71" s="26"/>
    </row>
    <row r="72" spans="1:69" ht="14" thickBot="1">
      <c r="C72" s="2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26"/>
      <c r="BA72" s="32"/>
      <c r="BC72" s="33" t="s">
        <v>1</v>
      </c>
      <c r="BD72" s="10"/>
    </row>
    <row r="73" spans="1:69" ht="18" thickTop="1" thickBot="1">
      <c r="C73" s="34" t="s">
        <v>13</v>
      </c>
      <c r="D73" s="31">
        <f>D9*SUMPRODUCT($D$9:$BA$9,D22:BA22)</f>
        <v>1.3581781506722749E-4</v>
      </c>
      <c r="E73" s="31">
        <f>E9*SUMPRODUCT($D$9:$BA$9,D23:BA23)</f>
        <v>0</v>
      </c>
      <c r="F73" s="31">
        <f>F9*SUMPRODUCT($D$9:$BA$9,D24:BA24)</f>
        <v>0</v>
      </c>
      <c r="G73" s="31">
        <f>G9*SUMPRODUCT($D$9:$BA$9,$D25:$BA25)</f>
        <v>0</v>
      </c>
      <c r="H73" s="31">
        <f>H9*SUMPRODUCT($D$9:$BA$9,$D26:$BA26)</f>
        <v>0</v>
      </c>
      <c r="I73" s="31">
        <f>I9*SUMPRODUCT($D$9:$BA$9,$D27:$BA27)</f>
        <v>0</v>
      </c>
      <c r="J73" s="31">
        <f>J9*SUMPRODUCT($D$9:$BA$9,$D28:$BA28)</f>
        <v>0</v>
      </c>
      <c r="K73" s="31">
        <f>K9*SUMPRODUCT($D$9:$BA$9,$D29:$BA29)</f>
        <v>1.4284368602319342E-3</v>
      </c>
      <c r="L73" s="31">
        <f>L9*SUMPRODUCT($D$9:$BA$9,$D30:$BA30)</f>
        <v>0</v>
      </c>
      <c r="M73" s="31">
        <f>M9*SUMPRODUCT($D$9:$BA$9,$D31:$BA31)</f>
        <v>0</v>
      </c>
      <c r="N73" s="31">
        <f>N9*SUMPRODUCT($D$9:$BA$9,$D32:$BA32)</f>
        <v>0</v>
      </c>
      <c r="O73" s="31">
        <f>O9*SUMPRODUCT($D$9:$BA$9,$D33:$BA33)</f>
        <v>0</v>
      </c>
      <c r="P73" s="31">
        <f>P9*SUMPRODUCT($D$9:$BA$9,$D34:$BA34)</f>
        <v>0</v>
      </c>
      <c r="Q73" s="31">
        <f>Q9*SUMPRODUCT($D$9:$BA$9,$D35:$BA35)</f>
        <v>0</v>
      </c>
      <c r="R73" s="31">
        <f>R9*SUMPRODUCT($D$9:$BA$9,$D36:$BA36)</f>
        <v>2.3294861730554939E-3</v>
      </c>
      <c r="S73" s="31">
        <f>S9*SUMPRODUCT($D$9:$BA$9,$D37:$BA37)</f>
        <v>0</v>
      </c>
      <c r="T73" s="31">
        <f>T9*SUMPRODUCT($D$9:$BA$9,$D38:$BA38)</f>
        <v>0</v>
      </c>
      <c r="U73" s="31">
        <f>U9*SUMPRODUCT($D$9:$BA$9,$D39:$BA39)</f>
        <v>0</v>
      </c>
      <c r="V73" s="31">
        <f>V9*SUMPRODUCT($D$9:$BA$9,$D40:$BA40)</f>
        <v>0</v>
      </c>
      <c r="W73" s="31">
        <f>W9*SUMPRODUCT($D$9:$BA$9,$D41:$BA41)</f>
        <v>0</v>
      </c>
      <c r="X73" s="31">
        <f>X9*SUMPRODUCT($D$9:$BA$9,$D42:$BA42)</f>
        <v>0</v>
      </c>
      <c r="Y73" s="31">
        <f>Y9*SUMPRODUCT($D$9:$BA$9,$D43:$BA43)</f>
        <v>0</v>
      </c>
      <c r="Z73" s="31">
        <f>Z9*SUMPRODUCT($D$9:$BA$9,$D44:$BA44)</f>
        <v>2.2449110049351058E-3</v>
      </c>
      <c r="AA73" s="31">
        <f>AA9*SUMPRODUCT($D$9:$BA$9,$D45:$BA45)</f>
        <v>0</v>
      </c>
      <c r="AB73" s="31">
        <f>AB9*SUMPRODUCT($D$9:$BA$9,$D46:$BA46)</f>
        <v>0</v>
      </c>
      <c r="AC73" s="31">
        <f>AC9*SUMPRODUCT($D$9:$BA$9,$D47:$BA47)</f>
        <v>2.7861244100479786E-4</v>
      </c>
      <c r="AD73" s="31">
        <f>AD9*SUMPRODUCT($D$9:$BA$9,$D48:$BA48)</f>
        <v>0</v>
      </c>
      <c r="AE73" s="31">
        <f>AE9*SUMPRODUCT($D$9:$BA$9,$D49:$BA49)</f>
        <v>0</v>
      </c>
      <c r="AF73" s="31">
        <f>AF9*SUMPRODUCT($D$9:$BA$9,$D50:$BA50)</f>
        <v>0</v>
      </c>
      <c r="AG73" s="31">
        <f>AG9*SUMPRODUCT($D$9:$BA$9,$D51:$BA51)</f>
        <v>0</v>
      </c>
      <c r="AH73" s="31">
        <f>AH9*SUMPRODUCT($D$9:$BA$9,$D52:$BA52)</f>
        <v>0</v>
      </c>
      <c r="AI73" s="31">
        <f>AI9*SUMPRODUCT($D$9:$BA$9,$D53:$BA53)</f>
        <v>0</v>
      </c>
      <c r="AJ73" s="31">
        <f>AJ9*SUMPRODUCT($D$9:$BA$9,$D54:$BA54)</f>
        <v>3.5539634014007839E-4</v>
      </c>
      <c r="AK73" s="31">
        <f>AK9*SUMPRODUCT($D$9:$BA$9,$D55:$BA55)</f>
        <v>0</v>
      </c>
      <c r="AL73" s="31">
        <f>AL9*SUMPRODUCT($D$9:$BA$9,$D56:$BA56)</f>
        <v>0</v>
      </c>
      <c r="AM73" s="31">
        <f>AM9*SUMPRODUCT($D$9:$BA$9,$D57:$BA57)</f>
        <v>3.072889452404338E-3</v>
      </c>
      <c r="AN73" s="31">
        <f>AN9*SUMPRODUCT($D$9:$BA$9,$D58:$BA58)</f>
        <v>0</v>
      </c>
      <c r="AO73" s="31">
        <f>AO9*SUMPRODUCT($D$9:$BA$9,$D59:$BA59)</f>
        <v>0</v>
      </c>
      <c r="AP73" s="31">
        <f>AP9*SUMPRODUCT($D$9:$BA$9,$D60:$BA60)</f>
        <v>0</v>
      </c>
      <c r="AQ73" s="31">
        <f>AQ9*SUMPRODUCT($D$9:$BA$9,$D61:$BA61)</f>
        <v>0</v>
      </c>
      <c r="AR73" s="31">
        <f>AR9*SUMPRODUCT($D$9:$BA$9,$D62:$BA62)</f>
        <v>0</v>
      </c>
      <c r="AS73" s="31">
        <f>AS9*SUMPRODUCT($D$9:$BA$9,$D63:$BA63)</f>
        <v>0</v>
      </c>
      <c r="AT73" s="31">
        <f>AT9*SUMPRODUCT($D$9:$BA$9,$D64:$BA64)</f>
        <v>0</v>
      </c>
      <c r="AU73" s="31">
        <f>AU9*SUMPRODUCT($D$9:$BA$9,$D65:$BA65)</f>
        <v>3.0521034256546379E-3</v>
      </c>
      <c r="AV73" s="31">
        <f>AV9*SUMPRODUCT($D$9:$BA$9,$D66:$BA66)</f>
        <v>0</v>
      </c>
      <c r="AW73" s="31">
        <f>AW9*SUMPRODUCT($D$9:$BA$9,$D67:$BA67)</f>
        <v>0</v>
      </c>
      <c r="AX73" s="31">
        <f>AX9*SUMPRODUCT($D$9:$BA$9,$D68:$BA68)</f>
        <v>0</v>
      </c>
      <c r="AY73" s="31">
        <f>AY9*SUMPRODUCT($D$9:$BA$9,$D69:$BA69)</f>
        <v>0</v>
      </c>
      <c r="AZ73" s="31">
        <f>AZ9*SUMPRODUCT($D$9:$BA$9,$D70:$BA70)</f>
        <v>0</v>
      </c>
      <c r="BA73" s="31">
        <f>BA9*SUMPRODUCT($D$9:$BA$9,$D71:$BA71)</f>
        <v>0</v>
      </c>
      <c r="BC73" s="35" t="s">
        <v>2</v>
      </c>
      <c r="BD73" s="36">
        <f>SUM(D73:BA73)</f>
        <v>1.2897653512493615E-2</v>
      </c>
    </row>
    <row r="74" spans="1:69" ht="15" thickTop="1" thickBot="1">
      <c r="C74" s="2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37"/>
      <c r="BC74" s="8" t="s">
        <v>15</v>
      </c>
      <c r="BD74" s="38">
        <f>SQRT(BD73)</f>
        <v>0.11356783661095959</v>
      </c>
      <c r="BF74" s="39" t="s">
        <v>204</v>
      </c>
      <c r="BG74" s="110">
        <v>0.11356783463829877</v>
      </c>
    </row>
    <row r="75" spans="1:69" ht="15" thickTop="1" thickBot="1">
      <c r="C75" s="40" t="s">
        <v>12</v>
      </c>
      <c r="D75" s="41">
        <f>D9*D18</f>
        <v>1.7690560086095523E-3</v>
      </c>
      <c r="E75" s="41">
        <f t="shared" ref="E75:BA75" si="11">E9*E18</f>
        <v>0</v>
      </c>
      <c r="F75" s="41">
        <f t="shared" si="11"/>
        <v>0</v>
      </c>
      <c r="G75" s="41">
        <f t="shared" si="11"/>
        <v>0</v>
      </c>
      <c r="H75" s="41">
        <f t="shared" si="11"/>
        <v>0</v>
      </c>
      <c r="I75" s="41">
        <f t="shared" si="11"/>
        <v>0</v>
      </c>
      <c r="J75" s="41">
        <f t="shared" si="11"/>
        <v>0</v>
      </c>
      <c r="K75" s="41">
        <f>K9*K18</f>
        <v>1.9302281691633217E-2</v>
      </c>
      <c r="L75" s="41">
        <f t="shared" si="11"/>
        <v>0</v>
      </c>
      <c r="M75" s="41">
        <f t="shared" si="11"/>
        <v>0</v>
      </c>
      <c r="N75" s="41">
        <f t="shared" si="11"/>
        <v>0</v>
      </c>
      <c r="O75" s="41">
        <f t="shared" si="11"/>
        <v>0</v>
      </c>
      <c r="P75" s="41">
        <f t="shared" si="11"/>
        <v>0</v>
      </c>
      <c r="Q75" s="41">
        <f t="shared" si="11"/>
        <v>0</v>
      </c>
      <c r="R75" s="41">
        <f>R9*R18</f>
        <v>2.8629055721993858E-2</v>
      </c>
      <c r="S75" s="41">
        <f t="shared" si="11"/>
        <v>0</v>
      </c>
      <c r="T75" s="41">
        <f t="shared" si="11"/>
        <v>0</v>
      </c>
      <c r="U75" s="41">
        <f t="shared" si="11"/>
        <v>0</v>
      </c>
      <c r="V75" s="41">
        <f t="shared" si="11"/>
        <v>0</v>
      </c>
      <c r="W75" s="41">
        <f t="shared" si="11"/>
        <v>0</v>
      </c>
      <c r="X75" s="41">
        <f t="shared" si="11"/>
        <v>0</v>
      </c>
      <c r="Y75" s="41">
        <f t="shared" si="11"/>
        <v>0</v>
      </c>
      <c r="Z75" s="41">
        <f>Z9*Z18</f>
        <v>2.8186577181497321E-2</v>
      </c>
      <c r="AA75" s="41">
        <f t="shared" si="11"/>
        <v>0</v>
      </c>
      <c r="AB75" s="41">
        <f t="shared" si="11"/>
        <v>0</v>
      </c>
      <c r="AC75" s="41">
        <f>AC9*AC18</f>
        <v>4.5152958008634284E-3</v>
      </c>
      <c r="AD75" s="41">
        <f t="shared" si="11"/>
        <v>0</v>
      </c>
      <c r="AE75" s="41">
        <f t="shared" si="11"/>
        <v>0</v>
      </c>
      <c r="AF75" s="41">
        <f t="shared" si="11"/>
        <v>0</v>
      </c>
      <c r="AG75" s="41">
        <f t="shared" si="11"/>
        <v>0</v>
      </c>
      <c r="AH75" s="41">
        <f t="shared" si="11"/>
        <v>0</v>
      </c>
      <c r="AI75" s="41">
        <f t="shared" si="11"/>
        <v>0</v>
      </c>
      <c r="AJ75" s="41">
        <f t="shared" si="11"/>
        <v>4.5788567210921453E-3</v>
      </c>
      <c r="AK75" s="41">
        <f t="shared" si="11"/>
        <v>0</v>
      </c>
      <c r="AL75" s="41">
        <f t="shared" si="11"/>
        <v>0</v>
      </c>
      <c r="AM75" s="41">
        <f t="shared" si="11"/>
        <v>4.0139696613648648E-2</v>
      </c>
      <c r="AN75" s="41">
        <f t="shared" si="11"/>
        <v>0</v>
      </c>
      <c r="AO75" s="41">
        <f t="shared" si="11"/>
        <v>0</v>
      </c>
      <c r="AP75" s="41">
        <f t="shared" si="11"/>
        <v>0</v>
      </c>
      <c r="AQ75" s="41">
        <f t="shared" si="11"/>
        <v>0</v>
      </c>
      <c r="AR75" s="41">
        <f t="shared" si="11"/>
        <v>0</v>
      </c>
      <c r="AS75" s="41">
        <f t="shared" si="11"/>
        <v>0</v>
      </c>
      <c r="AT75" s="41">
        <f t="shared" si="11"/>
        <v>0</v>
      </c>
      <c r="AU75" s="41">
        <f t="shared" si="11"/>
        <v>3.9853883111914019E-2</v>
      </c>
      <c r="AV75" s="41">
        <f t="shared" si="11"/>
        <v>0</v>
      </c>
      <c r="AW75" s="41">
        <f t="shared" si="11"/>
        <v>0</v>
      </c>
      <c r="AX75" s="41">
        <f t="shared" si="11"/>
        <v>0</v>
      </c>
      <c r="AY75" s="41">
        <f t="shared" si="11"/>
        <v>0</v>
      </c>
      <c r="AZ75" s="41">
        <f t="shared" si="11"/>
        <v>0</v>
      </c>
      <c r="BA75" s="41">
        <f t="shared" si="11"/>
        <v>0</v>
      </c>
      <c r="BC75" s="42" t="s">
        <v>16</v>
      </c>
      <c r="BD75" s="43">
        <f>SUM(D75:BA75)</f>
        <v>0.16697470285125221</v>
      </c>
      <c r="BE75" s="48"/>
    </row>
    <row r="77" spans="1:69">
      <c r="A77" s="45" t="s">
        <v>14</v>
      </c>
      <c r="B77" s="46"/>
      <c r="C77" s="46"/>
      <c r="D77" s="46"/>
      <c r="E77" s="46"/>
      <c r="F77" s="46"/>
      <c r="G77" s="24"/>
      <c r="H77" s="24"/>
      <c r="I77" s="24"/>
      <c r="J77" s="24"/>
      <c r="K77" s="24"/>
      <c r="L77" s="24"/>
      <c r="M77" s="24"/>
      <c r="O77" s="24">
        <v>2000</v>
      </c>
      <c r="P77" s="107">
        <f>'Rendements titres'!BA191</f>
        <v>0.77052964936400326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B77" s="24"/>
      <c r="BC77" s="2" t="s">
        <v>176</v>
      </c>
      <c r="BD77" s="44">
        <f>'Taux sans risque'!B1</f>
        <v>2.8458729702970299E-2</v>
      </c>
    </row>
    <row r="78" spans="1:69">
      <c r="A78" s="47" t="s">
        <v>179</v>
      </c>
      <c r="B78" s="47" t="s">
        <v>140</v>
      </c>
      <c r="C78" s="47" t="s">
        <v>15</v>
      </c>
      <c r="D78" s="47" t="s">
        <v>3</v>
      </c>
      <c r="E78" s="47" t="s">
        <v>177</v>
      </c>
      <c r="F78" s="47" t="s">
        <v>21</v>
      </c>
      <c r="G78" s="80"/>
      <c r="H78" s="80"/>
      <c r="I78" s="80"/>
      <c r="J78" s="80"/>
      <c r="K78" s="80"/>
      <c r="L78" s="80"/>
      <c r="M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24" t="s">
        <v>177</v>
      </c>
      <c r="BD78" s="2">
        <f>(BD75-BD77)/BD74</f>
        <v>1.2196760745102961</v>
      </c>
      <c r="BE78" s="105"/>
      <c r="BF78" s="106"/>
    </row>
    <row r="79" spans="1:69">
      <c r="A79" s="117">
        <f>C3</f>
        <v>5000000</v>
      </c>
      <c r="B79" s="2">
        <f>C2</f>
        <v>8</v>
      </c>
      <c r="C79" s="48">
        <f>BD74</f>
        <v>0.11356783661095959</v>
      </c>
      <c r="D79" s="143">
        <f>BD75</f>
        <v>0.16697470285125221</v>
      </c>
      <c r="E79" s="120">
        <f>IFERROR((D79-$BD$77)/C79,"")</f>
        <v>1.2196760745102961</v>
      </c>
      <c r="F79" s="117">
        <f>C4</f>
        <v>16199.392349645052</v>
      </c>
      <c r="G79" s="81"/>
      <c r="H79" s="117"/>
      <c r="J79" s="48"/>
      <c r="K79" s="143"/>
      <c r="L79" s="120"/>
      <c r="M79" s="117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24"/>
    </row>
    <row r="80" spans="1:69">
      <c r="C80" s="49"/>
      <c r="D80" s="49"/>
      <c r="E80" s="82"/>
      <c r="F80" s="82"/>
      <c r="G80" s="82"/>
      <c r="H80" s="82"/>
      <c r="I80" s="82"/>
      <c r="J80" s="82"/>
      <c r="K80" s="82"/>
      <c r="L80" s="82"/>
      <c r="M80" s="82"/>
      <c r="O80" s="103"/>
      <c r="P80" s="108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24"/>
    </row>
    <row r="81" spans="1:56">
      <c r="A81" s="50" t="s">
        <v>141</v>
      </c>
      <c r="B81" s="51"/>
      <c r="C81" s="51"/>
      <c r="D81" s="51"/>
      <c r="E81" s="51"/>
      <c r="F81" s="51"/>
      <c r="G81" s="24"/>
      <c r="H81" s="24"/>
      <c r="I81" s="24"/>
      <c r="J81" s="24"/>
      <c r="K81" s="24"/>
      <c r="L81" s="24"/>
      <c r="M81" s="24"/>
      <c r="O81" s="103"/>
      <c r="P81" s="108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B81" s="24"/>
      <c r="BC81" s="24"/>
      <c r="BD81" s="24"/>
    </row>
    <row r="82" spans="1:56">
      <c r="A82" s="52"/>
      <c r="B82" s="52"/>
      <c r="C82" s="52" t="s">
        <v>4</v>
      </c>
      <c r="D82" s="52" t="s">
        <v>5</v>
      </c>
      <c r="E82" s="52"/>
      <c r="F82" s="52"/>
      <c r="G82" s="24"/>
      <c r="H82" s="24"/>
      <c r="I82" s="24"/>
      <c r="J82" s="24"/>
      <c r="K82" s="24"/>
      <c r="L82" s="24"/>
      <c r="M82" s="24"/>
      <c r="O82" s="103"/>
      <c r="P82" s="108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B82" s="24"/>
      <c r="BC82" s="24"/>
      <c r="BD82" s="24"/>
    </row>
    <row r="83" spans="1:56">
      <c r="A83" s="53" t="s">
        <v>179</v>
      </c>
      <c r="B83" s="53" t="s">
        <v>140</v>
      </c>
      <c r="C83" s="53" t="s">
        <v>15</v>
      </c>
      <c r="D83" s="53" t="s">
        <v>3</v>
      </c>
      <c r="E83" s="53" t="s">
        <v>177</v>
      </c>
      <c r="F83" s="53" t="s">
        <v>21</v>
      </c>
      <c r="G83" s="83" t="s">
        <v>183</v>
      </c>
      <c r="H83" s="83"/>
      <c r="I83" s="83"/>
      <c r="J83" s="83"/>
      <c r="K83" s="83"/>
      <c r="L83" s="83"/>
      <c r="M83" s="83"/>
      <c r="O83" s="103"/>
      <c r="P83" s="108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24"/>
    </row>
    <row r="84" spans="1:56">
      <c r="A84" s="77">
        <v>200</v>
      </c>
      <c r="B84" s="2">
        <v>8</v>
      </c>
      <c r="C84" s="48">
        <v>0.11356783463829877</v>
      </c>
      <c r="D84" s="48">
        <v>-0.30000948948133443</v>
      </c>
      <c r="E84" s="103">
        <v>-2.8922645239335627</v>
      </c>
      <c r="F84" s="117">
        <v>94.050000000000011</v>
      </c>
      <c r="G84" s="118">
        <f t="shared" ref="G84:G104" si="12">F84/A84</f>
        <v>0.47025000000000006</v>
      </c>
      <c r="H84" s="48"/>
      <c r="I84" s="48"/>
      <c r="J84" s="48"/>
      <c r="K84" s="48"/>
      <c r="L84" s="48"/>
      <c r="M84" s="48"/>
      <c r="O84" s="103"/>
      <c r="P84" s="10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81"/>
      <c r="BB84" s="48"/>
      <c r="BC84" s="48"/>
    </row>
    <row r="85" spans="1:56">
      <c r="A85" s="77">
        <v>250</v>
      </c>
      <c r="B85" s="2">
        <v>8</v>
      </c>
      <c r="C85" s="48">
        <v>0.11356783463829877</v>
      </c>
      <c r="D85" s="48">
        <v>-0.2066594894813345</v>
      </c>
      <c r="E85" s="103">
        <v>-2.0702888272293896</v>
      </c>
      <c r="F85" s="117">
        <v>94.224999999999994</v>
      </c>
      <c r="G85" s="118">
        <f t="shared" si="12"/>
        <v>0.37689999999999996</v>
      </c>
      <c r="H85" s="48"/>
      <c r="I85" s="48"/>
      <c r="J85" s="48"/>
      <c r="K85" s="48"/>
      <c r="L85" s="48"/>
      <c r="M85" s="48"/>
      <c r="O85" s="103"/>
      <c r="P85" s="10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81"/>
      <c r="BB85" s="48"/>
      <c r="BC85" s="48"/>
    </row>
    <row r="86" spans="1:56">
      <c r="A86" s="77">
        <v>300</v>
      </c>
      <c r="B86" s="2">
        <v>8</v>
      </c>
      <c r="C86" s="48">
        <v>0.11356783463829877</v>
      </c>
      <c r="D86" s="48">
        <v>-0.14442615614800114</v>
      </c>
      <c r="E86" s="103">
        <v>-1.5223050294266069</v>
      </c>
      <c r="F86" s="117">
        <v>94.4</v>
      </c>
      <c r="G86" s="118">
        <f t="shared" si="12"/>
        <v>0.31466666666666671</v>
      </c>
      <c r="K86" s="48"/>
      <c r="L86" s="48"/>
      <c r="M86" s="48"/>
      <c r="O86" s="103"/>
      <c r="P86" s="10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81"/>
      <c r="BB86" s="48"/>
      <c r="BC86" s="48"/>
    </row>
    <row r="87" spans="1:56">
      <c r="A87" s="117">
        <v>350</v>
      </c>
      <c r="B87" s="2">
        <v>8</v>
      </c>
      <c r="C87" s="48">
        <v>0.11356783463829877</v>
      </c>
      <c r="D87" s="48">
        <v>-9.9973775195620118E-2</v>
      </c>
      <c r="E87" s="103">
        <v>-1.1308880309960476</v>
      </c>
      <c r="F87" s="117">
        <v>94.574999999999989</v>
      </c>
      <c r="G87" s="118">
        <f t="shared" si="12"/>
        <v>0.27021428571428568</v>
      </c>
      <c r="H87" s="24"/>
      <c r="I87" s="24"/>
      <c r="J87" s="24"/>
      <c r="K87" s="48"/>
      <c r="L87" s="48"/>
      <c r="M87" s="48"/>
      <c r="O87" s="103"/>
      <c r="P87" s="10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81"/>
      <c r="BB87" s="48"/>
      <c r="BC87" s="48"/>
    </row>
    <row r="88" spans="1:56">
      <c r="A88" s="77">
        <v>400</v>
      </c>
      <c r="B88" s="2">
        <v>8</v>
      </c>
      <c r="C88" s="48">
        <v>0.11356783463829877</v>
      </c>
      <c r="D88" s="48">
        <v>-6.6634489481334436E-2</v>
      </c>
      <c r="E88" s="103">
        <v>-0.83732528217312863</v>
      </c>
      <c r="F88" s="117">
        <v>94.75</v>
      </c>
      <c r="G88" s="118">
        <f t="shared" si="12"/>
        <v>0.236875</v>
      </c>
      <c r="K88" s="48"/>
      <c r="L88" s="48"/>
      <c r="M88" s="48"/>
      <c r="O88" s="103"/>
      <c r="P88" s="10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81"/>
      <c r="BB88" s="48"/>
      <c r="BC88" s="48"/>
    </row>
    <row r="89" spans="1:56">
      <c r="A89" s="77">
        <v>450</v>
      </c>
      <c r="B89" s="2">
        <v>8</v>
      </c>
      <c r="C89" s="48">
        <v>0.11356783463829877</v>
      </c>
      <c r="D89" s="48">
        <v>-4.0703933925778979E-2</v>
      </c>
      <c r="E89" s="103">
        <v>-0.60899869975530352</v>
      </c>
      <c r="F89" s="117">
        <v>94.924999999999997</v>
      </c>
      <c r="G89" s="118">
        <f t="shared" si="12"/>
        <v>0.21094444444444443</v>
      </c>
      <c r="O89" s="103"/>
      <c r="P89" s="108"/>
    </row>
    <row r="90" spans="1:56">
      <c r="A90" s="77">
        <v>500</v>
      </c>
      <c r="B90" s="2">
        <v>8</v>
      </c>
      <c r="C90" s="48">
        <v>0.11356783463829877</v>
      </c>
      <c r="D90" s="48">
        <v>-1.9959489481334525E-2</v>
      </c>
      <c r="E90" s="103">
        <v>-0.42633743382104267</v>
      </c>
      <c r="F90" s="117">
        <v>95.1</v>
      </c>
      <c r="G90" s="118">
        <f t="shared" si="12"/>
        <v>0.19019999999999998</v>
      </c>
      <c r="K90" s="49"/>
      <c r="L90" s="49"/>
      <c r="M90" s="49"/>
      <c r="O90" s="103"/>
      <c r="P90" s="108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82"/>
      <c r="BB90" s="49"/>
      <c r="BC90" s="49"/>
    </row>
    <row r="91" spans="1:56">
      <c r="A91" s="77">
        <v>600</v>
      </c>
      <c r="B91" s="2">
        <v>8</v>
      </c>
      <c r="C91" s="48">
        <v>0.11356783463829877</v>
      </c>
      <c r="D91" s="48">
        <v>1.1157177185332219E-2</v>
      </c>
      <c r="E91" s="103">
        <v>-0.15234553491965086</v>
      </c>
      <c r="F91" s="117">
        <v>95.45</v>
      </c>
      <c r="G91" s="118">
        <f t="shared" si="12"/>
        <v>0.15908333333333333</v>
      </c>
      <c r="O91" s="103"/>
      <c r="P91" s="108"/>
    </row>
    <row r="92" spans="1:56">
      <c r="A92" s="125">
        <v>700</v>
      </c>
      <c r="B92" s="126">
        <v>8</v>
      </c>
      <c r="C92" s="127">
        <v>0.11356783463829877</v>
      </c>
      <c r="D92" s="127">
        <v>3.3383367661522716E-2</v>
      </c>
      <c r="E92" s="211">
        <v>4.3362964295628727E-2</v>
      </c>
      <c r="F92" s="117">
        <v>95.8</v>
      </c>
      <c r="G92" s="118">
        <f t="shared" si="12"/>
        <v>0.13685714285714284</v>
      </c>
      <c r="O92" s="103"/>
      <c r="P92" s="108"/>
    </row>
    <row r="93" spans="1:56">
      <c r="A93" s="125">
        <v>800</v>
      </c>
      <c r="B93" s="126">
        <v>8</v>
      </c>
      <c r="C93" s="127">
        <v>0.11356783463829877</v>
      </c>
      <c r="D93" s="127">
        <v>5.0053010518665578E-2</v>
      </c>
      <c r="E93" s="211">
        <v>0.19014433870708833</v>
      </c>
      <c r="F93" s="117">
        <v>96.15</v>
      </c>
      <c r="G93" s="118">
        <f t="shared" si="12"/>
        <v>0.1201875</v>
      </c>
      <c r="O93" s="103"/>
      <c r="P93" s="108"/>
    </row>
    <row r="94" spans="1:56">
      <c r="A94" s="125">
        <v>900</v>
      </c>
      <c r="B94" s="126">
        <v>8</v>
      </c>
      <c r="C94" s="127">
        <v>0.11356783463829877</v>
      </c>
      <c r="D94" s="127">
        <v>6.3018288296443251E-2</v>
      </c>
      <c r="E94" s="211">
        <v>0.30430762991600041</v>
      </c>
      <c r="F94" s="117">
        <v>96.5</v>
      </c>
      <c r="G94" s="118">
        <f t="shared" si="12"/>
        <v>0.10722222222222222</v>
      </c>
      <c r="H94" s="49"/>
      <c r="O94" s="103"/>
      <c r="P94" s="108"/>
    </row>
    <row r="95" spans="1:56">
      <c r="A95" s="125">
        <v>1000</v>
      </c>
      <c r="B95" s="126">
        <v>8</v>
      </c>
      <c r="C95" s="127">
        <v>0.11356783463829877</v>
      </c>
      <c r="D95" s="127">
        <v>7.3390510518665464E-2</v>
      </c>
      <c r="E95" s="211">
        <v>0.39563826288313075</v>
      </c>
      <c r="F95" s="117">
        <v>96.850000000000009</v>
      </c>
      <c r="G95" s="118">
        <f t="shared" si="12"/>
        <v>9.6850000000000006E-2</v>
      </c>
      <c r="H95" s="49"/>
      <c r="I95" s="49"/>
      <c r="J95" s="49"/>
      <c r="K95" s="49"/>
      <c r="L95" s="49"/>
      <c r="M95" s="49"/>
      <c r="O95" s="103"/>
      <c r="P95" s="108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82"/>
      <c r="BB95" s="49"/>
      <c r="BC95" s="49"/>
    </row>
    <row r="96" spans="1:56">
      <c r="A96" s="125">
        <v>1500</v>
      </c>
      <c r="B96" s="126">
        <v>8</v>
      </c>
      <c r="C96" s="127">
        <v>0.11356783463829877</v>
      </c>
      <c r="D96" s="127">
        <v>0.10450717718533223</v>
      </c>
      <c r="E96" s="211">
        <v>0.66963016178452273</v>
      </c>
      <c r="F96" s="117">
        <v>98.600000000000009</v>
      </c>
      <c r="G96" s="118">
        <f t="shared" si="12"/>
        <v>6.5733333333333338E-2</v>
      </c>
      <c r="H96" s="49"/>
      <c r="O96" s="103"/>
      <c r="P96" s="108"/>
    </row>
    <row r="97" spans="1:55">
      <c r="A97" s="125">
        <v>2000</v>
      </c>
      <c r="B97" s="126">
        <v>8</v>
      </c>
      <c r="C97" s="127">
        <v>0.11356783463829877</v>
      </c>
      <c r="D97" s="127">
        <v>0.1200655105186655</v>
      </c>
      <c r="E97" s="211">
        <v>0.80662611123521777</v>
      </c>
      <c r="F97" s="117">
        <v>100.35</v>
      </c>
      <c r="G97" s="118">
        <f t="shared" si="12"/>
        <v>5.0174999999999997E-2</v>
      </c>
      <c r="H97" s="49"/>
      <c r="O97" s="103"/>
      <c r="P97" s="108"/>
    </row>
    <row r="98" spans="1:55">
      <c r="A98" s="121">
        <v>2500</v>
      </c>
      <c r="B98" s="122">
        <v>8</v>
      </c>
      <c r="C98" s="123">
        <v>0.11356783463829877</v>
      </c>
      <c r="D98" s="123">
        <v>0.12940051051866547</v>
      </c>
      <c r="E98" s="212">
        <v>0.88882368090563491</v>
      </c>
      <c r="F98" s="117">
        <v>102.1</v>
      </c>
      <c r="G98" s="118">
        <f t="shared" si="12"/>
        <v>4.0839999999999994E-2</v>
      </c>
      <c r="H98" s="49"/>
      <c r="J98" s="49"/>
      <c r="K98" s="49"/>
      <c r="L98" s="49"/>
      <c r="M98" s="49"/>
      <c r="O98" s="103"/>
      <c r="P98" s="108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82"/>
      <c r="BB98" s="49"/>
      <c r="BC98" s="49"/>
    </row>
    <row r="99" spans="1:55">
      <c r="A99" s="111">
        <v>3000</v>
      </c>
      <c r="B99" s="112">
        <v>8</v>
      </c>
      <c r="C99" s="113">
        <v>0.11356783463829877</v>
      </c>
      <c r="D99" s="113">
        <v>0.13562384385199888</v>
      </c>
      <c r="E99" s="213">
        <v>0.94362206068591381</v>
      </c>
      <c r="F99" s="117">
        <v>103.85</v>
      </c>
      <c r="G99" s="118">
        <f t="shared" si="12"/>
        <v>3.4616666666666664E-2</v>
      </c>
      <c r="O99" s="103"/>
      <c r="P99" s="108"/>
    </row>
    <row r="100" spans="1:55">
      <c r="A100" s="111">
        <v>4000</v>
      </c>
      <c r="B100" s="112">
        <v>8</v>
      </c>
      <c r="C100" s="113">
        <v>0.11356783463829877</v>
      </c>
      <c r="D100" s="113">
        <v>0.14340301051866547</v>
      </c>
      <c r="E100" s="213">
        <v>1.0121200354112609</v>
      </c>
      <c r="F100" s="117">
        <v>107.35</v>
      </c>
      <c r="G100" s="118">
        <f t="shared" si="12"/>
        <v>2.68375E-2</v>
      </c>
      <c r="O100" s="103"/>
      <c r="P100" s="108"/>
    </row>
    <row r="101" spans="1:55">
      <c r="A101" s="111">
        <v>5000</v>
      </c>
      <c r="B101" s="112">
        <v>8</v>
      </c>
      <c r="C101" s="113">
        <v>0.11356783463829877</v>
      </c>
      <c r="D101" s="113">
        <v>0.14807051051866552</v>
      </c>
      <c r="E101" s="213">
        <v>1.0532188202464701</v>
      </c>
      <c r="F101" s="117">
        <v>110.85000000000001</v>
      </c>
      <c r="G101" s="118">
        <f t="shared" si="12"/>
        <v>2.2170000000000002E-2</v>
      </c>
      <c r="O101" s="103"/>
      <c r="P101" s="108"/>
    </row>
    <row r="102" spans="1:55">
      <c r="A102" s="111">
        <v>10000</v>
      </c>
      <c r="B102" s="112">
        <v>8</v>
      </c>
      <c r="C102" s="113">
        <v>0.11356783463829877</v>
      </c>
      <c r="D102" s="113">
        <v>0.15740551051866541</v>
      </c>
      <c r="E102" s="213">
        <v>1.1354163899168863</v>
      </c>
      <c r="F102" s="117">
        <v>128.35</v>
      </c>
      <c r="G102" s="118">
        <f t="shared" si="12"/>
        <v>1.2834999999999999E-2</v>
      </c>
      <c r="O102" s="103"/>
      <c r="P102" s="108"/>
    </row>
    <row r="103" spans="1:55">
      <c r="A103" s="111">
        <v>15000</v>
      </c>
      <c r="B103" s="112">
        <v>8</v>
      </c>
      <c r="C103" s="113">
        <v>0.11356783463829877</v>
      </c>
      <c r="D103" s="113">
        <v>0.16012171496933825</v>
      </c>
      <c r="E103" s="213">
        <v>1.159333412367157</v>
      </c>
      <c r="F103" s="117">
        <v>151.78193323990888</v>
      </c>
      <c r="G103" s="118">
        <f t="shared" si="12"/>
        <v>1.0118795549327259E-2</v>
      </c>
      <c r="O103" s="103"/>
      <c r="P103" s="108"/>
    </row>
    <row r="104" spans="1:55">
      <c r="A104" s="111">
        <v>20000</v>
      </c>
      <c r="B104" s="112">
        <v>8</v>
      </c>
      <c r="C104" s="113">
        <v>0.11356783463829877</v>
      </c>
      <c r="D104" s="113">
        <v>0.1614673659994047</v>
      </c>
      <c r="E104" s="213">
        <v>1.1711822869569757</v>
      </c>
      <c r="F104" s="117">
        <v>175.4628903852153</v>
      </c>
      <c r="G104" s="118">
        <f t="shared" si="12"/>
        <v>8.7731445192607647E-3</v>
      </c>
      <c r="I104" s="24"/>
      <c r="J104" s="24"/>
      <c r="K104" s="24"/>
      <c r="L104" s="24"/>
      <c r="M104" s="24"/>
      <c r="N104" s="24"/>
    </row>
    <row r="105" spans="1:55">
      <c r="A105" s="111">
        <v>30000</v>
      </c>
      <c r="B105" s="112">
        <v>8</v>
      </c>
      <c r="C105" s="113">
        <v>0.11356783463829877</v>
      </c>
      <c r="D105" s="113">
        <v>0.16273320694398985</v>
      </c>
      <c r="E105" s="213">
        <v>1.1823284089959907</v>
      </c>
      <c r="F105" s="117">
        <v>225.21910724026893</v>
      </c>
      <c r="G105" s="118">
        <f>F105/A105</f>
        <v>7.5073035746756308E-3</v>
      </c>
      <c r="I105" s="24"/>
      <c r="J105" s="24"/>
      <c r="K105" s="24"/>
      <c r="L105" s="24"/>
      <c r="M105" s="24"/>
      <c r="N105" s="24"/>
    </row>
    <row r="106" spans="1:55">
      <c r="A106" s="136">
        <v>40000</v>
      </c>
      <c r="B106" s="137">
        <v>8</v>
      </c>
      <c r="C106" s="138">
        <v>0.11356783463829877</v>
      </c>
      <c r="D106" s="138">
        <v>0.16333687267928321</v>
      </c>
      <c r="E106" s="214">
        <v>1.1876438729846805</v>
      </c>
      <c r="F106" s="117">
        <v>276.14551357529137</v>
      </c>
      <c r="G106" s="118">
        <f t="shared" ref="G106:G110" si="13">F106/A106</f>
        <v>6.903637839382284E-3</v>
      </c>
    </row>
    <row r="107" spans="1:55">
      <c r="A107" s="136">
        <v>50000</v>
      </c>
      <c r="B107" s="137">
        <v>8</v>
      </c>
      <c r="C107" s="138">
        <v>0.11356783463829877</v>
      </c>
      <c r="D107" s="138">
        <v>0.16377436523959937</v>
      </c>
      <c r="E107" s="214">
        <v>1.1914961306394076</v>
      </c>
      <c r="F107" s="117">
        <v>323.30726395331016</v>
      </c>
      <c r="G107" s="118">
        <f t="shared" si="13"/>
        <v>6.4661452790662028E-3</v>
      </c>
    </row>
    <row r="108" spans="1:55">
      <c r="A108" s="132">
        <v>100000</v>
      </c>
      <c r="B108" s="133">
        <v>8</v>
      </c>
      <c r="C108" s="134">
        <v>0.11356783463829877</v>
      </c>
      <c r="D108" s="134">
        <v>0.16473697467355447</v>
      </c>
      <c r="E108" s="215">
        <v>1.1999722051989068</v>
      </c>
      <c r="F108" s="117">
        <v>550.35358451110233</v>
      </c>
      <c r="G108" s="118">
        <f t="shared" si="13"/>
        <v>5.5035358451110232E-3</v>
      </c>
      <c r="H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82"/>
      <c r="BB108" s="49"/>
      <c r="BC108" s="49"/>
    </row>
    <row r="109" spans="1:55">
      <c r="A109" s="132">
        <v>500000</v>
      </c>
      <c r="B109" s="133">
        <v>8</v>
      </c>
      <c r="C109" s="134">
        <v>0.11356783463829877</v>
      </c>
      <c r="D109" s="134">
        <v>0.16543000975816646</v>
      </c>
      <c r="E109" s="215">
        <v>1.2060745940206998</v>
      </c>
      <c r="F109" s="117">
        <v>2405.2503802495366</v>
      </c>
      <c r="G109" s="118">
        <f t="shared" si="13"/>
        <v>4.8105007604990731E-3</v>
      </c>
      <c r="O109" s="49"/>
    </row>
    <row r="110" spans="1:55">
      <c r="A110" s="132">
        <v>750000</v>
      </c>
      <c r="B110" s="133">
        <v>8</v>
      </c>
      <c r="C110" s="134">
        <v>0.11356783463829877</v>
      </c>
      <c r="D110" s="134">
        <v>0.16543786046409426</v>
      </c>
      <c r="E110" s="215">
        <v>1.2061437219208029</v>
      </c>
      <c r="F110" s="117">
        <v>3601.9875409284095</v>
      </c>
      <c r="G110" s="118">
        <f t="shared" si="13"/>
        <v>4.8026500545712125E-3</v>
      </c>
      <c r="O110" s="49"/>
    </row>
    <row r="111" spans="1:55">
      <c r="A111" s="132">
        <v>900000</v>
      </c>
      <c r="B111" s="133">
        <v>8</v>
      </c>
      <c r="C111" s="134">
        <v>0.11356783463829877</v>
      </c>
      <c r="D111" s="134">
        <v>0.16544446680436969</v>
      </c>
      <c r="E111" s="215">
        <v>1.2062018927954741</v>
      </c>
      <c r="F111" s="117">
        <v>4316.4393428663334</v>
      </c>
      <c r="G111" s="118">
        <f>F111/A111</f>
        <v>4.7960437142959261E-3</v>
      </c>
      <c r="P111" s="24"/>
      <c r="Q111" s="24"/>
    </row>
    <row r="112" spans="1:55">
      <c r="A112" s="132">
        <v>1000000</v>
      </c>
      <c r="B112" s="133">
        <v>8</v>
      </c>
      <c r="C112" s="134">
        <v>0.11356783393706663</v>
      </c>
      <c r="D112" s="134">
        <v>0.16544442659562392</v>
      </c>
      <c r="E112" s="215">
        <v>1.2062015461927709</v>
      </c>
      <c r="F112" s="117">
        <v>4795.3194731486037</v>
      </c>
      <c r="G112" s="118">
        <f t="shared" ref="G112:G117" si="14">F112/A112</f>
        <v>4.7953194731486038E-3</v>
      </c>
    </row>
    <row r="113" spans="1:55">
      <c r="A113" s="132">
        <v>2000000</v>
      </c>
      <c r="B113" s="133">
        <v>8</v>
      </c>
      <c r="C113" s="134">
        <v>0.11356783403123745</v>
      </c>
      <c r="D113" s="134">
        <v>0.16557965579524997</v>
      </c>
      <c r="E113" s="215">
        <v>1.2073922802345936</v>
      </c>
      <c r="F113" s="117">
        <v>9267.9481588726139</v>
      </c>
      <c r="G113" s="118">
        <f t="shared" si="14"/>
        <v>4.6339740794363073E-3</v>
      </c>
      <c r="H113" s="109" t="s">
        <v>181</v>
      </c>
      <c r="I113" s="109"/>
      <c r="J113" s="109"/>
    </row>
    <row r="114" spans="1:55">
      <c r="A114" s="111">
        <v>5000000</v>
      </c>
      <c r="B114" s="112">
        <v>8</v>
      </c>
      <c r="C114" s="113">
        <v>0.11356783463829877</v>
      </c>
      <c r="D114" s="113">
        <v>0.16694517643553175</v>
      </c>
      <c r="E114" s="213">
        <v>1.2194161064497333</v>
      </c>
      <c r="F114" s="111">
        <v>16476.670415669032</v>
      </c>
      <c r="G114" s="118">
        <f t="shared" si="14"/>
        <v>3.2953340831338063E-3</v>
      </c>
      <c r="H114" s="109" t="s">
        <v>181</v>
      </c>
      <c r="I114" s="109"/>
      <c r="J114" s="109"/>
    </row>
    <row r="115" spans="1:55">
      <c r="A115" s="111">
        <v>7500000</v>
      </c>
      <c r="B115" s="112">
        <v>8</v>
      </c>
      <c r="C115" s="113">
        <v>0.11356783463829877</v>
      </c>
      <c r="D115" s="113">
        <v>0.16748244892782332</v>
      </c>
      <c r="E115" s="213">
        <v>1.2241469573460522</v>
      </c>
      <c r="F115" s="111">
        <v>20685.461931316146</v>
      </c>
      <c r="G115" s="118">
        <f t="shared" si="14"/>
        <v>2.7580615908421526E-3</v>
      </c>
      <c r="H115" s="109" t="s">
        <v>181</v>
      </c>
      <c r="I115" s="109"/>
      <c r="J115" s="109"/>
    </row>
    <row r="116" spans="1:55">
      <c r="A116" s="111">
        <v>10000000</v>
      </c>
      <c r="B116" s="112">
        <v>8</v>
      </c>
      <c r="C116" s="113">
        <v>0.11356783463829877</v>
      </c>
      <c r="D116" s="113">
        <v>0.16780092115004563</v>
      </c>
      <c r="E116" s="213">
        <v>1.2269512040170978</v>
      </c>
      <c r="F116" s="111">
        <v>24395.893686199306</v>
      </c>
      <c r="G116" s="118">
        <f t="shared" si="14"/>
        <v>2.4395893686199304E-3</v>
      </c>
      <c r="H116" s="109" t="s">
        <v>181</v>
      </c>
      <c r="I116" s="109"/>
      <c r="J116" s="109"/>
    </row>
    <row r="117" spans="1:55">
      <c r="A117" s="111">
        <v>20000000</v>
      </c>
      <c r="B117" s="112">
        <v>8</v>
      </c>
      <c r="C117" s="113">
        <v>0.11360000206167693</v>
      </c>
      <c r="D117" s="113">
        <v>0.16836102030052782</v>
      </c>
      <c r="E117" s="213">
        <v>1.2315342258673574</v>
      </c>
      <c r="F117" s="111">
        <v>38189.416963191783</v>
      </c>
      <c r="G117" s="118">
        <f t="shared" si="14"/>
        <v>1.9094708481595891E-3</v>
      </c>
      <c r="H117" s="109" t="s">
        <v>181</v>
      </c>
      <c r="I117" s="109"/>
      <c r="J117" s="109"/>
    </row>
    <row r="118" spans="1:55">
      <c r="A118" s="101"/>
      <c r="C118" s="44"/>
      <c r="D118" s="44"/>
      <c r="E118" s="115"/>
      <c r="F118" s="117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82"/>
      <c r="BB118" s="49"/>
      <c r="BC118" s="49"/>
    </row>
    <row r="119" spans="1:55">
      <c r="A119" s="101"/>
      <c r="C119" s="44"/>
      <c r="D119" s="44"/>
      <c r="E119" s="115"/>
      <c r="F119" s="117"/>
    </row>
    <row r="121" spans="1:5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107"/>
    </row>
    <row r="125" spans="1:55">
      <c r="A125" s="140"/>
      <c r="B125" s="24"/>
      <c r="C125" s="24"/>
      <c r="D125" s="24"/>
      <c r="E125" s="24"/>
      <c r="F125" s="24"/>
    </row>
    <row r="126" spans="1:55">
      <c r="A126" s="141"/>
      <c r="B126" s="141"/>
      <c r="C126" s="141"/>
      <c r="D126" s="141"/>
      <c r="E126" s="141"/>
      <c r="F126" s="24"/>
    </row>
    <row r="127" spans="1:55">
      <c r="A127" s="83"/>
      <c r="B127" s="83"/>
      <c r="C127" s="83"/>
      <c r="D127" s="83"/>
      <c r="E127" s="83"/>
      <c r="F127" s="24"/>
    </row>
    <row r="128" spans="1:55">
      <c r="A128" s="130"/>
      <c r="B128" s="24"/>
      <c r="C128" s="107"/>
      <c r="D128" s="107"/>
      <c r="E128" s="108"/>
      <c r="F128" s="24"/>
    </row>
    <row r="129" spans="1:6">
      <c r="A129" s="130"/>
      <c r="B129" s="24"/>
      <c r="C129" s="107"/>
      <c r="D129" s="107"/>
      <c r="E129" s="108"/>
      <c r="F129" s="24"/>
    </row>
    <row r="130" spans="1:6">
      <c r="A130" s="130"/>
      <c r="B130" s="24"/>
      <c r="C130" s="107"/>
      <c r="D130" s="107"/>
      <c r="E130" s="108"/>
      <c r="F130" s="24"/>
    </row>
    <row r="131" spans="1:6">
      <c r="A131" s="130"/>
      <c r="B131" s="24"/>
      <c r="C131" s="107"/>
      <c r="D131" s="107"/>
      <c r="E131" s="108"/>
      <c r="F131" s="24"/>
    </row>
    <row r="132" spans="1:6">
      <c r="A132" s="130"/>
      <c r="B132" s="24"/>
      <c r="C132" s="107"/>
      <c r="D132" s="107"/>
      <c r="E132" s="108"/>
      <c r="F132" s="24"/>
    </row>
    <row r="133" spans="1:6">
      <c r="A133" s="130"/>
      <c r="B133" s="24"/>
      <c r="C133" s="107"/>
      <c r="D133" s="107"/>
      <c r="E133" s="108"/>
      <c r="F133" s="24"/>
    </row>
    <row r="134" spans="1:6">
      <c r="A134" s="130"/>
      <c r="B134" s="24"/>
      <c r="C134" s="107"/>
      <c r="D134" s="107"/>
      <c r="E134" s="108"/>
      <c r="F134" s="24"/>
    </row>
    <row r="135" spans="1:6">
      <c r="A135" s="130"/>
      <c r="B135" s="24"/>
      <c r="C135" s="107"/>
      <c r="D135" s="107"/>
      <c r="E135" s="108"/>
      <c r="F135" s="24"/>
    </row>
    <row r="136" spans="1:6">
      <c r="A136" s="130"/>
      <c r="B136" s="24"/>
      <c r="C136" s="107"/>
      <c r="D136" s="107"/>
      <c r="E136" s="108"/>
      <c r="F136" s="24"/>
    </row>
  </sheetData>
  <printOptions gridLinesSet="0"/>
  <pageMargins left="0.75" right="0.75" top="1" bottom="1" header="0.5" footer="0.5"/>
  <pageSetup orientation="portrait" horizontalDpi="4294967292" verticalDpi="4294967292" r:id="rId1"/>
  <headerFooter alignWithMargins="0">
    <oddHeader>&amp;F</oddHeader>
    <oddFooter>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E58A-8633-704D-80DC-7A1E8D32AF5A}">
  <dimension ref="B1:AG37"/>
  <sheetViews>
    <sheetView topLeftCell="F1" zoomScale="70" zoomScaleNormal="70" workbookViewId="0">
      <selection activeCell="AA41" sqref="AA41"/>
    </sheetView>
  </sheetViews>
  <sheetFormatPr baseColWidth="10" defaultRowHeight="16"/>
  <cols>
    <col min="2" max="2" width="12" customWidth="1"/>
    <col min="3" max="3" width="12.6640625" bestFit="1" customWidth="1"/>
    <col min="4" max="4" width="8.6640625" bestFit="1" customWidth="1"/>
    <col min="5" max="5" width="6.5" bestFit="1" customWidth="1"/>
    <col min="6" max="6" width="10.33203125" bestFit="1" customWidth="1"/>
    <col min="7" max="7" width="9.6640625" customWidth="1"/>
    <col min="8" max="8" width="9.1640625" bestFit="1" customWidth="1"/>
    <col min="10" max="10" width="15.5" bestFit="1" customWidth="1"/>
    <col min="11" max="11" width="13.1640625" bestFit="1" customWidth="1"/>
    <col min="13" max="13" width="11.5" customWidth="1"/>
    <col min="14" max="19" width="11" bestFit="1" customWidth="1"/>
    <col min="21" max="21" width="13.83203125" bestFit="1" customWidth="1"/>
    <col min="22" max="22" width="14.1640625" bestFit="1" customWidth="1"/>
    <col min="24" max="24" width="12.6640625" customWidth="1"/>
    <col min="25" max="25" width="13" bestFit="1" customWidth="1"/>
    <col min="26" max="26" width="9" bestFit="1" customWidth="1"/>
    <col min="27" max="27" width="7.1640625" bestFit="1" customWidth="1"/>
    <col min="28" max="28" width="10.5" bestFit="1" customWidth="1"/>
    <col min="29" max="29" width="9" customWidth="1"/>
    <col min="30" max="30" width="9" bestFit="1" customWidth="1"/>
    <col min="32" max="32" width="13.83203125" bestFit="1" customWidth="1"/>
    <col min="33" max="33" width="14.1640625" bestFit="1" customWidth="1"/>
  </cols>
  <sheetData>
    <row r="1" spans="2:33">
      <c r="B1" s="280" t="s">
        <v>205</v>
      </c>
      <c r="C1" s="280"/>
      <c r="D1" s="280" t="s">
        <v>205</v>
      </c>
      <c r="E1" s="280"/>
      <c r="F1" s="280"/>
      <c r="G1" s="280"/>
      <c r="H1" s="280"/>
      <c r="M1" s="280" t="s">
        <v>211</v>
      </c>
      <c r="N1" s="280"/>
      <c r="O1" s="280"/>
      <c r="P1" s="280"/>
      <c r="Q1" s="280"/>
      <c r="R1" s="280"/>
      <c r="S1" s="280"/>
      <c r="X1" s="280" t="s">
        <v>220</v>
      </c>
      <c r="Y1" s="280"/>
      <c r="Z1" s="280"/>
      <c r="AA1" s="280"/>
      <c r="AB1" s="280"/>
      <c r="AC1" s="280"/>
      <c r="AD1" s="280"/>
    </row>
    <row r="3" spans="2:33">
      <c r="B3" s="145" t="s">
        <v>179</v>
      </c>
      <c r="C3" s="145" t="s">
        <v>140</v>
      </c>
      <c r="D3" s="145" t="s">
        <v>15</v>
      </c>
      <c r="E3" s="145" t="s">
        <v>3</v>
      </c>
      <c r="F3" s="145" t="s">
        <v>177</v>
      </c>
      <c r="G3" s="145" t="s">
        <v>21</v>
      </c>
      <c r="H3" s="145" t="s">
        <v>183</v>
      </c>
      <c r="J3" s="145" t="s">
        <v>179</v>
      </c>
      <c r="K3" s="145" t="s">
        <v>140</v>
      </c>
      <c r="M3" s="145" t="s">
        <v>179</v>
      </c>
      <c r="N3" s="145" t="s">
        <v>140</v>
      </c>
      <c r="O3" s="145" t="s">
        <v>15</v>
      </c>
      <c r="P3" s="145" t="s">
        <v>3</v>
      </c>
      <c r="Q3" s="145" t="s">
        <v>177</v>
      </c>
      <c r="R3" s="145" t="s">
        <v>21</v>
      </c>
      <c r="S3" s="145" t="s">
        <v>183</v>
      </c>
      <c r="X3" s="145" t="s">
        <v>179</v>
      </c>
      <c r="Y3" s="145" t="s">
        <v>140</v>
      </c>
      <c r="Z3" s="145" t="s">
        <v>15</v>
      </c>
      <c r="AA3" s="145" t="s">
        <v>3</v>
      </c>
      <c r="AB3" s="145" t="s">
        <v>177</v>
      </c>
      <c r="AC3" s="145" t="s">
        <v>21</v>
      </c>
      <c r="AD3" s="145" t="s">
        <v>183</v>
      </c>
    </row>
    <row r="4" spans="2:33">
      <c r="B4" s="151">
        <v>200</v>
      </c>
      <c r="C4" s="152">
        <v>1</v>
      </c>
      <c r="D4" s="153">
        <v>0.23389354820512859</v>
      </c>
      <c r="E4" s="153">
        <v>0.16054756605463361</v>
      </c>
      <c r="F4" s="163">
        <v>0.5647391189936507</v>
      </c>
      <c r="G4" s="151">
        <v>9.3583333333333325</v>
      </c>
      <c r="H4" s="168">
        <f t="shared" ref="H4:H24" si="0">G4/B4</f>
        <v>4.6791666666666662E-2</v>
      </c>
      <c r="J4" s="150" t="s">
        <v>186</v>
      </c>
      <c r="K4" s="167">
        <v>1</v>
      </c>
      <c r="M4" s="151">
        <v>200</v>
      </c>
      <c r="N4" s="152">
        <v>16</v>
      </c>
      <c r="O4" s="153">
        <v>8.5408581916373391E-2</v>
      </c>
      <c r="P4" s="153">
        <v>-0.91249283170249351</v>
      </c>
      <c r="Q4" s="163">
        <v>-11.017061052796581</v>
      </c>
      <c r="R4" s="151">
        <v>201.73333332851226</v>
      </c>
      <c r="S4" s="168">
        <f t="shared" ref="S4:S24" si="1">R4/M4</f>
        <v>1.0086666666425612</v>
      </c>
      <c r="X4" s="151">
        <v>200</v>
      </c>
      <c r="Y4" s="152">
        <v>8</v>
      </c>
      <c r="Z4" s="153">
        <v>0.11356783463829877</v>
      </c>
      <c r="AA4" s="153">
        <v>-0.30000948948133443</v>
      </c>
      <c r="AB4" s="163">
        <v>-2.8922645239335627</v>
      </c>
      <c r="AC4" s="151">
        <v>94.050000000000011</v>
      </c>
      <c r="AD4" s="168">
        <f t="shared" ref="AD4:AD24" si="2">AC4/X4</f>
        <v>0.47025000000000006</v>
      </c>
    </row>
    <row r="5" spans="2:33">
      <c r="B5" s="151">
        <v>250</v>
      </c>
      <c r="C5" s="152">
        <v>1</v>
      </c>
      <c r="D5" s="153">
        <v>0.23389354820512859</v>
      </c>
      <c r="E5" s="153">
        <v>0.16920589938796682</v>
      </c>
      <c r="F5" s="163">
        <v>0.60175738392560907</v>
      </c>
      <c r="G5" s="151">
        <v>9.5333333333333332</v>
      </c>
      <c r="H5" s="168">
        <f t="shared" si="0"/>
        <v>3.8133333333333332E-2</v>
      </c>
      <c r="J5" s="150" t="s">
        <v>187</v>
      </c>
      <c r="K5" s="167">
        <v>2</v>
      </c>
      <c r="M5" s="151">
        <v>250</v>
      </c>
      <c r="N5" s="152">
        <v>16</v>
      </c>
      <c r="O5" s="153">
        <v>8.5408581916373391E-2</v>
      </c>
      <c r="P5" s="153">
        <v>-0.71145949836916011</v>
      </c>
      <c r="Q5" s="163">
        <v>-8.6632772898232968</v>
      </c>
      <c r="R5" s="151">
        <v>201.90833332730699</v>
      </c>
      <c r="S5" s="168">
        <f t="shared" si="1"/>
        <v>0.80763333330922793</v>
      </c>
      <c r="X5" s="151">
        <v>250</v>
      </c>
      <c r="Y5" s="152">
        <v>8</v>
      </c>
      <c r="Z5" s="153">
        <v>0.11356783463829877</v>
      </c>
      <c r="AA5" s="153">
        <v>-0.2066594894813345</v>
      </c>
      <c r="AB5" s="163">
        <v>-2.0702888272293896</v>
      </c>
      <c r="AC5" s="151">
        <v>94.224999999999994</v>
      </c>
      <c r="AD5" s="168">
        <f t="shared" si="2"/>
        <v>0.37689999999999996</v>
      </c>
    </row>
    <row r="6" spans="2:33">
      <c r="B6" s="151">
        <v>300</v>
      </c>
      <c r="C6" s="152">
        <v>1</v>
      </c>
      <c r="D6" s="153">
        <v>0.23389354820512859</v>
      </c>
      <c r="E6" s="153">
        <v>0.17497812161018911</v>
      </c>
      <c r="F6" s="163">
        <v>0.62643622721358183</v>
      </c>
      <c r="G6" s="151">
        <v>9.7083333333333321</v>
      </c>
      <c r="H6" s="168">
        <f t="shared" si="0"/>
        <v>3.2361111111111104E-2</v>
      </c>
      <c r="J6" s="150" t="s">
        <v>188</v>
      </c>
      <c r="K6" s="167">
        <v>3</v>
      </c>
      <c r="M6" s="151">
        <v>300</v>
      </c>
      <c r="N6" s="152">
        <v>16</v>
      </c>
      <c r="O6" s="153">
        <v>8.5408581916373391E-2</v>
      </c>
      <c r="P6" s="153">
        <v>-0.57743727614693785</v>
      </c>
      <c r="Q6" s="163">
        <v>-7.0940881145077741</v>
      </c>
      <c r="R6" s="151">
        <v>202.08333332610178</v>
      </c>
      <c r="S6" s="168">
        <f t="shared" si="1"/>
        <v>0.67361111108700589</v>
      </c>
      <c r="X6" s="151">
        <v>300</v>
      </c>
      <c r="Y6" s="152">
        <v>8</v>
      </c>
      <c r="Z6" s="153">
        <v>0.11356783463829877</v>
      </c>
      <c r="AA6" s="153">
        <v>-0.14442615614800114</v>
      </c>
      <c r="AB6" s="163">
        <v>-1.5223050294266069</v>
      </c>
      <c r="AC6" s="151">
        <v>94.4</v>
      </c>
      <c r="AD6" s="168">
        <f t="shared" si="2"/>
        <v>0.31466666666666671</v>
      </c>
    </row>
    <row r="7" spans="2:33">
      <c r="B7" s="154">
        <v>350</v>
      </c>
      <c r="C7" s="155">
        <v>2</v>
      </c>
      <c r="D7" s="156">
        <v>0.21654408452125518</v>
      </c>
      <c r="E7" s="156">
        <v>0.17181768075233644</v>
      </c>
      <c r="F7" s="164">
        <v>0.66203125043249356</v>
      </c>
      <c r="G7" s="154">
        <v>18.541666642166668</v>
      </c>
      <c r="H7" s="169">
        <f t="shared" si="0"/>
        <v>5.2976190406190476E-2</v>
      </c>
      <c r="J7" s="150" t="s">
        <v>189</v>
      </c>
      <c r="K7" s="167">
        <v>4</v>
      </c>
      <c r="M7" s="154">
        <v>350</v>
      </c>
      <c r="N7" s="155">
        <v>16</v>
      </c>
      <c r="O7" s="156">
        <v>8.5408581916373391E-2</v>
      </c>
      <c r="P7" s="156">
        <v>-0.48170711741677913</v>
      </c>
      <c r="Q7" s="164">
        <v>-5.973238703568116</v>
      </c>
      <c r="R7" s="154">
        <v>202.25833332489648</v>
      </c>
      <c r="S7" s="169">
        <f t="shared" si="1"/>
        <v>0.57788095235684711</v>
      </c>
      <c r="X7" s="154">
        <v>350</v>
      </c>
      <c r="Y7" s="155">
        <v>8</v>
      </c>
      <c r="Z7" s="156">
        <v>0.11356783463829877</v>
      </c>
      <c r="AA7" s="156">
        <v>-9.9973775195620118E-2</v>
      </c>
      <c r="AB7" s="164">
        <v>-1.1308880309960476</v>
      </c>
      <c r="AC7" s="154">
        <v>94.574999999999989</v>
      </c>
      <c r="AD7" s="169">
        <f t="shared" si="2"/>
        <v>0.27021428571428568</v>
      </c>
    </row>
    <row r="8" spans="2:33">
      <c r="B8" s="154">
        <v>400</v>
      </c>
      <c r="C8" s="155">
        <v>2</v>
      </c>
      <c r="D8" s="156">
        <v>0.21598779621885697</v>
      </c>
      <c r="E8" s="156">
        <v>0.17762032563508787</v>
      </c>
      <c r="F8" s="164">
        <v>0.69060196244131544</v>
      </c>
      <c r="G8" s="154">
        <v>18.716666666905262</v>
      </c>
      <c r="H8" s="169">
        <f t="shared" si="0"/>
        <v>4.6791666667263157E-2</v>
      </c>
      <c r="J8" s="150" t="s">
        <v>190</v>
      </c>
      <c r="K8" s="167">
        <v>5</v>
      </c>
      <c r="M8" s="154">
        <v>400</v>
      </c>
      <c r="N8" s="155">
        <v>16</v>
      </c>
      <c r="O8" s="156">
        <v>8.5408581916373391E-2</v>
      </c>
      <c r="P8" s="156">
        <v>-0.40990949836916013</v>
      </c>
      <c r="Q8" s="164">
        <v>-5.1326016453633727</v>
      </c>
      <c r="R8" s="154">
        <v>202.43333332369122</v>
      </c>
      <c r="S8" s="169">
        <f t="shared" si="1"/>
        <v>0.50608333330922806</v>
      </c>
      <c r="X8" s="154">
        <v>400</v>
      </c>
      <c r="Y8" s="155">
        <v>8</v>
      </c>
      <c r="Z8" s="156">
        <v>0.11356783463829877</v>
      </c>
      <c r="AA8" s="156">
        <v>-6.6634489481334436E-2</v>
      </c>
      <c r="AB8" s="164">
        <v>-0.83732528217312863</v>
      </c>
      <c r="AC8" s="154">
        <v>94.75</v>
      </c>
      <c r="AD8" s="169">
        <f t="shared" si="2"/>
        <v>0.236875</v>
      </c>
    </row>
    <row r="9" spans="2:33">
      <c r="B9" s="154">
        <v>450</v>
      </c>
      <c r="C9" s="155">
        <v>2</v>
      </c>
      <c r="D9" s="156">
        <v>0.21598779621885697</v>
      </c>
      <c r="E9" s="156">
        <v>0.18243051082027312</v>
      </c>
      <c r="F9" s="164">
        <v>0.71287259656691748</v>
      </c>
      <c r="G9" s="154">
        <v>18.891666666935084</v>
      </c>
      <c r="H9" s="169">
        <f t="shared" si="0"/>
        <v>4.1981481482077962E-2</v>
      </c>
      <c r="J9" s="150" t="s">
        <v>191</v>
      </c>
      <c r="K9" s="167">
        <v>6</v>
      </c>
      <c r="M9" s="154">
        <v>450</v>
      </c>
      <c r="N9" s="155">
        <v>16</v>
      </c>
      <c r="O9" s="156">
        <v>8.5408581916373391E-2</v>
      </c>
      <c r="P9" s="156">
        <v>-0.35406690577656752</v>
      </c>
      <c r="Q9" s="164">
        <v>-4.4787728223152374</v>
      </c>
      <c r="R9" s="154">
        <v>202.60833332248598</v>
      </c>
      <c r="S9" s="169">
        <f t="shared" si="1"/>
        <v>0.4502407407166355</v>
      </c>
      <c r="X9" s="154">
        <v>450</v>
      </c>
      <c r="Y9" s="155">
        <v>8</v>
      </c>
      <c r="Z9" s="156">
        <v>0.11356783463829877</v>
      </c>
      <c r="AA9" s="156">
        <v>-4.0703933925778979E-2</v>
      </c>
      <c r="AB9" s="164">
        <v>-0.60899869975530352</v>
      </c>
      <c r="AC9" s="154">
        <v>94.924999999999997</v>
      </c>
      <c r="AD9" s="169">
        <f t="shared" si="2"/>
        <v>0.21094444444444443</v>
      </c>
    </row>
    <row r="10" spans="2:33" ht="18">
      <c r="B10" s="154">
        <v>500</v>
      </c>
      <c r="C10" s="155">
        <v>2</v>
      </c>
      <c r="D10" s="156">
        <v>0.21598779621885697</v>
      </c>
      <c r="E10" s="156">
        <v>0.18627865896842116</v>
      </c>
      <c r="F10" s="164">
        <v>0.73068910386739838</v>
      </c>
      <c r="G10" s="154">
        <v>19.066666666964906</v>
      </c>
      <c r="H10" s="169">
        <f t="shared" si="0"/>
        <v>3.8133333333929813E-2</v>
      </c>
      <c r="J10" s="150" t="s">
        <v>202</v>
      </c>
      <c r="K10" s="167">
        <v>7</v>
      </c>
      <c r="M10" s="154">
        <v>500</v>
      </c>
      <c r="N10" s="155">
        <v>16</v>
      </c>
      <c r="O10" s="156">
        <v>8.5408581916373391E-2</v>
      </c>
      <c r="P10" s="156">
        <v>-0.30939283170249343</v>
      </c>
      <c r="Q10" s="164">
        <v>-3.95570976387673</v>
      </c>
      <c r="R10" s="154">
        <v>202.78333332128068</v>
      </c>
      <c r="S10" s="169">
        <f t="shared" si="1"/>
        <v>0.40556666664256136</v>
      </c>
      <c r="X10" s="154">
        <v>500</v>
      </c>
      <c r="Y10" s="155">
        <v>8</v>
      </c>
      <c r="Z10" s="156">
        <v>0.11356783463829877</v>
      </c>
      <c r="AA10" s="156">
        <v>-1.9959489481334525E-2</v>
      </c>
      <c r="AB10" s="164">
        <v>-0.42633743382104267</v>
      </c>
      <c r="AC10" s="154">
        <v>95.1</v>
      </c>
      <c r="AD10" s="169">
        <f t="shared" si="2"/>
        <v>0.19019999999999998</v>
      </c>
    </row>
    <row r="11" spans="2:33">
      <c r="B11" s="154">
        <v>600</v>
      </c>
      <c r="C11" s="155">
        <v>2</v>
      </c>
      <c r="D11" s="156">
        <v>0.21598779621885697</v>
      </c>
      <c r="E11" s="156">
        <v>0.19205088119064345</v>
      </c>
      <c r="F11" s="164">
        <v>0.75741386481812079</v>
      </c>
      <c r="G11" s="154">
        <v>19.416666667024554</v>
      </c>
      <c r="H11" s="169">
        <f t="shared" si="0"/>
        <v>3.2361111111707593E-2</v>
      </c>
      <c r="J11" s="150" t="s">
        <v>203</v>
      </c>
      <c r="K11" s="167">
        <v>8</v>
      </c>
      <c r="M11" s="154">
        <v>600</v>
      </c>
      <c r="N11" s="155">
        <v>16</v>
      </c>
      <c r="O11" s="156">
        <v>8.5408581916373391E-2</v>
      </c>
      <c r="P11" s="156">
        <v>-0.2423817205913823</v>
      </c>
      <c r="Q11" s="164">
        <v>-3.1711151762189687</v>
      </c>
      <c r="R11" s="154">
        <v>203.13333331887017</v>
      </c>
      <c r="S11" s="169">
        <f t="shared" si="1"/>
        <v>0.33855555553145028</v>
      </c>
      <c r="X11" s="154">
        <v>600</v>
      </c>
      <c r="Y11" s="155">
        <v>8</v>
      </c>
      <c r="Z11" s="156">
        <v>0.11356783463829877</v>
      </c>
      <c r="AA11" s="156">
        <v>1.1157177185332219E-2</v>
      </c>
      <c r="AB11" s="164">
        <v>-0.15234553491965086</v>
      </c>
      <c r="AC11" s="154">
        <v>95.45</v>
      </c>
      <c r="AD11" s="169">
        <f t="shared" si="2"/>
        <v>0.15908333333333333</v>
      </c>
    </row>
    <row r="12" spans="2:33">
      <c r="B12" s="157">
        <v>700</v>
      </c>
      <c r="C12" s="158">
        <v>3</v>
      </c>
      <c r="D12" s="159">
        <v>0.16009663655371106</v>
      </c>
      <c r="E12" s="159">
        <v>0.15566859776190034</v>
      </c>
      <c r="F12" s="165">
        <v>0.79458176509693379</v>
      </c>
      <c r="G12" s="157">
        <v>28.425000006356733</v>
      </c>
      <c r="H12" s="170">
        <f t="shared" si="0"/>
        <v>4.0607142866223904E-2</v>
      </c>
      <c r="M12" s="157">
        <v>700</v>
      </c>
      <c r="N12" s="158">
        <v>16</v>
      </c>
      <c r="O12" s="159">
        <v>8.5408581916373391E-2</v>
      </c>
      <c r="P12" s="159">
        <v>-0.19451664122630288</v>
      </c>
      <c r="Q12" s="165">
        <v>-2.6106904707491383</v>
      </c>
      <c r="R12" s="157">
        <v>203.48333331645966</v>
      </c>
      <c r="S12" s="170">
        <f t="shared" si="1"/>
        <v>0.29069047616637095</v>
      </c>
      <c r="X12" s="157">
        <v>700</v>
      </c>
      <c r="Y12" s="158">
        <v>8</v>
      </c>
      <c r="Z12" s="159">
        <v>0.11356783463829877</v>
      </c>
      <c r="AA12" s="159">
        <v>3.3383367661522716E-2</v>
      </c>
      <c r="AB12" s="165">
        <v>4.3362964295628727E-2</v>
      </c>
      <c r="AC12" s="157">
        <v>95.8</v>
      </c>
      <c r="AD12" s="170">
        <f t="shared" si="2"/>
        <v>0.13685714285714284</v>
      </c>
    </row>
    <row r="13" spans="2:33">
      <c r="B13" s="157">
        <v>800</v>
      </c>
      <c r="C13" s="158">
        <v>3</v>
      </c>
      <c r="D13" s="159">
        <v>0.16009663655371106</v>
      </c>
      <c r="E13" s="159">
        <v>0.16030699061904322</v>
      </c>
      <c r="F13" s="165">
        <v>0.82355422171432646</v>
      </c>
      <c r="G13" s="157">
        <v>28.775000007264836</v>
      </c>
      <c r="H13" s="170">
        <f t="shared" si="0"/>
        <v>3.5968750009081042E-2</v>
      </c>
      <c r="M13" s="157">
        <v>800</v>
      </c>
      <c r="N13" s="158">
        <v>16</v>
      </c>
      <c r="O13" s="159">
        <v>8.5408581916373391E-2</v>
      </c>
      <c r="P13" s="159">
        <v>-0.15861783170249349</v>
      </c>
      <c r="Q13" s="165">
        <v>-2.190371941646768</v>
      </c>
      <c r="R13" s="157">
        <v>203.83333331404913</v>
      </c>
      <c r="S13" s="170">
        <f t="shared" si="1"/>
        <v>0.25479166664256142</v>
      </c>
      <c r="X13" s="157">
        <v>800</v>
      </c>
      <c r="Y13" s="158">
        <v>8</v>
      </c>
      <c r="Z13" s="159">
        <v>0.11356783463829877</v>
      </c>
      <c r="AA13" s="159">
        <v>5.0053010518665578E-2</v>
      </c>
      <c r="AB13" s="165">
        <v>0.19014433870708833</v>
      </c>
      <c r="AC13" s="157">
        <v>96.15</v>
      </c>
      <c r="AD13" s="170">
        <f t="shared" si="2"/>
        <v>0.1201875</v>
      </c>
    </row>
    <row r="14" spans="2:33">
      <c r="B14" s="157">
        <v>900</v>
      </c>
      <c r="C14" s="158">
        <v>3</v>
      </c>
      <c r="D14" s="159">
        <v>0.16009663655371106</v>
      </c>
      <c r="E14" s="159">
        <v>0.16391462950793223</v>
      </c>
      <c r="F14" s="165">
        <v>0.84608835463896592</v>
      </c>
      <c r="G14" s="157">
        <v>29.12500000817294</v>
      </c>
      <c r="H14" s="170">
        <f t="shared" si="0"/>
        <v>3.2361111120192153E-2</v>
      </c>
      <c r="J14" s="145" t="s">
        <v>179</v>
      </c>
      <c r="K14" s="145" t="s">
        <v>183</v>
      </c>
      <c r="M14" s="157">
        <v>900</v>
      </c>
      <c r="N14" s="158">
        <v>16</v>
      </c>
      <c r="O14" s="159">
        <v>8.5408581916373391E-2</v>
      </c>
      <c r="P14" s="159">
        <v>-0.13069653540619713</v>
      </c>
      <c r="Q14" s="165">
        <v>-1.8634575301226999</v>
      </c>
      <c r="R14" s="157">
        <v>204.18333331163859</v>
      </c>
      <c r="S14" s="170">
        <f t="shared" si="1"/>
        <v>0.22687037034626512</v>
      </c>
      <c r="U14" s="145" t="s">
        <v>179</v>
      </c>
      <c r="V14" s="145" t="s">
        <v>183</v>
      </c>
      <c r="X14" s="157">
        <v>900</v>
      </c>
      <c r="Y14" s="158">
        <v>8</v>
      </c>
      <c r="Z14" s="159">
        <v>0.11356783463829877</v>
      </c>
      <c r="AA14" s="159">
        <v>6.3018288296443251E-2</v>
      </c>
      <c r="AB14" s="165">
        <v>0.30430762991600041</v>
      </c>
      <c r="AC14" s="157">
        <v>96.5</v>
      </c>
      <c r="AD14" s="170">
        <f t="shared" si="2"/>
        <v>0.10722222222222222</v>
      </c>
      <c r="AF14" s="145" t="s">
        <v>179</v>
      </c>
      <c r="AG14" s="145" t="s">
        <v>183</v>
      </c>
    </row>
    <row r="15" spans="2:33">
      <c r="B15" s="157">
        <v>1000</v>
      </c>
      <c r="C15" s="158">
        <v>3</v>
      </c>
      <c r="D15" s="159">
        <v>0.16009662159626054</v>
      </c>
      <c r="E15" s="159">
        <v>0.16680072724974854</v>
      </c>
      <c r="F15" s="165">
        <v>0.8641156582033056</v>
      </c>
      <c r="G15" s="157">
        <v>29.474999974336448</v>
      </c>
      <c r="H15" s="170">
        <f t="shared" si="0"/>
        <v>2.947499997433645E-2</v>
      </c>
      <c r="J15" s="188" t="s">
        <v>192</v>
      </c>
      <c r="K15" s="187" t="s">
        <v>193</v>
      </c>
      <c r="M15" s="157">
        <v>1000</v>
      </c>
      <c r="N15" s="158">
        <v>16</v>
      </c>
      <c r="O15" s="159">
        <v>8.5408581916373391E-2</v>
      </c>
      <c r="P15" s="159">
        <v>-0.10835949836916016</v>
      </c>
      <c r="Q15" s="165">
        <v>-1.6019260009034466</v>
      </c>
      <c r="R15" s="157">
        <v>204.53333330922811</v>
      </c>
      <c r="S15" s="170">
        <f t="shared" si="1"/>
        <v>0.2045333333092281</v>
      </c>
      <c r="U15" s="188" t="s">
        <v>192</v>
      </c>
      <c r="V15" s="187" t="s">
        <v>206</v>
      </c>
      <c r="X15" s="157">
        <v>1000</v>
      </c>
      <c r="Y15" s="158">
        <v>8</v>
      </c>
      <c r="Z15" s="159">
        <v>0.11356783463829877</v>
      </c>
      <c r="AA15" s="159">
        <v>7.3390510518665464E-2</v>
      </c>
      <c r="AB15" s="165">
        <v>0.39563826288313075</v>
      </c>
      <c r="AC15" s="157">
        <v>96.850000000000009</v>
      </c>
      <c r="AD15" s="170">
        <f t="shared" si="2"/>
        <v>9.6850000000000006E-2</v>
      </c>
      <c r="AF15" s="188" t="s">
        <v>192</v>
      </c>
      <c r="AG15" s="187" t="s">
        <v>212</v>
      </c>
    </row>
    <row r="16" spans="2:33">
      <c r="B16" s="157">
        <v>1500</v>
      </c>
      <c r="C16" s="158">
        <v>3</v>
      </c>
      <c r="D16" s="159">
        <v>0.13748775165101026</v>
      </c>
      <c r="E16" s="159">
        <v>0.15528351234341231</v>
      </c>
      <c r="F16" s="165">
        <v>0.92244422588541242</v>
      </c>
      <c r="G16" s="157">
        <v>39.558333312935758</v>
      </c>
      <c r="H16" s="170">
        <f t="shared" si="0"/>
        <v>2.6372222208623838E-2</v>
      </c>
      <c r="J16" s="188" t="s">
        <v>195</v>
      </c>
      <c r="K16" s="187" t="s">
        <v>194</v>
      </c>
      <c r="M16" s="157">
        <v>1500</v>
      </c>
      <c r="N16" s="158">
        <v>16</v>
      </c>
      <c r="O16" s="159">
        <v>8.5408581916373391E-2</v>
      </c>
      <c r="P16" s="159">
        <v>-4.134838725804893E-2</v>
      </c>
      <c r="Q16" s="165">
        <v>-0.81733141324568392</v>
      </c>
      <c r="R16" s="157">
        <v>206.28333329717543</v>
      </c>
      <c r="S16" s="170">
        <f t="shared" si="1"/>
        <v>0.13752222219811697</v>
      </c>
      <c r="U16" s="188" t="s">
        <v>195</v>
      </c>
      <c r="V16" s="187" t="s">
        <v>207</v>
      </c>
      <c r="X16" s="157">
        <v>1500</v>
      </c>
      <c r="Y16" s="158">
        <v>8</v>
      </c>
      <c r="Z16" s="159">
        <v>0.11356783463829877</v>
      </c>
      <c r="AA16" s="159">
        <v>0.10450717718533223</v>
      </c>
      <c r="AB16" s="165">
        <v>0.66963016178452273</v>
      </c>
      <c r="AC16" s="157">
        <v>98.600000000000009</v>
      </c>
      <c r="AD16" s="170">
        <f t="shared" si="2"/>
        <v>6.5733333333333338E-2</v>
      </c>
      <c r="AF16" s="188" t="s">
        <v>195</v>
      </c>
      <c r="AG16" s="187" t="s">
        <v>213</v>
      </c>
    </row>
    <row r="17" spans="2:33">
      <c r="B17" s="157">
        <v>2000</v>
      </c>
      <c r="C17" s="158">
        <v>3</v>
      </c>
      <c r="D17" s="159">
        <v>0.13748775165101026</v>
      </c>
      <c r="E17" s="159">
        <v>0.1610015678989678</v>
      </c>
      <c r="F17" s="165">
        <v>0.96403378922389671</v>
      </c>
      <c r="G17" s="157">
        <v>41.308333306136561</v>
      </c>
      <c r="H17" s="170">
        <f t="shared" si="0"/>
        <v>2.0654166653068282E-2</v>
      </c>
      <c r="J17" s="188" t="s">
        <v>196</v>
      </c>
      <c r="K17" s="187" t="s">
        <v>197</v>
      </c>
      <c r="M17" s="157">
        <v>2000</v>
      </c>
      <c r="N17" s="158">
        <v>16</v>
      </c>
      <c r="O17" s="159">
        <v>8.5408581916373391E-2</v>
      </c>
      <c r="P17" s="159">
        <v>-7.8428317024934104E-3</v>
      </c>
      <c r="Q17" s="165">
        <v>-0.42503411941680369</v>
      </c>
      <c r="R17" s="157">
        <v>208.03333328512284</v>
      </c>
      <c r="S17" s="170">
        <f t="shared" si="1"/>
        <v>0.10401666664256141</v>
      </c>
      <c r="U17" s="188" t="s">
        <v>196</v>
      </c>
      <c r="V17" s="187" t="s">
        <v>208</v>
      </c>
      <c r="X17" s="157">
        <v>2000</v>
      </c>
      <c r="Y17" s="158">
        <v>8</v>
      </c>
      <c r="Z17" s="159">
        <v>0.11356783463829877</v>
      </c>
      <c r="AA17" s="159">
        <v>0.1200655105186655</v>
      </c>
      <c r="AB17" s="165">
        <v>0.80662611123521777</v>
      </c>
      <c r="AC17" s="157">
        <v>100.35</v>
      </c>
      <c r="AD17" s="170">
        <f t="shared" si="2"/>
        <v>5.0174999999999997E-2</v>
      </c>
      <c r="AF17" s="188" t="s">
        <v>196</v>
      </c>
      <c r="AG17" s="187" t="s">
        <v>214</v>
      </c>
    </row>
    <row r="18" spans="2:33">
      <c r="B18" s="160">
        <v>2500</v>
      </c>
      <c r="C18" s="161">
        <v>4</v>
      </c>
      <c r="D18" s="162">
        <v>0.13448593371584219</v>
      </c>
      <c r="E18" s="162">
        <v>0.16487498006712759</v>
      </c>
      <c r="F18" s="166">
        <v>1.0143532977388823</v>
      </c>
      <c r="G18" s="160">
        <v>51.716666640823902</v>
      </c>
      <c r="H18" s="171">
        <f t="shared" si="0"/>
        <v>2.068666665632956E-2</v>
      </c>
      <c r="J18" s="188" t="s">
        <v>198</v>
      </c>
      <c r="K18" s="187" t="s">
        <v>199</v>
      </c>
      <c r="M18" s="160">
        <v>2500</v>
      </c>
      <c r="N18" s="161">
        <v>16</v>
      </c>
      <c r="O18" s="162">
        <v>8.5408581916373391E-2</v>
      </c>
      <c r="P18" s="162">
        <v>1.2260501630839894E-2</v>
      </c>
      <c r="Q18" s="166">
        <v>-0.18965574311947564</v>
      </c>
      <c r="R18" s="160">
        <v>209.78333327307018</v>
      </c>
      <c r="S18" s="171">
        <f t="shared" si="1"/>
        <v>8.391333330922808E-2</v>
      </c>
      <c r="U18" s="188" t="s">
        <v>198</v>
      </c>
      <c r="V18" s="187" t="s">
        <v>209</v>
      </c>
      <c r="X18" s="160">
        <v>2500</v>
      </c>
      <c r="Y18" s="161">
        <v>8</v>
      </c>
      <c r="Z18" s="162">
        <v>0.11356783463829877</v>
      </c>
      <c r="AA18" s="162">
        <v>0.12940051051866547</v>
      </c>
      <c r="AB18" s="166">
        <v>0.88882368090563491</v>
      </c>
      <c r="AC18" s="160">
        <v>102.1</v>
      </c>
      <c r="AD18" s="171">
        <f t="shared" si="2"/>
        <v>4.0839999999999994E-2</v>
      </c>
      <c r="AF18" s="188" t="s">
        <v>198</v>
      </c>
      <c r="AG18" s="187" t="s">
        <v>215</v>
      </c>
    </row>
    <row r="19" spans="2:33">
      <c r="B19" s="172">
        <v>3000</v>
      </c>
      <c r="C19" s="173">
        <v>5</v>
      </c>
      <c r="D19" s="174">
        <v>0.12030086282943045</v>
      </c>
      <c r="E19" s="174">
        <v>0.15403417710440426</v>
      </c>
      <c r="F19" s="175">
        <v>1.04384494381792</v>
      </c>
      <c r="G19" s="172">
        <v>70.458333331549284</v>
      </c>
      <c r="H19" s="176">
        <f t="shared" si="0"/>
        <v>2.3486111110516426E-2</v>
      </c>
      <c r="J19" s="188" t="s">
        <v>200</v>
      </c>
      <c r="K19" s="187" t="s">
        <v>201</v>
      </c>
      <c r="M19" s="172">
        <v>3000</v>
      </c>
      <c r="N19" s="173">
        <v>16</v>
      </c>
      <c r="O19" s="174">
        <v>8.5408581916373391E-2</v>
      </c>
      <c r="P19" s="174">
        <v>2.5662723853062192E-2</v>
      </c>
      <c r="Q19" s="175">
        <v>-3.2736825587922486E-2</v>
      </c>
      <c r="R19" s="172">
        <v>211.53333326101748</v>
      </c>
      <c r="S19" s="176">
        <f t="shared" si="1"/>
        <v>7.0511111087005821E-2</v>
      </c>
      <c r="U19" s="188" t="s">
        <v>200</v>
      </c>
      <c r="V19" s="187" t="s">
        <v>210</v>
      </c>
      <c r="X19" s="172">
        <v>3000</v>
      </c>
      <c r="Y19" s="173">
        <v>8</v>
      </c>
      <c r="Z19" s="174">
        <v>0.11356783463829877</v>
      </c>
      <c r="AA19" s="174">
        <v>0.13562384385199888</v>
      </c>
      <c r="AB19" s="175">
        <v>0.94362206068591381</v>
      </c>
      <c r="AC19" s="172">
        <v>103.85</v>
      </c>
      <c r="AD19" s="176">
        <f t="shared" si="2"/>
        <v>3.4616666666666664E-2</v>
      </c>
      <c r="AF19" s="188" t="s">
        <v>200</v>
      </c>
      <c r="AG19" s="187" t="s">
        <v>216</v>
      </c>
    </row>
    <row r="20" spans="2:33">
      <c r="B20" s="172">
        <v>4000</v>
      </c>
      <c r="C20" s="173">
        <v>5</v>
      </c>
      <c r="D20" s="174">
        <v>0.11976580621660754</v>
      </c>
      <c r="E20" s="174">
        <v>0.15846124927973246</v>
      </c>
      <c r="F20" s="175">
        <v>1.0854727545660283</v>
      </c>
      <c r="G20" s="172">
        <v>73.958333352294488</v>
      </c>
      <c r="H20" s="176">
        <f t="shared" si="0"/>
        <v>1.8489583338073622E-2</v>
      </c>
      <c r="M20" s="172">
        <v>4000</v>
      </c>
      <c r="N20" s="173">
        <v>16</v>
      </c>
      <c r="O20" s="174">
        <v>8.5408581916373391E-2</v>
      </c>
      <c r="P20" s="174">
        <v>4.2415501630839847E-2</v>
      </c>
      <c r="Q20" s="175">
        <v>0.16341182132651641</v>
      </c>
      <c r="R20" s="172">
        <v>215.03333323691226</v>
      </c>
      <c r="S20" s="176">
        <f t="shared" si="1"/>
        <v>5.3758333309228065E-2</v>
      </c>
      <c r="X20" s="172">
        <v>4000</v>
      </c>
      <c r="Y20" s="173">
        <v>8</v>
      </c>
      <c r="Z20" s="174">
        <v>0.11356783463829877</v>
      </c>
      <c r="AA20" s="174">
        <v>0.14340301051866547</v>
      </c>
      <c r="AB20" s="175">
        <v>1.0121200354112609</v>
      </c>
      <c r="AC20" s="172">
        <v>107.35</v>
      </c>
      <c r="AD20" s="176">
        <f t="shared" si="2"/>
        <v>2.68375E-2</v>
      </c>
    </row>
    <row r="21" spans="2:33">
      <c r="B21" s="172">
        <v>5000</v>
      </c>
      <c r="C21" s="173">
        <v>5</v>
      </c>
      <c r="D21" s="174">
        <v>0.11947853546438589</v>
      </c>
      <c r="E21" s="174">
        <v>0.16114376127864577</v>
      </c>
      <c r="F21" s="175">
        <v>1.1105344659604248</v>
      </c>
      <c r="G21" s="172">
        <v>77.458333173878884</v>
      </c>
      <c r="H21" s="176">
        <f t="shared" si="0"/>
        <v>1.5491666634775777E-2</v>
      </c>
      <c r="M21" s="172">
        <v>5000</v>
      </c>
      <c r="N21" s="173">
        <v>16</v>
      </c>
      <c r="O21" s="174">
        <v>8.5408581916373391E-2</v>
      </c>
      <c r="P21" s="174">
        <v>5.2467168297506563E-2</v>
      </c>
      <c r="Q21" s="175">
        <v>0.28110100947518118</v>
      </c>
      <c r="R21" s="172">
        <v>218.53333321280698</v>
      </c>
      <c r="S21" s="176">
        <f t="shared" si="1"/>
        <v>4.3706666642561398E-2</v>
      </c>
      <c r="X21" s="172">
        <v>5000</v>
      </c>
      <c r="Y21" s="173">
        <v>8</v>
      </c>
      <c r="Z21" s="174">
        <v>0.11356783463829877</v>
      </c>
      <c r="AA21" s="174">
        <v>0.14807051051866552</v>
      </c>
      <c r="AB21" s="175">
        <v>1.0532188202464701</v>
      </c>
      <c r="AC21" s="172">
        <v>110.85000000000001</v>
      </c>
      <c r="AD21" s="176">
        <f t="shared" si="2"/>
        <v>2.2170000000000002E-2</v>
      </c>
    </row>
    <row r="22" spans="2:33">
      <c r="B22" s="172">
        <v>10000</v>
      </c>
      <c r="C22" s="173">
        <v>5</v>
      </c>
      <c r="D22" s="174">
        <v>0.11852729804288824</v>
      </c>
      <c r="E22" s="174">
        <v>0.16556822854407646</v>
      </c>
      <c r="F22" s="175">
        <v>1.1567757057238754</v>
      </c>
      <c r="G22" s="172">
        <v>97.445561068702162</v>
      </c>
      <c r="H22" s="176">
        <f t="shared" si="0"/>
        <v>9.7445561068702155E-3</v>
      </c>
      <c r="J22" s="117"/>
      <c r="K22" s="204"/>
      <c r="L22" s="81"/>
      <c r="M22" s="172">
        <v>10000</v>
      </c>
      <c r="N22" s="173">
        <v>16</v>
      </c>
      <c r="O22" s="174">
        <v>8.5408581916373391E-2</v>
      </c>
      <c r="P22" s="174">
        <v>7.257050163083989E-2</v>
      </c>
      <c r="Q22" s="175">
        <v>0.51647938577250951</v>
      </c>
      <c r="R22" s="172">
        <v>236.03333309228071</v>
      </c>
      <c r="S22" s="176">
        <f t="shared" si="1"/>
        <v>2.3603333309228071E-2</v>
      </c>
      <c r="T22" s="81"/>
      <c r="U22" s="81"/>
      <c r="V22" s="81"/>
      <c r="W22" s="81"/>
      <c r="X22" s="172">
        <v>10000</v>
      </c>
      <c r="Y22" s="173">
        <v>8</v>
      </c>
      <c r="Z22" s="174">
        <v>0.11356783463829877</v>
      </c>
      <c r="AA22" s="174">
        <v>0.15740551051866541</v>
      </c>
      <c r="AB22" s="175">
        <v>1.1354163899168863</v>
      </c>
      <c r="AC22" s="172">
        <v>128.35</v>
      </c>
      <c r="AD22" s="176">
        <f t="shared" si="2"/>
        <v>1.2834999999999999E-2</v>
      </c>
    </row>
    <row r="23" spans="2:33">
      <c r="B23" s="172">
        <v>15000</v>
      </c>
      <c r="C23" s="173">
        <v>5</v>
      </c>
      <c r="D23" s="174">
        <v>0.11894795630022083</v>
      </c>
      <c r="E23" s="174">
        <v>0.16796110569712955</v>
      </c>
      <c r="F23" s="175">
        <v>1.1728017893982114</v>
      </c>
      <c r="G23" s="172">
        <v>120.90010014948062</v>
      </c>
      <c r="H23" s="176">
        <f t="shared" si="0"/>
        <v>8.0600066766320418E-3</v>
      </c>
      <c r="J23" s="117"/>
      <c r="K23" s="204"/>
      <c r="L23" s="81"/>
      <c r="M23" s="172">
        <v>15000</v>
      </c>
      <c r="N23" s="173">
        <v>16</v>
      </c>
      <c r="O23" s="174">
        <v>8.5408581916373391E-2</v>
      </c>
      <c r="P23" s="174">
        <v>7.9075573645752212E-2</v>
      </c>
      <c r="Q23" s="175">
        <v>0.59264353542765391</v>
      </c>
      <c r="R23" s="172">
        <v>256.47391941473603</v>
      </c>
      <c r="S23" s="176">
        <f t="shared" si="1"/>
        <v>1.7098261294315735E-2</v>
      </c>
      <c r="T23" s="81"/>
      <c r="U23" s="81"/>
      <c r="V23" s="81"/>
      <c r="W23" s="81"/>
      <c r="X23" s="172">
        <v>15000</v>
      </c>
      <c r="Y23" s="173">
        <v>8</v>
      </c>
      <c r="Z23" s="174">
        <v>0.11356783463829877</v>
      </c>
      <c r="AA23" s="174">
        <v>0.16012171496933825</v>
      </c>
      <c r="AB23" s="175">
        <v>1.159333412367157</v>
      </c>
      <c r="AC23" s="172">
        <v>151.78193323990888</v>
      </c>
      <c r="AD23" s="176">
        <f t="shared" si="2"/>
        <v>1.0118795549327259E-2</v>
      </c>
    </row>
    <row r="24" spans="2:33">
      <c r="B24" s="172">
        <v>20000</v>
      </c>
      <c r="C24" s="173">
        <v>5</v>
      </c>
      <c r="D24" s="174">
        <v>0.118873312337462</v>
      </c>
      <c r="E24" s="174">
        <v>0.1683490570978956</v>
      </c>
      <c r="F24" s="175">
        <v>1.1768017954929986</v>
      </c>
      <c r="G24" s="172">
        <v>151.7112409005228</v>
      </c>
      <c r="H24" s="176">
        <f t="shared" si="0"/>
        <v>7.5855620450261396E-3</v>
      </c>
      <c r="J24" s="117"/>
      <c r="K24" s="204"/>
      <c r="L24" s="81"/>
      <c r="M24" s="172">
        <v>20000</v>
      </c>
      <c r="N24" s="173">
        <v>16</v>
      </c>
      <c r="O24" s="174">
        <v>8.5408581916373391E-2</v>
      </c>
      <c r="P24" s="174">
        <v>8.2191069976685918E-2</v>
      </c>
      <c r="Q24" s="175">
        <v>0.62912109144168771</v>
      </c>
      <c r="R24" s="172">
        <v>279.65529926764094</v>
      </c>
      <c r="S24" s="176">
        <f t="shared" si="1"/>
        <v>1.3982764963382048E-2</v>
      </c>
      <c r="T24" s="81"/>
      <c r="U24" s="81"/>
      <c r="V24" s="81"/>
      <c r="W24" s="81"/>
      <c r="X24" s="172">
        <v>20000</v>
      </c>
      <c r="Y24" s="173">
        <v>8</v>
      </c>
      <c r="Z24" s="174">
        <v>0.11356783463829877</v>
      </c>
      <c r="AA24" s="174">
        <v>0.1614673659994047</v>
      </c>
      <c r="AB24" s="175">
        <v>1.1711822869569757</v>
      </c>
      <c r="AC24" s="172">
        <v>175.4628903852153</v>
      </c>
      <c r="AD24" s="176">
        <f t="shared" si="2"/>
        <v>8.7731445192607647E-3</v>
      </c>
    </row>
    <row r="25" spans="2:33">
      <c r="B25" s="172">
        <v>30000</v>
      </c>
      <c r="C25" s="173">
        <v>5</v>
      </c>
      <c r="D25" s="174">
        <v>0.11884125749063303</v>
      </c>
      <c r="E25" s="174">
        <v>0.16936413257239577</v>
      </c>
      <c r="F25" s="175">
        <v>1.1856606522405024</v>
      </c>
      <c r="G25" s="172">
        <v>196.31177485162235</v>
      </c>
      <c r="H25" s="176">
        <f>G25/B25</f>
        <v>6.5437258283874119E-3</v>
      </c>
      <c r="J25" s="117"/>
      <c r="K25" s="204"/>
      <c r="L25" s="81"/>
      <c r="M25" s="172">
        <v>30000</v>
      </c>
      <c r="N25" s="173">
        <v>16</v>
      </c>
      <c r="O25" s="174">
        <v>8.5408581916373391E-2</v>
      </c>
      <c r="P25" s="174">
        <v>8.5523423762890405E-2</v>
      </c>
      <c r="Q25" s="175">
        <v>0.66813770676808804</v>
      </c>
      <c r="R25" s="172">
        <v>319.51233531532779</v>
      </c>
      <c r="S25" s="176">
        <f>R25/M25</f>
        <v>1.0650411177177592E-2</v>
      </c>
      <c r="T25" s="81"/>
      <c r="U25" s="81"/>
      <c r="V25" s="81"/>
      <c r="W25" s="81"/>
      <c r="X25" s="172">
        <v>30000</v>
      </c>
      <c r="Y25" s="173">
        <v>8</v>
      </c>
      <c r="Z25" s="174">
        <v>0.11356783463829877</v>
      </c>
      <c r="AA25" s="174">
        <v>0.16273320694398985</v>
      </c>
      <c r="AB25" s="175">
        <v>1.1823284089959907</v>
      </c>
      <c r="AC25" s="172">
        <v>225.21910724026893</v>
      </c>
      <c r="AD25" s="176">
        <f>AC25/X25</f>
        <v>7.5073035746756308E-3</v>
      </c>
    </row>
    <row r="26" spans="2:33">
      <c r="B26" s="177">
        <v>40000</v>
      </c>
      <c r="C26" s="178">
        <v>6</v>
      </c>
      <c r="D26" s="179">
        <v>0.11450848169732369</v>
      </c>
      <c r="E26" s="179">
        <v>0.16473090939792262</v>
      </c>
      <c r="F26" s="180">
        <v>1.1900618860282843</v>
      </c>
      <c r="G26" s="177">
        <v>250.19428588119462</v>
      </c>
      <c r="H26" s="181">
        <f t="shared" ref="H26:H30" si="3">G26/B26</f>
        <v>6.2548571470298657E-3</v>
      </c>
      <c r="J26" s="117"/>
      <c r="K26" s="204"/>
      <c r="L26" s="81"/>
      <c r="M26" s="177">
        <v>40000</v>
      </c>
      <c r="N26" s="178">
        <v>16</v>
      </c>
      <c r="O26" s="179">
        <v>8.5408581916373391E-2</v>
      </c>
      <c r="P26" s="179">
        <v>8.6753710080862662E-2</v>
      </c>
      <c r="Q26" s="180">
        <v>0.68254242220027816</v>
      </c>
      <c r="R26" s="177">
        <v>376.80499436821304</v>
      </c>
      <c r="S26" s="181">
        <f t="shared" ref="S26:S30" si="4">R26/M26</f>
        <v>9.4201248592053269E-3</v>
      </c>
      <c r="T26" s="81"/>
      <c r="U26" s="81"/>
      <c r="V26" s="81"/>
      <c r="W26" s="81"/>
      <c r="X26" s="177">
        <v>40000</v>
      </c>
      <c r="Y26" s="178">
        <v>8</v>
      </c>
      <c r="Z26" s="179">
        <v>0.11356783463829877</v>
      </c>
      <c r="AA26" s="179">
        <v>0.16333687267928321</v>
      </c>
      <c r="AB26" s="180">
        <v>1.1876438729846805</v>
      </c>
      <c r="AC26" s="177">
        <v>276.14551357529137</v>
      </c>
      <c r="AD26" s="181">
        <f t="shared" ref="AD26:AD30" si="5">AC26/X26</f>
        <v>6.903637839382284E-3</v>
      </c>
    </row>
    <row r="27" spans="2:33">
      <c r="B27" s="177">
        <v>50000</v>
      </c>
      <c r="C27" s="178">
        <v>6</v>
      </c>
      <c r="D27" s="179">
        <v>0.11926267122803144</v>
      </c>
      <c r="E27" s="179">
        <v>0.17074401842236944</v>
      </c>
      <c r="F27" s="180">
        <v>1.1930412697812898</v>
      </c>
      <c r="G27" s="177">
        <v>299.33887920730206</v>
      </c>
      <c r="H27" s="181">
        <f t="shared" si="3"/>
        <v>5.986777584146041E-3</v>
      </c>
      <c r="J27" s="117"/>
      <c r="K27" s="204"/>
      <c r="L27" s="81"/>
      <c r="M27" s="177">
        <v>50000</v>
      </c>
      <c r="N27" s="178">
        <v>16</v>
      </c>
      <c r="O27" s="179">
        <v>8.5408581916373391E-2</v>
      </c>
      <c r="P27" s="179">
        <v>8.7770566290505614E-2</v>
      </c>
      <c r="Q27" s="180">
        <v>0.69444820715568922</v>
      </c>
      <c r="R27" s="177">
        <v>420.16343247811898</v>
      </c>
      <c r="S27" s="181">
        <f t="shared" si="4"/>
        <v>8.4032686495623798E-3</v>
      </c>
      <c r="T27" s="81"/>
      <c r="U27" s="81"/>
      <c r="V27" s="81"/>
      <c r="W27" s="81"/>
      <c r="X27" s="177">
        <v>50000</v>
      </c>
      <c r="Y27" s="178">
        <v>8</v>
      </c>
      <c r="Z27" s="179">
        <v>0.11356783463829877</v>
      </c>
      <c r="AA27" s="179">
        <v>0.16377436523959937</v>
      </c>
      <c r="AB27" s="180">
        <v>1.1914961306394076</v>
      </c>
      <c r="AC27" s="177">
        <v>323.30726395331016</v>
      </c>
      <c r="AD27" s="181">
        <f t="shared" si="5"/>
        <v>6.4661452790662028E-3</v>
      </c>
    </row>
    <row r="28" spans="2:33">
      <c r="B28" s="182">
        <v>100000</v>
      </c>
      <c r="C28" s="183">
        <v>7</v>
      </c>
      <c r="D28" s="184">
        <v>0.11481430848021161</v>
      </c>
      <c r="E28" s="184">
        <v>0.16630025383882058</v>
      </c>
      <c r="F28" s="185">
        <v>1.2005605047005743</v>
      </c>
      <c r="G28" s="182">
        <v>540.56271503763139</v>
      </c>
      <c r="H28" s="186">
        <f t="shared" si="3"/>
        <v>5.4056271503763144E-3</v>
      </c>
      <c r="J28" s="117"/>
      <c r="K28" s="204"/>
      <c r="L28" s="81"/>
      <c r="M28" s="182">
        <v>100000</v>
      </c>
      <c r="N28" s="183">
        <v>16</v>
      </c>
      <c r="O28" s="184">
        <v>8.5408581916373391E-2</v>
      </c>
      <c r="P28" s="184">
        <v>8.9608166359024161E-2</v>
      </c>
      <c r="Q28" s="185">
        <v>0.7159636102602368</v>
      </c>
      <c r="R28" s="182">
        <v>656.56685810438159</v>
      </c>
      <c r="S28" s="186">
        <f t="shared" si="4"/>
        <v>6.5656685810438157E-3</v>
      </c>
      <c r="T28" s="81"/>
      <c r="U28" s="81"/>
      <c r="V28" s="81"/>
      <c r="W28" s="81"/>
      <c r="X28" s="182">
        <v>100000</v>
      </c>
      <c r="Y28" s="183">
        <v>8</v>
      </c>
      <c r="Z28" s="184">
        <v>0.11356783463829877</v>
      </c>
      <c r="AA28" s="184">
        <v>0.16473697467355447</v>
      </c>
      <c r="AB28" s="185">
        <v>1.1999722051989068</v>
      </c>
      <c r="AC28" s="182">
        <v>550.35358451110233</v>
      </c>
      <c r="AD28" s="186">
        <f t="shared" si="5"/>
        <v>5.5035358451110232E-3</v>
      </c>
    </row>
    <row r="29" spans="2:33">
      <c r="B29" s="205">
        <v>500000</v>
      </c>
      <c r="C29" s="206">
        <v>8</v>
      </c>
      <c r="D29" s="207">
        <v>0.11466673865285304</v>
      </c>
      <c r="E29" s="207">
        <v>0.16677721489221811</v>
      </c>
      <c r="F29" s="208">
        <v>1.2062651019315991</v>
      </c>
      <c r="G29" s="205">
        <v>2399.1624996276664</v>
      </c>
      <c r="H29" s="209">
        <f t="shared" si="3"/>
        <v>4.7983249992553326E-3</v>
      </c>
      <c r="M29" s="205">
        <v>500000</v>
      </c>
      <c r="N29" s="206">
        <v>16</v>
      </c>
      <c r="O29" s="207">
        <v>8.5408581916373391E-2</v>
      </c>
      <c r="P29" s="207">
        <v>9.1123019953280288E-2</v>
      </c>
      <c r="Q29" s="208">
        <v>0.73370016038513375</v>
      </c>
      <c r="R29" s="205">
        <v>2525.4074933938714</v>
      </c>
      <c r="S29" s="209">
        <f t="shared" si="4"/>
        <v>5.0508149867877425E-3</v>
      </c>
      <c r="X29" s="205">
        <v>500000</v>
      </c>
      <c r="Y29" s="206">
        <v>8</v>
      </c>
      <c r="Z29" s="207">
        <v>0.11356783463829877</v>
      </c>
      <c r="AA29" s="207">
        <v>0.16543000975816646</v>
      </c>
      <c r="AB29" s="208">
        <v>1.2060745940206998</v>
      </c>
      <c r="AC29" s="205">
        <v>2405.2503802495366</v>
      </c>
      <c r="AD29" s="209">
        <f t="shared" si="5"/>
        <v>4.8105007604990731E-3</v>
      </c>
    </row>
    <row r="30" spans="2:33">
      <c r="B30" s="205">
        <v>750000</v>
      </c>
      <c r="C30" s="206">
        <v>8</v>
      </c>
      <c r="D30" s="207">
        <v>0.11466673865285304</v>
      </c>
      <c r="E30" s="207">
        <v>0.16678506559814602</v>
      </c>
      <c r="F30" s="208">
        <v>1.206333567347291</v>
      </c>
      <c r="G30" s="205">
        <v>3598.5753325788983</v>
      </c>
      <c r="H30" s="209">
        <f t="shared" si="3"/>
        <v>4.7981004434385311E-3</v>
      </c>
      <c r="M30" s="205">
        <v>750000</v>
      </c>
      <c r="N30" s="206">
        <v>16</v>
      </c>
      <c r="O30" s="207">
        <v>8.5408581916373391E-2</v>
      </c>
      <c r="P30" s="207">
        <v>9.1223696198091148E-2</v>
      </c>
      <c r="Q30" s="208">
        <v>0.73487892067539873</v>
      </c>
      <c r="R30" s="205">
        <v>3712.6040564826408</v>
      </c>
      <c r="S30" s="209">
        <f t="shared" si="4"/>
        <v>4.9501387419768547E-3</v>
      </c>
      <c r="X30" s="205">
        <v>750000</v>
      </c>
      <c r="Y30" s="206">
        <v>8</v>
      </c>
      <c r="Z30" s="207">
        <v>0.11356783463829877</v>
      </c>
      <c r="AA30" s="207">
        <v>0.16543786046409426</v>
      </c>
      <c r="AB30" s="208">
        <v>1.2061437219208029</v>
      </c>
      <c r="AC30" s="205">
        <v>3601.9875409284095</v>
      </c>
      <c r="AD30" s="209">
        <f t="shared" si="5"/>
        <v>4.8026500545712125E-3</v>
      </c>
    </row>
    <row r="31" spans="2:33">
      <c r="B31" s="205">
        <v>900000</v>
      </c>
      <c r="C31" s="206">
        <v>8</v>
      </c>
      <c r="D31" s="207">
        <v>0.11466673865285304</v>
      </c>
      <c r="E31" s="207">
        <v>0.16678768250012199</v>
      </c>
      <c r="F31" s="208">
        <v>1.2063563891525217</v>
      </c>
      <c r="G31" s="205">
        <v>4312.1808036293087</v>
      </c>
      <c r="H31" s="209">
        <f>G31/B31</f>
        <v>4.7913120040325649E-3</v>
      </c>
      <c r="M31" s="205">
        <v>900000</v>
      </c>
      <c r="N31" s="206">
        <v>16</v>
      </c>
      <c r="O31" s="207">
        <v>8.5408581916373391E-2</v>
      </c>
      <c r="P31" s="207">
        <v>9.1261260377322614E-2</v>
      </c>
      <c r="Q31" s="208">
        <v>0.73531873806129378</v>
      </c>
      <c r="R31" s="205">
        <v>4421.3171064708567</v>
      </c>
      <c r="S31" s="209">
        <f>R31/M31</f>
        <v>4.9125745627453966E-3</v>
      </c>
      <c r="X31" s="205">
        <v>900000</v>
      </c>
      <c r="Y31" s="206">
        <v>8</v>
      </c>
      <c r="Z31" s="207">
        <v>0.11356783463829877</v>
      </c>
      <c r="AA31" s="207">
        <v>0.16544446680436969</v>
      </c>
      <c r="AB31" s="208">
        <v>1.2062018927954741</v>
      </c>
      <c r="AC31" s="205">
        <v>4316.4393428663334</v>
      </c>
      <c r="AD31" s="209">
        <f>AC31/X31</f>
        <v>4.7960437142959261E-3</v>
      </c>
    </row>
    <row r="32" spans="2:33">
      <c r="B32" s="205">
        <v>1000000</v>
      </c>
      <c r="C32" s="206">
        <v>8</v>
      </c>
      <c r="D32" s="207">
        <v>0.11475277815531983</v>
      </c>
      <c r="E32" s="207">
        <v>0.16689773733136515</v>
      </c>
      <c r="F32" s="208">
        <v>1.2064109458074759</v>
      </c>
      <c r="G32" s="205">
        <v>4794.1530063602859</v>
      </c>
      <c r="H32" s="209">
        <f t="shared" ref="H32:H37" si="6">G32/B32</f>
        <v>4.7941530063602862E-3</v>
      </c>
      <c r="M32" s="205">
        <v>1000000</v>
      </c>
      <c r="N32" s="206">
        <v>16</v>
      </c>
      <c r="O32" s="207">
        <v>8.5408581916373391E-2</v>
      </c>
      <c r="P32" s="207">
        <v>9.1266694843686269E-2</v>
      </c>
      <c r="Q32" s="208">
        <v>0.73538236710467231</v>
      </c>
      <c r="R32" s="205">
        <v>4907.1400963817305</v>
      </c>
      <c r="S32" s="209">
        <f t="shared" ref="S32:S37" si="7">R32/M32</f>
        <v>4.9071400963817307E-3</v>
      </c>
      <c r="X32" s="205">
        <v>1000000</v>
      </c>
      <c r="Y32" s="206">
        <v>8</v>
      </c>
      <c r="Z32" s="207">
        <v>0.11356783393706663</v>
      </c>
      <c r="AA32" s="207">
        <v>0.16544442659562392</v>
      </c>
      <c r="AB32" s="208">
        <v>1.2062015461927709</v>
      </c>
      <c r="AC32" s="205">
        <v>4795.3194731486037</v>
      </c>
      <c r="AD32" s="209">
        <f t="shared" ref="AD32:AD37" si="8">AC32/X32</f>
        <v>4.7953194731486038E-3</v>
      </c>
    </row>
    <row r="33" spans="2:30">
      <c r="B33" s="205">
        <v>2000000</v>
      </c>
      <c r="C33" s="206">
        <v>8</v>
      </c>
      <c r="D33" s="207">
        <v>0.11473210964765643</v>
      </c>
      <c r="E33" s="207">
        <v>0.16700863175701916</v>
      </c>
      <c r="F33" s="208">
        <v>1.2075948265881027</v>
      </c>
      <c r="G33" s="205">
        <v>9224.4492556766309</v>
      </c>
      <c r="H33" s="209">
        <f t="shared" si="6"/>
        <v>4.612224627838315E-3</v>
      </c>
      <c r="M33" s="205">
        <v>2000000</v>
      </c>
      <c r="N33" s="206">
        <v>16</v>
      </c>
      <c r="O33" s="207">
        <v>8.5408581916373391E-2</v>
      </c>
      <c r="P33" s="207">
        <v>9.1278814672505662E-2</v>
      </c>
      <c r="Q33" s="208">
        <v>0.73552427121486186</v>
      </c>
      <c r="R33" s="205">
        <v>9790.0405351247609</v>
      </c>
      <c r="S33" s="209">
        <f t="shared" si="7"/>
        <v>4.8950202675623802E-3</v>
      </c>
      <c r="X33" s="205">
        <v>2000000</v>
      </c>
      <c r="Y33" s="206">
        <v>8</v>
      </c>
      <c r="Z33" s="207">
        <v>0.11356783403123745</v>
      </c>
      <c r="AA33" s="207">
        <v>0.16557965579524997</v>
      </c>
      <c r="AB33" s="208">
        <v>1.2073922802345936</v>
      </c>
      <c r="AC33" s="205">
        <v>9267.9481588726139</v>
      </c>
      <c r="AD33" s="209">
        <f t="shared" si="8"/>
        <v>4.6339740794363073E-3</v>
      </c>
    </row>
    <row r="34" spans="2:30">
      <c r="B34" s="205">
        <v>5000000</v>
      </c>
      <c r="C34" s="206">
        <v>8</v>
      </c>
      <c r="D34" s="207">
        <v>0.11522362299828025</v>
      </c>
      <c r="E34" s="207">
        <v>0.16904089279441975</v>
      </c>
      <c r="F34" s="208">
        <v>1.2200810860941915</v>
      </c>
      <c r="G34" s="205">
        <v>15859.886171165534</v>
      </c>
      <c r="H34" s="209">
        <f t="shared" si="6"/>
        <v>3.1719772342331067E-3</v>
      </c>
      <c r="M34" s="205">
        <v>5000000</v>
      </c>
      <c r="N34" s="206">
        <v>16</v>
      </c>
      <c r="O34" s="207">
        <v>8.5408581916373391E-2</v>
      </c>
      <c r="P34" s="207">
        <v>9.1983767103255065E-2</v>
      </c>
      <c r="Q34" s="208">
        <v>0.74377815407922843</v>
      </c>
      <c r="R34" s="205">
        <v>20950.339184064658</v>
      </c>
      <c r="S34" s="209">
        <f t="shared" si="7"/>
        <v>4.1900678368129319E-3</v>
      </c>
      <c r="X34" s="205">
        <v>5000000</v>
      </c>
      <c r="Y34" s="206">
        <v>8</v>
      </c>
      <c r="Z34" s="207">
        <v>0.11356783463829877</v>
      </c>
      <c r="AA34" s="207">
        <v>0.16694517643553175</v>
      </c>
      <c r="AB34" s="208">
        <v>1.2194161064497333</v>
      </c>
      <c r="AC34" s="205">
        <v>16476.670415669032</v>
      </c>
      <c r="AD34" s="209">
        <f t="shared" si="8"/>
        <v>3.2953340831338063E-3</v>
      </c>
    </row>
    <row r="35" spans="2:30">
      <c r="B35" s="205">
        <v>7500000</v>
      </c>
      <c r="C35" s="206">
        <v>8</v>
      </c>
      <c r="D35" s="207">
        <v>0.11507900976004702</v>
      </c>
      <c r="E35" s="207">
        <v>0.16939439856140676</v>
      </c>
      <c r="F35" s="208">
        <v>1.2246861452171298</v>
      </c>
      <c r="G35" s="205">
        <v>19839.626669323115</v>
      </c>
      <c r="H35" s="209">
        <f t="shared" si="6"/>
        <v>2.6452835559097488E-3</v>
      </c>
      <c r="M35" s="205">
        <v>7500000</v>
      </c>
      <c r="N35" s="206">
        <v>16</v>
      </c>
      <c r="O35" s="207">
        <v>8.5408581916373391E-2</v>
      </c>
      <c r="P35" s="207">
        <v>9.2391705741246374E-2</v>
      </c>
      <c r="Q35" s="208">
        <v>0.74855447314270074</v>
      </c>
      <c r="R35" s="205">
        <v>28365.968991161917</v>
      </c>
      <c r="S35" s="209">
        <f t="shared" si="7"/>
        <v>3.7821291988215889E-3</v>
      </c>
      <c r="X35" s="205">
        <v>7500000</v>
      </c>
      <c r="Y35" s="206">
        <v>8</v>
      </c>
      <c r="Z35" s="207">
        <v>0.11356783463829877</v>
      </c>
      <c r="AA35" s="207">
        <v>0.16748244892782332</v>
      </c>
      <c r="AB35" s="208">
        <v>1.2241469573460522</v>
      </c>
      <c r="AC35" s="205">
        <v>20685.461931316146</v>
      </c>
      <c r="AD35" s="209">
        <f t="shared" si="8"/>
        <v>2.7580615908421526E-3</v>
      </c>
    </row>
    <row r="36" spans="2:30">
      <c r="B36" s="205">
        <v>10000000</v>
      </c>
      <c r="C36" s="206">
        <v>8</v>
      </c>
      <c r="D36" s="207">
        <v>0.11396971989180317</v>
      </c>
      <c r="E36" s="207">
        <v>0.16831806587801154</v>
      </c>
      <c r="F36" s="208">
        <v>1.2271622349148203</v>
      </c>
      <c r="G36" s="205">
        <v>23789.019073986536</v>
      </c>
      <c r="H36" s="209">
        <f t="shared" si="6"/>
        <v>2.3789019073986537E-3</v>
      </c>
      <c r="M36" s="205">
        <v>10000000</v>
      </c>
      <c r="N36" s="206">
        <v>16</v>
      </c>
      <c r="O36" s="207">
        <v>8.5408581916373391E-2</v>
      </c>
      <c r="P36" s="207">
        <v>9.2814403955354424E-2</v>
      </c>
      <c r="Q36" s="208">
        <v>0.75350360360036284</v>
      </c>
      <c r="R36" s="205">
        <v>33594.309847135955</v>
      </c>
      <c r="S36" s="209">
        <f t="shared" si="7"/>
        <v>3.3594309847135954E-3</v>
      </c>
      <c r="X36" s="205">
        <v>10000000</v>
      </c>
      <c r="Y36" s="206">
        <v>8</v>
      </c>
      <c r="Z36" s="207">
        <v>0.11356783463829877</v>
      </c>
      <c r="AA36" s="207">
        <v>0.16780092115004563</v>
      </c>
      <c r="AB36" s="208">
        <v>1.2269512040170978</v>
      </c>
      <c r="AC36" s="205">
        <v>24395.893686199306</v>
      </c>
      <c r="AD36" s="209">
        <f t="shared" si="8"/>
        <v>2.4395893686199304E-3</v>
      </c>
    </row>
    <row r="37" spans="2:30">
      <c r="B37" s="205">
        <v>20000000</v>
      </c>
      <c r="C37" s="206">
        <v>8</v>
      </c>
      <c r="D37" s="207">
        <v>0.1139002435237325</v>
      </c>
      <c r="E37" s="207">
        <v>0.1687324009395865</v>
      </c>
      <c r="F37" s="208">
        <v>1.2315484752004806</v>
      </c>
      <c r="G37" s="205">
        <v>37678.949951833463</v>
      </c>
      <c r="H37" s="209">
        <f t="shared" si="6"/>
        <v>1.8839474975916731E-3</v>
      </c>
      <c r="M37" s="205">
        <v>20000000</v>
      </c>
      <c r="N37" s="206">
        <v>16</v>
      </c>
      <c r="O37" s="207">
        <v>8.5408581916373391E-2</v>
      </c>
      <c r="P37" s="207">
        <v>9.3636846255653744E-2</v>
      </c>
      <c r="Q37" s="208">
        <v>0.76313310782400867</v>
      </c>
      <c r="R37" s="205">
        <v>50739.773688284702</v>
      </c>
      <c r="S37" s="209">
        <f t="shared" si="7"/>
        <v>2.5369886844142349E-3</v>
      </c>
      <c r="X37" s="205">
        <v>20000000</v>
      </c>
      <c r="Y37" s="206">
        <v>8</v>
      </c>
      <c r="Z37" s="207">
        <v>0.11360000206167693</v>
      </c>
      <c r="AA37" s="207">
        <v>0.16836102030052782</v>
      </c>
      <c r="AB37" s="208">
        <v>1.2315342258673574</v>
      </c>
      <c r="AC37" s="205">
        <v>38189.416963191783</v>
      </c>
      <c r="AD37" s="209">
        <f t="shared" si="8"/>
        <v>1.9094708481595891E-3</v>
      </c>
    </row>
  </sheetData>
  <mergeCells count="3">
    <mergeCell ref="X1:AD1"/>
    <mergeCell ref="B1:H1"/>
    <mergeCell ref="M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5DE4-8D0F-1B44-9934-7E611DC7291F}">
  <dimension ref="B2:M36"/>
  <sheetViews>
    <sheetView workbookViewId="0">
      <selection activeCell="E15" sqref="E15"/>
    </sheetView>
  </sheetViews>
  <sheetFormatPr baseColWidth="10" defaultRowHeight="16"/>
  <cols>
    <col min="2" max="2" width="14.1640625" bestFit="1" customWidth="1"/>
    <col min="3" max="3" width="31.1640625" bestFit="1" customWidth="1"/>
    <col min="4" max="4" width="31.33203125" bestFit="1" customWidth="1"/>
    <col min="7" max="7" width="11.83203125" customWidth="1"/>
  </cols>
  <sheetData>
    <row r="2" spans="2:13">
      <c r="B2" s="145" t="s">
        <v>179</v>
      </c>
      <c r="C2" s="145" t="s">
        <v>218</v>
      </c>
      <c r="D2" s="145" t="s">
        <v>217</v>
      </c>
      <c r="G2" s="216" t="s">
        <v>179</v>
      </c>
      <c r="H2" s="217" t="s">
        <v>140</v>
      </c>
      <c r="I2" s="217" t="s">
        <v>15</v>
      </c>
      <c r="J2" s="217" t="s">
        <v>3</v>
      </c>
      <c r="K2" s="217" t="s">
        <v>177</v>
      </c>
      <c r="L2" s="217" t="s">
        <v>21</v>
      </c>
      <c r="M2" s="217" t="s">
        <v>183</v>
      </c>
    </row>
    <row r="3" spans="2:13">
      <c r="B3" s="150" t="s">
        <v>186</v>
      </c>
      <c r="C3" s="187">
        <v>8</v>
      </c>
      <c r="D3" s="187">
        <v>1</v>
      </c>
      <c r="G3" s="218">
        <v>200</v>
      </c>
      <c r="H3" s="219">
        <v>1</v>
      </c>
      <c r="I3" s="220">
        <v>0.2339</v>
      </c>
      <c r="J3" s="220">
        <v>0.1605</v>
      </c>
      <c r="K3" s="221">
        <v>0.56499999999999995</v>
      </c>
      <c r="L3" s="222">
        <v>9</v>
      </c>
      <c r="M3" s="223">
        <v>4.6800000000000001E-2</v>
      </c>
    </row>
    <row r="4" spans="2:13">
      <c r="B4" s="150" t="s">
        <v>187</v>
      </c>
      <c r="C4" s="187">
        <v>8</v>
      </c>
      <c r="D4" s="187">
        <v>2</v>
      </c>
      <c r="G4" s="218">
        <v>250</v>
      </c>
      <c r="H4" s="219">
        <v>1</v>
      </c>
      <c r="I4" s="220">
        <v>0.2339</v>
      </c>
      <c r="J4" s="220">
        <v>0.16919999999999999</v>
      </c>
      <c r="K4" s="221">
        <v>0.60199999999999998</v>
      </c>
      <c r="L4" s="222">
        <v>10</v>
      </c>
      <c r="M4" s="223">
        <v>3.8100000000000002E-2</v>
      </c>
    </row>
    <row r="5" spans="2:13">
      <c r="B5" s="150" t="s">
        <v>188</v>
      </c>
      <c r="C5" s="187">
        <v>8</v>
      </c>
      <c r="D5" s="187">
        <v>3</v>
      </c>
      <c r="G5" s="218">
        <v>300</v>
      </c>
      <c r="H5" s="219">
        <v>1</v>
      </c>
      <c r="I5" s="220">
        <v>0.2339</v>
      </c>
      <c r="J5" s="220">
        <v>0.17499999999999999</v>
      </c>
      <c r="K5" s="221">
        <v>0.626</v>
      </c>
      <c r="L5" s="222">
        <v>10</v>
      </c>
      <c r="M5" s="223">
        <v>3.2399999999999998E-2</v>
      </c>
    </row>
    <row r="6" spans="2:13">
      <c r="B6" s="150" t="s">
        <v>189</v>
      </c>
      <c r="C6" s="187">
        <v>8</v>
      </c>
      <c r="D6" s="187">
        <v>4</v>
      </c>
      <c r="G6" s="224">
        <v>350</v>
      </c>
      <c r="H6" s="225">
        <v>2</v>
      </c>
      <c r="I6" s="226">
        <v>0.2165</v>
      </c>
      <c r="J6" s="226">
        <v>0.17180000000000001</v>
      </c>
      <c r="K6" s="227">
        <v>0.66200000000000003</v>
      </c>
      <c r="L6" s="228">
        <v>19</v>
      </c>
      <c r="M6" s="229">
        <v>5.2999999999999999E-2</v>
      </c>
    </row>
    <row r="7" spans="2:13">
      <c r="B7" s="150" t="s">
        <v>190</v>
      </c>
      <c r="C7" s="187">
        <v>8</v>
      </c>
      <c r="D7" s="187">
        <v>5</v>
      </c>
      <c r="G7" s="224">
        <v>400</v>
      </c>
      <c r="H7" s="225">
        <v>2</v>
      </c>
      <c r="I7" s="226">
        <v>0.216</v>
      </c>
      <c r="J7" s="226">
        <v>0.17760000000000001</v>
      </c>
      <c r="K7" s="227">
        <v>0.69099999999999995</v>
      </c>
      <c r="L7" s="228">
        <v>19</v>
      </c>
      <c r="M7" s="229">
        <v>4.6800000000000001E-2</v>
      </c>
    </row>
    <row r="8" spans="2:13">
      <c r="B8" s="150" t="s">
        <v>191</v>
      </c>
      <c r="C8" s="187">
        <v>8</v>
      </c>
      <c r="D8" s="187">
        <v>6</v>
      </c>
      <c r="G8" s="224">
        <v>450</v>
      </c>
      <c r="H8" s="225">
        <v>2</v>
      </c>
      <c r="I8" s="226">
        <v>0.216</v>
      </c>
      <c r="J8" s="226">
        <v>0.18240000000000001</v>
      </c>
      <c r="K8" s="227">
        <v>0.71299999999999997</v>
      </c>
      <c r="L8" s="228">
        <v>19</v>
      </c>
      <c r="M8" s="229">
        <v>4.2000000000000003E-2</v>
      </c>
    </row>
    <row r="9" spans="2:13" ht="18">
      <c r="B9" s="150" t="s">
        <v>202</v>
      </c>
      <c r="C9" s="187">
        <v>8</v>
      </c>
      <c r="D9" s="187">
        <v>7</v>
      </c>
      <c r="G9" s="224">
        <v>500</v>
      </c>
      <c r="H9" s="225">
        <v>2</v>
      </c>
      <c r="I9" s="226">
        <v>0.216</v>
      </c>
      <c r="J9" s="226">
        <v>0.18629999999999999</v>
      </c>
      <c r="K9" s="227">
        <v>0.73099999999999998</v>
      </c>
      <c r="L9" s="228">
        <v>19</v>
      </c>
      <c r="M9" s="229">
        <v>3.8100000000000002E-2</v>
      </c>
    </row>
    <row r="10" spans="2:13">
      <c r="B10" s="150" t="s">
        <v>203</v>
      </c>
      <c r="C10" s="187">
        <v>8</v>
      </c>
      <c r="D10" s="187">
        <v>8</v>
      </c>
      <c r="G10" s="224">
        <v>600</v>
      </c>
      <c r="H10" s="225">
        <v>2</v>
      </c>
      <c r="I10" s="226">
        <v>0.216</v>
      </c>
      <c r="J10" s="226">
        <v>0.19209999999999999</v>
      </c>
      <c r="K10" s="227">
        <v>0.75700000000000001</v>
      </c>
      <c r="L10" s="228">
        <v>19</v>
      </c>
      <c r="M10" s="229">
        <v>3.2399999999999998E-2</v>
      </c>
    </row>
    <row r="11" spans="2:13">
      <c r="G11" s="230">
        <v>700</v>
      </c>
      <c r="H11" s="231">
        <v>3</v>
      </c>
      <c r="I11" s="232">
        <v>0.16009999999999999</v>
      </c>
      <c r="J11" s="232">
        <v>0.15570000000000001</v>
      </c>
      <c r="K11" s="233">
        <v>0.79500000000000004</v>
      </c>
      <c r="L11" s="234">
        <v>28</v>
      </c>
      <c r="M11" s="235">
        <v>4.0599999999999997E-2</v>
      </c>
    </row>
    <row r="12" spans="2:13">
      <c r="G12" s="230">
        <v>800</v>
      </c>
      <c r="H12" s="231">
        <v>3</v>
      </c>
      <c r="I12" s="232">
        <v>0.16009999999999999</v>
      </c>
      <c r="J12" s="232">
        <v>0.1603</v>
      </c>
      <c r="K12" s="233">
        <v>0.82399999999999995</v>
      </c>
      <c r="L12" s="234">
        <v>29</v>
      </c>
      <c r="M12" s="235">
        <v>3.5999999999999997E-2</v>
      </c>
    </row>
    <row r="13" spans="2:13">
      <c r="G13" s="230">
        <v>900</v>
      </c>
      <c r="H13" s="231">
        <v>3</v>
      </c>
      <c r="I13" s="232">
        <v>0.16009999999999999</v>
      </c>
      <c r="J13" s="232">
        <v>0.16389999999999999</v>
      </c>
      <c r="K13" s="233">
        <v>0.84599999999999997</v>
      </c>
      <c r="L13" s="234">
        <v>29</v>
      </c>
      <c r="M13" s="235">
        <v>3.2399999999999998E-2</v>
      </c>
    </row>
    <row r="14" spans="2:13">
      <c r="G14" s="230">
        <v>1000</v>
      </c>
      <c r="H14" s="231">
        <v>3</v>
      </c>
      <c r="I14" s="232">
        <v>0.16009999999999999</v>
      </c>
      <c r="J14" s="232">
        <v>0.1668</v>
      </c>
      <c r="K14" s="233">
        <v>0.86399999999999999</v>
      </c>
      <c r="L14" s="234">
        <v>29</v>
      </c>
      <c r="M14" s="235">
        <v>2.9499999999999998E-2</v>
      </c>
    </row>
    <row r="15" spans="2:13">
      <c r="G15" s="230">
        <v>1500</v>
      </c>
      <c r="H15" s="231">
        <v>3</v>
      </c>
      <c r="I15" s="232">
        <v>0.13750000000000001</v>
      </c>
      <c r="J15" s="232">
        <v>0.15529999999999999</v>
      </c>
      <c r="K15" s="233">
        <v>0.92200000000000004</v>
      </c>
      <c r="L15" s="234">
        <v>40</v>
      </c>
      <c r="M15" s="235">
        <v>2.64E-2</v>
      </c>
    </row>
    <row r="16" spans="2:13">
      <c r="G16" s="230">
        <v>2000</v>
      </c>
      <c r="H16" s="231">
        <v>3</v>
      </c>
      <c r="I16" s="232">
        <v>0.13750000000000001</v>
      </c>
      <c r="J16" s="232">
        <v>0.161</v>
      </c>
      <c r="K16" s="233">
        <v>0.96399999999999997</v>
      </c>
      <c r="L16" s="234">
        <v>41</v>
      </c>
      <c r="M16" s="235">
        <v>2.07E-2</v>
      </c>
    </row>
    <row r="17" spans="7:13">
      <c r="G17" s="236">
        <v>2500</v>
      </c>
      <c r="H17" s="237">
        <v>4</v>
      </c>
      <c r="I17" s="238">
        <v>0.13450000000000001</v>
      </c>
      <c r="J17" s="238">
        <v>0.16489999999999999</v>
      </c>
      <c r="K17" s="239">
        <v>1.014</v>
      </c>
      <c r="L17" s="240">
        <v>52</v>
      </c>
      <c r="M17" s="241">
        <v>2.07E-2</v>
      </c>
    </row>
    <row r="18" spans="7:13">
      <c r="G18" s="242">
        <v>3000</v>
      </c>
      <c r="H18" s="243">
        <v>5</v>
      </c>
      <c r="I18" s="244">
        <v>0.1203</v>
      </c>
      <c r="J18" s="244">
        <v>0.154</v>
      </c>
      <c r="K18" s="245">
        <v>1.044</v>
      </c>
      <c r="L18" s="246">
        <v>70</v>
      </c>
      <c r="M18" s="247">
        <v>2.35E-2</v>
      </c>
    </row>
    <row r="19" spans="7:13">
      <c r="G19" s="242">
        <v>4000</v>
      </c>
      <c r="H19" s="243">
        <v>5</v>
      </c>
      <c r="I19" s="244">
        <v>0.1198</v>
      </c>
      <c r="J19" s="244">
        <v>0.1585</v>
      </c>
      <c r="K19" s="245">
        <v>1.085</v>
      </c>
      <c r="L19" s="246">
        <v>74</v>
      </c>
      <c r="M19" s="247">
        <v>1.8499999999999999E-2</v>
      </c>
    </row>
    <row r="20" spans="7:13">
      <c r="G20" s="242">
        <v>5000</v>
      </c>
      <c r="H20" s="243">
        <v>5</v>
      </c>
      <c r="I20" s="244">
        <v>0.1195</v>
      </c>
      <c r="J20" s="244">
        <v>0.16109999999999999</v>
      </c>
      <c r="K20" s="245">
        <v>1.111</v>
      </c>
      <c r="L20" s="246">
        <v>77</v>
      </c>
      <c r="M20" s="247">
        <v>1.55E-2</v>
      </c>
    </row>
    <row r="21" spans="7:13">
      <c r="G21" s="242">
        <v>10000</v>
      </c>
      <c r="H21" s="243">
        <v>5</v>
      </c>
      <c r="I21" s="244">
        <v>0.11849999999999999</v>
      </c>
      <c r="J21" s="244">
        <v>0.1656</v>
      </c>
      <c r="K21" s="245">
        <v>1.157</v>
      </c>
      <c r="L21" s="246">
        <v>97</v>
      </c>
      <c r="M21" s="247">
        <v>9.7000000000000003E-3</v>
      </c>
    </row>
    <row r="22" spans="7:13">
      <c r="G22" s="242">
        <v>15000</v>
      </c>
      <c r="H22" s="243">
        <v>5</v>
      </c>
      <c r="I22" s="244">
        <v>0.11890000000000001</v>
      </c>
      <c r="J22" s="244">
        <v>0.16800000000000001</v>
      </c>
      <c r="K22" s="245">
        <v>1.173</v>
      </c>
      <c r="L22" s="246">
        <v>121</v>
      </c>
      <c r="M22" s="247">
        <v>8.0999999999999996E-3</v>
      </c>
    </row>
    <row r="23" spans="7:13">
      <c r="G23" s="242">
        <v>20000</v>
      </c>
      <c r="H23" s="243">
        <v>5</v>
      </c>
      <c r="I23" s="244">
        <v>0.11890000000000001</v>
      </c>
      <c r="J23" s="244">
        <v>0.16830000000000001</v>
      </c>
      <c r="K23" s="245">
        <v>1.177</v>
      </c>
      <c r="L23" s="246">
        <v>152</v>
      </c>
      <c r="M23" s="247">
        <v>7.6E-3</v>
      </c>
    </row>
    <row r="24" spans="7:13">
      <c r="G24" s="242">
        <v>30000</v>
      </c>
      <c r="H24" s="243">
        <v>5</v>
      </c>
      <c r="I24" s="244">
        <v>0.1188</v>
      </c>
      <c r="J24" s="244">
        <v>0.1694</v>
      </c>
      <c r="K24" s="245">
        <v>1.1859999999999999</v>
      </c>
      <c r="L24" s="246">
        <v>196</v>
      </c>
      <c r="M24" s="247">
        <v>6.4999999999999997E-3</v>
      </c>
    </row>
    <row r="25" spans="7:13">
      <c r="G25" s="248">
        <v>40000</v>
      </c>
      <c r="H25" s="249">
        <v>6</v>
      </c>
      <c r="I25" s="250">
        <v>0.1145</v>
      </c>
      <c r="J25" s="250">
        <v>0.16470000000000001</v>
      </c>
      <c r="K25" s="251">
        <v>1.19</v>
      </c>
      <c r="L25" s="252">
        <v>250</v>
      </c>
      <c r="M25" s="253">
        <v>6.3E-3</v>
      </c>
    </row>
    <row r="26" spans="7:13">
      <c r="G26" s="248">
        <v>50000</v>
      </c>
      <c r="H26" s="249">
        <v>6</v>
      </c>
      <c r="I26" s="250">
        <v>0.1193</v>
      </c>
      <c r="J26" s="250">
        <v>0.17069999999999999</v>
      </c>
      <c r="K26" s="251">
        <v>1.1930000000000001</v>
      </c>
      <c r="L26" s="252">
        <v>299</v>
      </c>
      <c r="M26" s="253">
        <v>6.0000000000000001E-3</v>
      </c>
    </row>
    <row r="27" spans="7:13">
      <c r="G27" s="254">
        <v>100000</v>
      </c>
      <c r="H27" s="255">
        <v>7</v>
      </c>
      <c r="I27" s="256">
        <v>0.1148</v>
      </c>
      <c r="J27" s="256">
        <v>0.1663</v>
      </c>
      <c r="K27" s="257">
        <v>1.2010000000000001</v>
      </c>
      <c r="L27" s="258">
        <v>541</v>
      </c>
      <c r="M27" s="259">
        <v>5.4000000000000003E-3</v>
      </c>
    </row>
    <row r="28" spans="7:13">
      <c r="G28" s="260">
        <v>500000</v>
      </c>
      <c r="H28" s="261">
        <v>8</v>
      </c>
      <c r="I28" s="262">
        <v>0.1147</v>
      </c>
      <c r="J28" s="262">
        <v>0.1668</v>
      </c>
      <c r="K28" s="263">
        <v>1.2062999999999999</v>
      </c>
      <c r="L28" s="264">
        <v>2399</v>
      </c>
      <c r="M28" s="265">
        <v>4.7999999999999996E-3</v>
      </c>
    </row>
    <row r="29" spans="7:13">
      <c r="G29" s="260">
        <v>750000</v>
      </c>
      <c r="H29" s="261">
        <v>8</v>
      </c>
      <c r="I29" s="262">
        <v>0.1147</v>
      </c>
      <c r="J29" s="262">
        <v>0.1668</v>
      </c>
      <c r="K29" s="263">
        <v>1.2062999999999999</v>
      </c>
      <c r="L29" s="264">
        <v>3599</v>
      </c>
      <c r="M29" s="265">
        <v>4.7999999999999996E-3</v>
      </c>
    </row>
    <row r="30" spans="7:13">
      <c r="G30" s="260">
        <v>900000</v>
      </c>
      <c r="H30" s="261">
        <v>8</v>
      </c>
      <c r="I30" s="262">
        <v>0.1147</v>
      </c>
      <c r="J30" s="262">
        <v>0.1668</v>
      </c>
      <c r="K30" s="263">
        <v>1.2063999999999999</v>
      </c>
      <c r="L30" s="264">
        <v>4312</v>
      </c>
      <c r="M30" s="265">
        <v>4.7999999999999996E-3</v>
      </c>
    </row>
    <row r="31" spans="7:13">
      <c r="G31" s="260">
        <v>1000000</v>
      </c>
      <c r="H31" s="261">
        <v>8</v>
      </c>
      <c r="I31" s="262">
        <v>0.1148</v>
      </c>
      <c r="J31" s="262">
        <v>0.16689999999999999</v>
      </c>
      <c r="K31" s="263">
        <v>1.2063999999999999</v>
      </c>
      <c r="L31" s="264">
        <v>4794</v>
      </c>
      <c r="M31" s="265">
        <v>4.7999999999999996E-3</v>
      </c>
    </row>
    <row r="32" spans="7:13">
      <c r="G32" s="260">
        <v>2000000</v>
      </c>
      <c r="H32" s="261">
        <v>8</v>
      </c>
      <c r="I32" s="262">
        <v>0.1147</v>
      </c>
      <c r="J32" s="262">
        <v>0.16700000000000001</v>
      </c>
      <c r="K32" s="263">
        <v>1.2076</v>
      </c>
      <c r="L32" s="264">
        <v>9224</v>
      </c>
      <c r="M32" s="265">
        <v>4.5999999999999999E-3</v>
      </c>
    </row>
    <row r="33" spans="7:13">
      <c r="G33" s="260">
        <v>5000000</v>
      </c>
      <c r="H33" s="261">
        <v>8</v>
      </c>
      <c r="I33" s="262">
        <v>0.1152</v>
      </c>
      <c r="J33" s="262">
        <v>0.16900000000000001</v>
      </c>
      <c r="K33" s="263">
        <v>1.2201</v>
      </c>
      <c r="L33" s="264">
        <v>15860</v>
      </c>
      <c r="M33" s="265">
        <v>3.2000000000000002E-3</v>
      </c>
    </row>
    <row r="34" spans="7:13">
      <c r="G34" s="260">
        <v>7500000</v>
      </c>
      <c r="H34" s="261">
        <v>8</v>
      </c>
      <c r="I34" s="262">
        <v>0.11509999999999999</v>
      </c>
      <c r="J34" s="262">
        <v>0.1694</v>
      </c>
      <c r="K34" s="263">
        <v>1.2246999999999999</v>
      </c>
      <c r="L34" s="264">
        <v>19840</v>
      </c>
      <c r="M34" s="265">
        <v>2.5999999999999999E-3</v>
      </c>
    </row>
    <row r="35" spans="7:13">
      <c r="G35" s="260">
        <v>10000000</v>
      </c>
      <c r="H35" s="261">
        <v>8</v>
      </c>
      <c r="I35" s="262">
        <v>0.114</v>
      </c>
      <c r="J35" s="262">
        <v>0.16830000000000001</v>
      </c>
      <c r="K35" s="263">
        <v>1.2272000000000001</v>
      </c>
      <c r="L35" s="264">
        <v>23789</v>
      </c>
      <c r="M35" s="265">
        <v>2.3999999999999998E-3</v>
      </c>
    </row>
    <row r="36" spans="7:13">
      <c r="G36" s="260">
        <v>20000000</v>
      </c>
      <c r="H36" s="261">
        <v>8</v>
      </c>
      <c r="I36" s="262">
        <v>0.1139</v>
      </c>
      <c r="J36" s="262">
        <v>0.16869999999999999</v>
      </c>
      <c r="K36" s="263">
        <v>1.2315</v>
      </c>
      <c r="L36" s="264">
        <v>37679</v>
      </c>
      <c r="M36" s="265">
        <v>1.9E-3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Q188"/>
  <sheetViews>
    <sheetView topLeftCell="CF1" workbookViewId="0">
      <selection activeCell="C5" sqref="C5"/>
    </sheetView>
  </sheetViews>
  <sheetFormatPr baseColWidth="10" defaultColWidth="8.83203125" defaultRowHeight="16"/>
  <cols>
    <col min="1" max="1" width="17.33203125" style="55" bestFit="1" customWidth="1"/>
    <col min="2" max="2" width="10.83203125" style="55" bestFit="1" customWidth="1"/>
    <col min="3" max="3" width="11.6640625" style="69" bestFit="1" customWidth="1"/>
    <col min="4" max="4" width="10.1640625" bestFit="1" customWidth="1"/>
    <col min="6" max="6" width="10.83203125" style="55" bestFit="1" customWidth="1"/>
    <col min="7" max="7" width="11.1640625" style="73" bestFit="1" customWidth="1"/>
    <col min="8" max="10" width="8.83203125" style="55"/>
    <col min="11" max="11" width="8.83203125" style="73"/>
    <col min="12" max="14" width="8.83203125" style="55"/>
    <col min="15" max="15" width="8.83203125" style="73"/>
    <col min="17" max="18" width="8.83203125" style="55"/>
    <col min="19" max="19" width="8.83203125" style="73"/>
    <col min="20" max="22" width="8.83203125" style="55"/>
    <col min="23" max="23" width="8.83203125" style="73"/>
    <col min="24" max="26" width="8.83203125" style="55"/>
    <col min="27" max="27" width="8.83203125" style="73"/>
    <col min="28" max="28" width="8.83203125" style="55"/>
    <col min="29" max="30" width="8.83203125" style="70"/>
    <col min="31" max="31" width="8.83203125" style="95"/>
    <col min="32" max="34" width="8.83203125" style="55"/>
    <col min="35" max="35" width="8.83203125" style="73"/>
    <col min="36" max="38" width="8.83203125" style="55"/>
    <col min="39" max="39" width="8.83203125" style="73"/>
    <col min="40" max="41" width="8.83203125" style="55"/>
    <col min="43" max="43" width="8.83203125" style="73"/>
    <col min="47" max="47" width="8.83203125" style="73"/>
    <col min="51" max="51" width="8.83203125" style="73"/>
    <col min="53" max="53" width="8.83203125" style="55"/>
    <col min="55" max="55" width="8.83203125" style="73"/>
    <col min="56" max="58" width="8.83203125" style="55"/>
    <col min="59" max="59" width="8.83203125" style="73"/>
    <col min="60" max="62" width="8.83203125" style="55"/>
    <col min="63" max="63" width="8.83203125" style="73"/>
    <col min="64" max="66" width="8.83203125" style="55"/>
    <col min="67" max="67" width="8.83203125" style="73"/>
    <col min="68" max="70" width="8.83203125" style="55"/>
    <col min="71" max="71" width="8.83203125" style="73"/>
    <col min="72" max="74" width="8.83203125" style="55"/>
    <col min="75" max="75" width="8.83203125" style="73"/>
    <col min="76" max="78" width="8.83203125" style="55"/>
    <col min="79" max="79" width="8.83203125" style="73"/>
    <col min="80" max="82" width="8.83203125" style="55"/>
    <col min="83" max="83" width="8.83203125" style="73"/>
    <col min="84" max="86" width="8.83203125" style="55"/>
    <col min="87" max="87" width="8.83203125" style="73"/>
    <col min="88" max="90" width="8.83203125" style="55"/>
    <col min="91" max="91" width="8.83203125" style="73"/>
    <col min="92" max="94" width="8.83203125" style="55"/>
    <col min="95" max="95" width="8.83203125" style="73"/>
    <col min="96" max="97" width="8.83203125" style="55"/>
    <col min="98" max="98" width="10" style="55" customWidth="1"/>
    <col min="99" max="99" width="9.33203125" style="73" bestFit="1" customWidth="1"/>
    <col min="100" max="102" width="8.83203125" style="55"/>
    <col min="103" max="103" width="8.83203125" style="73"/>
    <col min="104" max="106" width="8.83203125" style="55"/>
    <col min="107" max="107" width="8.83203125" style="73"/>
    <col min="108" max="110" width="8.83203125" style="55"/>
    <col min="111" max="111" width="8.83203125" style="73"/>
    <col min="112" max="112" width="8.83203125" style="55"/>
    <col min="113" max="114" width="8.83203125" style="70"/>
    <col min="115" max="115" width="8.83203125" style="95"/>
    <col min="116" max="118" width="8.83203125" style="55"/>
    <col min="119" max="119" width="8.83203125" style="73"/>
    <col min="120" max="122" width="8.83203125" style="55"/>
    <col min="123" max="123" width="8.83203125" style="73"/>
    <col min="124" max="126" width="8.83203125" style="55"/>
    <col min="127" max="127" width="8.83203125" style="73"/>
    <col min="128" max="130" width="8.83203125" style="55"/>
    <col min="131" max="131" width="8.83203125" style="73"/>
    <col min="132" max="134" width="8.83203125" style="55"/>
    <col min="135" max="135" width="8.83203125" style="73"/>
    <col min="136" max="136" width="8.83203125" style="55"/>
    <col min="137" max="138" width="8.83203125" style="70"/>
    <col min="139" max="139" width="8.83203125" style="95"/>
    <col min="140" max="142" width="8.83203125" style="55"/>
    <col min="143" max="143" width="8.83203125" style="73"/>
    <col min="144" max="146" width="8.83203125" style="55"/>
    <col min="147" max="147" width="8.83203125" style="73"/>
    <col min="148" max="150" width="8.83203125" style="55"/>
    <col min="151" max="151" width="8.83203125" style="73"/>
    <col min="152" max="154" width="8.83203125" style="55"/>
    <col min="155" max="155" width="8.83203125" style="73"/>
    <col min="156" max="158" width="8.83203125" style="55"/>
    <col min="159" max="159" width="8.83203125" style="73"/>
    <col min="160" max="162" width="8.83203125" style="55"/>
    <col min="163" max="163" width="8.83203125" style="73"/>
    <col min="164" max="166" width="8.83203125" style="55"/>
    <col min="167" max="167" width="8.83203125" style="73"/>
    <col min="168" max="168" width="8.83203125" style="55"/>
    <col min="169" max="170" width="8.83203125" style="70"/>
    <col min="171" max="171" width="8.83203125" style="95"/>
    <col min="172" max="174" width="8.83203125" style="55"/>
    <col min="175" max="175" width="8.83203125" style="73"/>
    <col min="176" max="178" width="8.83203125" style="55"/>
    <col min="179" max="179" width="8.83203125" style="73"/>
    <col min="180" max="180" width="8.83203125" style="55"/>
    <col min="181" max="182" width="8.83203125" style="70"/>
    <col min="183" max="183" width="8.83203125" style="95"/>
    <col min="184" max="186" width="8.83203125" style="55"/>
    <col min="187" max="187" width="8.83203125" style="73"/>
    <col min="188" max="190" width="8.83203125" style="55"/>
    <col min="191" max="191" width="8.83203125" style="73"/>
    <col min="192" max="194" width="8.83203125" style="55"/>
    <col min="195" max="195" width="8.83203125" style="73"/>
    <col min="196" max="198" width="8.83203125" style="55"/>
    <col min="199" max="199" width="8.83203125" style="73"/>
    <col min="200" max="16384" width="8.83203125" style="55"/>
  </cols>
  <sheetData>
    <row r="1" spans="1:199">
      <c r="A1" s="67" t="s">
        <v>125</v>
      </c>
      <c r="C1" s="69">
        <f>AVERAGE(C8:C188)</f>
        <v>1.3750323886710299E-2</v>
      </c>
      <c r="E1" s="70"/>
      <c r="F1" s="70"/>
      <c r="G1" s="69">
        <f>AVERAGE(G8:G188)</f>
        <v>1.2102204399180777E-2</v>
      </c>
      <c r="K1" s="69">
        <f>AVERAGE(K8:K188)</f>
        <v>8.7909493566445934E-3</v>
      </c>
      <c r="O1" s="69">
        <f>AVERAGE(O8:O188)</f>
        <v>1.0035135513018005E-2</v>
      </c>
      <c r="S1" s="69">
        <f>AVERAGE(S8:S188)</f>
        <v>9.6224973306789831E-3</v>
      </c>
      <c r="W1" s="69">
        <f>AVERAGE(W8:W188)</f>
        <v>7.2691986799053579E-3</v>
      </c>
      <c r="AA1" s="69">
        <f>AVERAGE(AA8:AA188)</f>
        <v>9.1270758714697784E-3</v>
      </c>
      <c r="AE1" s="94">
        <f>AVERAGE(AE8:AE188)</f>
        <v>1.0331663403449237E-2</v>
      </c>
      <c r="AI1" s="69">
        <f>AVERAGE(AI8:AI188)</f>
        <v>1.2753436412838881E-2</v>
      </c>
      <c r="AM1" s="69">
        <f>AVERAGE(AM8:AM188)</f>
        <v>5.1863949110060948E-3</v>
      </c>
      <c r="AQ1" s="69">
        <f>AVERAGE(AQ8:AQ188)</f>
        <v>1.4206846893755391E-2</v>
      </c>
      <c r="AU1" s="69">
        <f>AVERAGE(AU8:AU188)</f>
        <v>9.06068229997045E-3</v>
      </c>
      <c r="AY1" s="69">
        <f>AVERAGE(AY8:AY188)</f>
        <v>1.376456448755818E-2</v>
      </c>
      <c r="BC1" s="69">
        <f>AVERAGE(BC8:BC188)</f>
        <v>-5.0214869661884215E-4</v>
      </c>
      <c r="BG1" s="69">
        <f>AVERAGE(BG8:BG188)</f>
        <v>1.8678733378729644E-2</v>
      </c>
      <c r="BK1" s="69">
        <f>AVERAGE(BK8:BK188)</f>
        <v>1.2734906387643376E-2</v>
      </c>
      <c r="BO1" s="69">
        <f>AVERAGE(BO8:BO188)</f>
        <v>7.0548846252312747E-3</v>
      </c>
      <c r="BS1" s="69">
        <f>AVERAGE(BS8:BS188)</f>
        <v>5.741092331437824E-3</v>
      </c>
      <c r="BW1" s="69">
        <f>AVERAGE(BW8:BW188)</f>
        <v>8.386033093435977E-3</v>
      </c>
      <c r="CA1" s="69">
        <f>AVERAGE(CA8:CA188)</f>
        <v>5.1071393027793364E-3</v>
      </c>
      <c r="CE1" s="69">
        <f>AVERAGE(CE8:CE188)</f>
        <v>1.0189770509533187E-2</v>
      </c>
      <c r="CI1" s="69">
        <f>AVERAGE(CI8:CI188)</f>
        <v>1.2807698370173015E-2</v>
      </c>
      <c r="CM1" s="69">
        <f>AVERAGE(CM8:CM188)</f>
        <v>1.5825497277281383E-2</v>
      </c>
      <c r="CQ1" s="69">
        <f>AVERAGE(CQ8:CQ188)</f>
        <v>4.9549782756015525E-3</v>
      </c>
      <c r="CU1" s="69">
        <f>AVERAGE(CU8:CU188)</f>
        <v>1.1794737304665413E-3</v>
      </c>
      <c r="CY1" s="69">
        <f>AVERAGE(CY8:CY188)</f>
        <v>6.5484574860620436E-3</v>
      </c>
      <c r="DC1" s="69">
        <f>AVERAGE(DC8:DC188)</f>
        <v>8.4867300341626081E-3</v>
      </c>
      <c r="DG1" s="69">
        <f>AVERAGE(DG8:DG188)</f>
        <v>1.2933781184921191E-2</v>
      </c>
      <c r="DK1" s="94">
        <f>AVERAGE(DK8:DK188)</f>
        <v>3.6689294114896805E-3</v>
      </c>
      <c r="DO1" s="69">
        <f>AVERAGE(DO8:DO188)</f>
        <v>9.4552374388938223E-3</v>
      </c>
      <c r="DS1" s="69">
        <f>AVERAGE(DS8:DS188)</f>
        <v>1.1685717716189677E-2</v>
      </c>
      <c r="DW1" s="69">
        <f>AVERAGE(DW8:DW188)</f>
        <v>-1.1590515455308329E-3</v>
      </c>
      <c r="EA1" s="69">
        <f>AVERAGE(EA8:EA188)</f>
        <v>1.4607866875083636E-2</v>
      </c>
      <c r="EE1" s="69">
        <f>AVERAGE(EE8:EE188)</f>
        <v>2.1902295761718239E-3</v>
      </c>
      <c r="EI1" s="94">
        <f>AVERAGE(EI8:EI188)</f>
        <v>6.1536128937859577E-5</v>
      </c>
      <c r="EM1" s="69">
        <f>AVERAGE(EM8:EM188)</f>
        <v>1.2636791961090181E-2</v>
      </c>
      <c r="EQ1" s="69">
        <f>AVERAGE(EQ8:EQ188)</f>
        <v>1.0478547012488137E-2</v>
      </c>
      <c r="EU1" s="69">
        <f>AVERAGE(EU8:EU188)</f>
        <v>6.9293313408298005E-3</v>
      </c>
      <c r="EY1" s="69">
        <f>AVERAGE(EY8:EY188)</f>
        <v>2.8812518551868654E-3</v>
      </c>
      <c r="FC1" s="69">
        <f>AVERAGE(FC8:FC188)</f>
        <v>2.8327432352084343E-3</v>
      </c>
      <c r="FG1" s="69">
        <f>AVERAGE(FG8:FG188)</f>
        <v>-5.0910832809673394E-3</v>
      </c>
      <c r="FK1" s="69">
        <f>AVERAGE(FK8:FK188)</f>
        <v>7.1451799729050271E-3</v>
      </c>
      <c r="FO1" s="94">
        <f>AVERAGE(FO8:FO188)</f>
        <v>2.8390984753177873E-3</v>
      </c>
      <c r="FS1" s="69">
        <f>AVERAGE(FS8:FS188)</f>
        <v>1.2641613741958019E-2</v>
      </c>
      <c r="FW1" s="69">
        <f>AVERAGE(FW8:FW188)</f>
        <v>6.598054774086844E-3</v>
      </c>
      <c r="GA1" s="94">
        <f>AVERAGE(GA8:GA188)</f>
        <v>1.2181392888091017E-3</v>
      </c>
      <c r="GE1" s="69">
        <f>AVERAGE(GE8:GE188)</f>
        <v>6.5844282890141943E-3</v>
      </c>
      <c r="GI1" s="69">
        <f>AVERAGE(GI8:GI188)</f>
        <v>5.854799667867284E-3</v>
      </c>
      <c r="GM1" s="69">
        <f>AVERAGE(GM8:GM188)</f>
        <v>8.1805441815867188E-4</v>
      </c>
      <c r="GQ1" s="69">
        <f>AVERAGE(GQ8:GQ188)</f>
        <v>-9.6295138257670488E-4</v>
      </c>
    </row>
    <row r="2" spans="1:199">
      <c r="A2" s="67" t="s">
        <v>126</v>
      </c>
      <c r="B2" s="56"/>
      <c r="C2" s="69">
        <f>(1+C1)^12-1</f>
        <v>0.17807264486309782</v>
      </c>
      <c r="E2" s="57"/>
      <c r="F2" s="71"/>
      <c r="G2" s="69">
        <f>(1+G1)^12-1</f>
        <v>0.15529381749257376</v>
      </c>
      <c r="K2" s="69">
        <f>(1+K1)^12-1</f>
        <v>0.11074438450260726</v>
      </c>
      <c r="O2" s="69">
        <f>(1+O1)^12-1</f>
        <v>0.1272955151006312</v>
      </c>
      <c r="S2" s="69">
        <f>(1+S1)^12-1</f>
        <v>0.1217813934250076</v>
      </c>
      <c r="W2" s="69">
        <f>(1+W1)^12-1</f>
        <v>9.0803809951661929E-2</v>
      </c>
      <c r="AA2" s="69">
        <f>(1+AA1)^12-1</f>
        <v>0.11519369796923251</v>
      </c>
      <c r="AE2" s="94">
        <f>(1+AE1)^12-1</f>
        <v>0.13127337484974477</v>
      </c>
      <c r="AI2" s="69">
        <f>(1+AI1)^12-1</f>
        <v>0.16424586931889573</v>
      </c>
      <c r="AM2" s="69">
        <f>(1+AM1)^12-1</f>
        <v>6.4043105350543028E-2</v>
      </c>
      <c r="AQ2" s="69">
        <f>(1+AQ1)^12-1</f>
        <v>0.18445470559185795</v>
      </c>
      <c r="AU2" s="69">
        <f>(1+AU1)^12-1</f>
        <v>0.11431355225955131</v>
      </c>
      <c r="AY2" s="69">
        <f>(1+AY1)^12-1</f>
        <v>0.178271247120114</v>
      </c>
      <c r="BC2" s="69">
        <f>(1+BC1)^12-1</f>
        <v>-6.0091700653465141E-3</v>
      </c>
      <c r="BG2" s="69">
        <f>(1+BG1)^12-1</f>
        <v>0.24866769378272413</v>
      </c>
      <c r="BK2" s="69">
        <f>(1+BK1)^12-1</f>
        <v>0.16399027303648905</v>
      </c>
      <c r="BO2" s="69">
        <f>(1+BO1)^12-1</f>
        <v>8.8022016797696834E-2</v>
      </c>
      <c r="BS2" s="69">
        <f>(1+BS1)^12-1</f>
        <v>7.1110650007206733E-2</v>
      </c>
      <c r="BW2" s="69">
        <f>(1+BW1)^12-1</f>
        <v>0.10540611030256897</v>
      </c>
      <c r="CA2" s="69">
        <f>(1+CA1)^12-1</f>
        <v>6.3036786649946164E-2</v>
      </c>
      <c r="CE2" s="69">
        <f>(1+CE1)^12-1</f>
        <v>0.12936830870317362</v>
      </c>
      <c r="CI2" s="69">
        <f>(1+CI1)^12-1</f>
        <v>0.16499463454161711</v>
      </c>
      <c r="CM2" s="69">
        <f>(1+CM1)^12-1</f>
        <v>0.20733923272130017</v>
      </c>
      <c r="CQ2" s="69">
        <f>(1+CQ1)^12-1</f>
        <v>6.1107223319630588E-2</v>
      </c>
      <c r="CU2" s="69">
        <f>(1+CU1)^12-1</f>
        <v>1.4245863155550209E-2</v>
      </c>
      <c r="CY2" s="69">
        <f>(1+CY1)^12-1</f>
        <v>8.1474420029367112E-2</v>
      </c>
      <c r="DC2" s="69">
        <f>(1+DC1)^12-1</f>
        <v>0.10673146188799865</v>
      </c>
      <c r="DG2" s="69">
        <f>(1+DG1)^12-1</f>
        <v>0.166736166506946</v>
      </c>
      <c r="DK2" s="94">
        <f>(1+DK1)^12-1</f>
        <v>4.4926537275923328E-2</v>
      </c>
      <c r="DO2" s="69">
        <f>(1+DO1)^12-1</f>
        <v>0.11955333489098652</v>
      </c>
      <c r="DS2" s="69">
        <f>(1+DS1)^12-1</f>
        <v>0.14960178005934166</v>
      </c>
      <c r="DW2" s="69">
        <f>(1+DW1)^12-1</f>
        <v>-1.3820295778152913E-2</v>
      </c>
      <c r="EA2" s="69">
        <f>(1+EA1)^12-1</f>
        <v>0.19008698072974228</v>
      </c>
      <c r="EE2" s="69">
        <f>(1+EE1)^12-1</f>
        <v>2.6601686802252278E-2</v>
      </c>
      <c r="EI2" s="94">
        <f>(1+EI1)^12-1</f>
        <v>7.3868352040529217E-4</v>
      </c>
      <c r="EM2" s="69">
        <f>(1+EM1)^12-1</f>
        <v>0.16263777610077046</v>
      </c>
      <c r="EQ2" s="69">
        <f>(1+EQ1)^12-1</f>
        <v>0.13324854936636865</v>
      </c>
      <c r="EU2" s="69">
        <f>(1+EU1)^12-1</f>
        <v>8.6395359405828653E-2</v>
      </c>
      <c r="EY2" s="69">
        <f>(1+EY1)^12-1</f>
        <v>3.5128225130390156E-2</v>
      </c>
      <c r="FC2" s="69">
        <f>(1+FC1)^12-1</f>
        <v>3.4527564356472196E-2</v>
      </c>
      <c r="FG2" s="69">
        <f>(1+FG1)^12-1</f>
        <v>-5.941103742821785E-2</v>
      </c>
      <c r="FK2" s="69">
        <f>(1+FK1)^12-1</f>
        <v>8.9193255313148256E-2</v>
      </c>
      <c r="FO2" s="94">
        <f>(1+FO1)^12-1</f>
        <v>3.4606240290592005E-2</v>
      </c>
      <c r="FS2" s="69">
        <f>(1+FS1)^12-1</f>
        <v>0.1627042101641536</v>
      </c>
      <c r="FW2" s="69">
        <f>(1+FW1)^12-1</f>
        <v>8.2114064193133274E-2</v>
      </c>
      <c r="GA2" s="94">
        <f>(1+GA1)^12-1</f>
        <v>1.4716005198817772E-2</v>
      </c>
      <c r="GE2" s="69">
        <f>(1+GE1)^12-1</f>
        <v>8.1938292186483963E-2</v>
      </c>
      <c r="GI2" s="69">
        <f>(1+GI1)^12-1</f>
        <v>7.2564728819005886E-2</v>
      </c>
      <c r="GM2" s="69">
        <f>(1+GM1)^12-1</f>
        <v>9.8609417395167931E-3</v>
      </c>
      <c r="GQ2" s="69">
        <f>(1+GQ1)^12-1</f>
        <v>-1.1494412434492673E-2</v>
      </c>
    </row>
    <row r="3" spans="1:199">
      <c r="A3" s="67" t="s">
        <v>2</v>
      </c>
      <c r="C3" s="69">
        <f>_xlfn.VAR.P(C8:C188)*12</f>
        <v>6.3411245497655117E-2</v>
      </c>
      <c r="D3" s="65"/>
      <c r="E3" s="57"/>
      <c r="F3" s="71"/>
      <c r="G3" s="69">
        <f>_xlfn.VAR.P(G8:G188)*12</f>
        <v>5.0910510569864571E-2</v>
      </c>
      <c r="K3" s="69">
        <f>_xlfn.VAR.P(K8:K188)*12</f>
        <v>3.865506424256071E-2</v>
      </c>
      <c r="O3" s="69">
        <f>_xlfn.VAR.P(O8:O188)*12</f>
        <v>3.0139580749399243E-2</v>
      </c>
      <c r="S3" s="69">
        <f>_xlfn.VAR.P(S8:S188)*12</f>
        <v>5.187608841331004E-2</v>
      </c>
      <c r="W3" s="69">
        <f>_xlfn.VAR.P(W8:W188)*12</f>
        <v>3.2952104338480184E-2</v>
      </c>
      <c r="AA3" s="69">
        <f>_xlfn.VAR.P(AA8:AA188)*12</f>
        <v>6.4675266602717649E-2</v>
      </c>
      <c r="AE3" s="94">
        <f>_xlfn.VAR.P(AE8:AE188)*12</f>
        <v>4.9681963162170904E-2</v>
      </c>
      <c r="AI3" s="69">
        <f>_xlfn.VAR.P(AI8:AI188)*12</f>
        <v>6.353199457381431E-2</v>
      </c>
      <c r="AM3" s="69">
        <f>_xlfn.VAR.P(AM8:AM188)*12</f>
        <v>0.17711010038326497</v>
      </c>
      <c r="AQ3" s="69">
        <f>_xlfn.VAR.P(AQ8:AQ188)*12</f>
        <v>0.11275469555917317</v>
      </c>
      <c r="AU3" s="69">
        <f>_xlfn.VAR.P(AU8:AU188)*12</f>
        <v>9.9803062007983334E-2</v>
      </c>
      <c r="AY3" s="69">
        <f>_xlfn.VAR.P(AY8:AY188)*12</f>
        <v>6.2709751392871715E-2</v>
      </c>
      <c r="BC3" s="69">
        <f>_xlfn.VAR.P(BC8:BC188)*12</f>
        <v>8.608714847578508E-2</v>
      </c>
      <c r="BG3" s="69">
        <f>_xlfn.VAR.P(BG8:BG188)*12</f>
        <v>9.8490417566486632E-2</v>
      </c>
      <c r="BK3" s="69">
        <f>_xlfn.VAR.P(BK8:BK188)*12</f>
        <v>0.17343422915346543</v>
      </c>
      <c r="BO3" s="69">
        <f>_xlfn.VAR.P(BO8:BO188)*12</f>
        <v>8.9319235846768805E-2</v>
      </c>
      <c r="BS3" s="69">
        <f>_xlfn.VAR.P(BS8:BS188)*12</f>
        <v>4.724597265856538E-2</v>
      </c>
      <c r="BW3" s="69">
        <f>_xlfn.VAR.P(BW8:BW188)*12</f>
        <v>0.10075180438996514</v>
      </c>
      <c r="CA3" s="69">
        <f>_xlfn.VAR.P(CA8:CA188)*12</f>
        <v>4.0465329502966323E-2</v>
      </c>
      <c r="CE3" s="69">
        <f>_xlfn.VAR.P(CE8:CE188)*12</f>
        <v>7.6389386349860755E-2</v>
      </c>
      <c r="CI3" s="69">
        <f>_xlfn.VAR.P(CI8:CI188)*12</f>
        <v>0.11769791795823578</v>
      </c>
      <c r="CM3" s="69">
        <f>_xlfn.VAR.P(CM8:CM188)*12</f>
        <v>5.4706191891984807E-2</v>
      </c>
      <c r="CQ3" s="69">
        <f>_xlfn.VAR.P(CQ8:CQ188)*12</f>
        <v>4.9930563947536595E-2</v>
      </c>
      <c r="CU3" s="69">
        <f>_xlfn.VAR.P(CU8:CU188)*12</f>
        <v>0.1798304058363904</v>
      </c>
      <c r="CY3" s="69">
        <f>_xlfn.VAR.P(CY8:CY188)*12</f>
        <v>2.5607093248538555E-2</v>
      </c>
      <c r="DC3" s="69">
        <f>_xlfn.VAR.P(DC8:DC188)*12</f>
        <v>2.943516249299849E-2</v>
      </c>
      <c r="DG3" s="69">
        <f>_xlfn.VAR.P(DG8:DG188)*12</f>
        <v>8.1105042091619214E-2</v>
      </c>
      <c r="DK3" s="94">
        <f>_xlfn.VAR.P(DK8:DK188)*12</f>
        <v>5.4144354819461893E-2</v>
      </c>
      <c r="DO3" s="69">
        <f>_xlfn.VAR.P(DO8:DO188)*12</f>
        <v>0.13369415517596323</v>
      </c>
      <c r="DS3" s="69">
        <f>_xlfn.VAR.P(DS8:DS188)*12</f>
        <v>5.8893678568195426E-2</v>
      </c>
      <c r="DW3" s="69">
        <f>_xlfn.VAR.P(DW8:DW188)*12</f>
        <v>8.3617832134692163E-2</v>
      </c>
      <c r="EA3" s="69">
        <f>_xlfn.VAR.P(EA8:EA188)*12</f>
        <v>6.1609444792572521E-2</v>
      </c>
      <c r="EE3" s="69">
        <f>_xlfn.VAR.P(EE8:EE188)*12</f>
        <v>5.0244301931008969E-2</v>
      </c>
      <c r="EI3" s="94">
        <f>_xlfn.VAR.P(EI8:EI188)*12</f>
        <v>4.8175351671255418E-2</v>
      </c>
      <c r="EM3" s="69">
        <f>_xlfn.VAR.P(EM8:EM188)*12</f>
        <v>3.1228243625401039E-2</v>
      </c>
      <c r="EQ3" s="69">
        <f>_xlfn.VAR.P(EQ8:EQ188)*12</f>
        <v>7.9890449068461489E-2</v>
      </c>
      <c r="EU3" s="69">
        <f>_xlfn.VAR.P(EU8:EU188)*12</f>
        <v>6.7093640487946096E-2</v>
      </c>
      <c r="EY3" s="69">
        <f>_xlfn.VAR.P(EY8:EY188)*12</f>
        <v>6.8641905193304445E-2</v>
      </c>
      <c r="FC3" s="69">
        <f>_xlfn.VAR.P(FC8:FC188)*12</f>
        <v>0.13889141732992707</v>
      </c>
      <c r="FG3" s="69">
        <f>_xlfn.VAR.P(FG8:FG188)*12</f>
        <v>0.14232243780263593</v>
      </c>
      <c r="FK3" s="69">
        <f>_xlfn.VAR.P(FK8:FK188)*12</f>
        <v>5.0311960562251713E-2</v>
      </c>
      <c r="FO3" s="94">
        <f>_xlfn.VAR.P(FO8:FO188)*12</f>
        <v>7.5394327278199461E-2</v>
      </c>
      <c r="FS3" s="69">
        <f>_xlfn.VAR.P(FS8:FS188)*12</f>
        <v>2.8248703281342602E-2</v>
      </c>
      <c r="FW3" s="69">
        <f>_xlfn.VAR.P(FW8:FW188)*12</f>
        <v>4.479106001102226E-2</v>
      </c>
      <c r="GA3" s="94">
        <f>_xlfn.VAR.P(GA8:GA188)*12</f>
        <v>0.16355430665974457</v>
      </c>
      <c r="GE3" s="69">
        <f>_xlfn.VAR.P(GE8:GE188)*12</f>
        <v>6.5596944456766185E-2</v>
      </c>
      <c r="GI3" s="69">
        <f>_xlfn.VAR.P(GI8:GI188)*12</f>
        <v>7.7218931080575967E-2</v>
      </c>
      <c r="GM3" s="69">
        <f>_xlfn.VAR.P(GM8:GM188)*12</f>
        <v>7.0300214446282608E-2</v>
      </c>
      <c r="GQ3" s="69">
        <f>_xlfn.VAR.P(GQ8:GQ188)*12</f>
        <v>0.12939558653813243</v>
      </c>
    </row>
    <row r="4" spans="1:199">
      <c r="A4" s="67" t="s">
        <v>15</v>
      </c>
      <c r="C4" s="69">
        <f>_xlfn.STDEV.P(C9:C188)*SQRT(12)</f>
        <v>0.25181589603846516</v>
      </c>
      <c r="G4" s="69">
        <f>_xlfn.STDEV.P(G9:G188)*SQRT(12)</f>
        <v>0.22563357589211888</v>
      </c>
      <c r="K4" s="69">
        <f>_xlfn.STDEV.P(K9:K188)*SQRT(12)</f>
        <v>0.19660891191032187</v>
      </c>
      <c r="O4" s="69">
        <f>_xlfn.STDEV.P(O9:O188)*SQRT(12)</f>
        <v>0.17360754807726317</v>
      </c>
      <c r="S4" s="69">
        <f>_xlfn.STDEV.P(S9:S188)*SQRT(12)</f>
        <v>0.22776322884370526</v>
      </c>
      <c r="W4" s="69">
        <f>_xlfn.STDEV.P(W9:W188)*SQRT(12)</f>
        <v>0.18152714490808305</v>
      </c>
      <c r="AA4" s="69">
        <f>_xlfn.STDEV.P(AA9:AA188)*SQRT(12)</f>
        <v>0.25431332368304588</v>
      </c>
      <c r="AE4" s="94">
        <f>_xlfn.STDEV.P(AE9:AE188)*SQRT(12)</f>
        <v>0.22289451128767371</v>
      </c>
      <c r="AI4" s="69">
        <f>_xlfn.STDEV.P(AI9:AI188)*SQRT(12)</f>
        <v>0.25205553866918756</v>
      </c>
      <c r="AM4" s="69">
        <f>_xlfn.STDEV.P(AM9:AM188)*SQRT(12)</f>
        <v>0.42084450855781036</v>
      </c>
      <c r="AQ4" s="69">
        <f>_xlfn.STDEV.P(AQ9:AQ188)*SQRT(12)</f>
        <v>0.33578965969662189</v>
      </c>
      <c r="AU4" s="69">
        <f>_xlfn.STDEV.P(AU9:AU188)*SQRT(12)</f>
        <v>0.31591622624990839</v>
      </c>
      <c r="AY4" s="69">
        <f>_xlfn.STDEV.P(AY9:AY188)*SQRT(12)</f>
        <v>0.25041915140993448</v>
      </c>
      <c r="BC4" s="69">
        <f>_xlfn.STDEV.P(BC9:BC188)*SQRT(12)</f>
        <v>0.29340611526651089</v>
      </c>
      <c r="BG4" s="69">
        <f>_xlfn.STDEV.P(BG9:BG188)*SQRT(12)</f>
        <v>0.31383183007223253</v>
      </c>
      <c r="BK4" s="69">
        <f>_xlfn.STDEV.P(BK9:BK188)*SQRT(12)</f>
        <v>0.41645435422560467</v>
      </c>
      <c r="BO4" s="69">
        <f>_xlfn.STDEV.P(BO9:BO188)*SQRT(12)</f>
        <v>0.29886323937006504</v>
      </c>
      <c r="BS4" s="69">
        <f>_xlfn.STDEV.P(BS9:BS188)*SQRT(12)</f>
        <v>0.21736138723003534</v>
      </c>
      <c r="BW4" s="69">
        <f>_xlfn.STDEV.P(BW9:BW188)*SQRT(12)</f>
        <v>0.31741424730148005</v>
      </c>
      <c r="CA4" s="69">
        <f>_xlfn.STDEV.P(CA9:CA188)*SQRT(12)</f>
        <v>0.20115995998947286</v>
      </c>
      <c r="CE4" s="69">
        <f>_xlfn.STDEV.P(CE9:CE188)*SQRT(12)</f>
        <v>0.27638629913557716</v>
      </c>
      <c r="CI4" s="69">
        <f>_xlfn.STDEV.P(CI9:CI188)*SQRT(12)</f>
        <v>0.34307130156606769</v>
      </c>
      <c r="CM4" s="69">
        <f>_xlfn.STDEV.P(CM9:CM188)*SQRT(12)</f>
        <v>0.23389354820512859</v>
      </c>
      <c r="CQ4" s="69">
        <f>_xlfn.STDEV.P(CQ9:CQ188)*SQRT(12)</f>
        <v>0.22345148007461618</v>
      </c>
      <c r="CU4" s="69">
        <f>_xlfn.STDEV.P(CU9:CU188)*SQRT(12)</f>
        <v>0.42406415297262556</v>
      </c>
      <c r="CY4" s="69">
        <f>_xlfn.STDEV.P(CY9:CY188)*SQRT(12)</f>
        <v>0.1600221648664289</v>
      </c>
      <c r="DC4" s="69">
        <f>_xlfn.STDEV.P(DC9:DC188)*SQRT(12)</f>
        <v>0.17156678726664576</v>
      </c>
      <c r="DG4" s="69">
        <f>_xlfn.STDEV.P(DG9:DG188)*SQRT(12)</f>
        <v>0.28478946976954611</v>
      </c>
      <c r="DK4" s="94">
        <f>_xlfn.STDEV.P(DK9:DK188)*SQRT(12)</f>
        <v>0.23268939558875879</v>
      </c>
      <c r="DO4" s="69">
        <f>_xlfn.STDEV.P(DO9:DO188)*SQRT(12)</f>
        <v>0.36564211351533782</v>
      </c>
      <c r="DS4" s="69">
        <f>_xlfn.STDEV.P(DS9:DS188)*SQRT(12)</f>
        <v>0.24268019813778668</v>
      </c>
      <c r="DW4" s="69">
        <f>_xlfn.STDEV.P(DW9:DW188)*SQRT(12)</f>
        <v>0.28916748111551577</v>
      </c>
      <c r="EA4" s="69">
        <f>_xlfn.STDEV.P(EA9:EA188)*SQRT(12)</f>
        <v>0.24821249926740699</v>
      </c>
      <c r="EE4" s="69">
        <f>_xlfn.STDEV.P(EE9:EE188)*SQRT(12)</f>
        <v>0.22415240781889667</v>
      </c>
      <c r="EI4" s="94">
        <f>_xlfn.STDEV.P(EI9:EI188)*SQRT(12)</f>
        <v>0.21948884179214082</v>
      </c>
      <c r="EM4" s="69">
        <f>_xlfn.STDEV.P(EM9:EM188)*SQRT(12)</f>
        <v>0.17671514826239723</v>
      </c>
      <c r="EQ4" s="69">
        <f>_xlfn.STDEV.P(EQ9:EQ188)*SQRT(12)</f>
        <v>0.28264898561371393</v>
      </c>
      <c r="EU4" s="69">
        <f>_xlfn.STDEV.P(EU9:EU188)*SQRT(12)</f>
        <v>0.25902440133691285</v>
      </c>
      <c r="EY4" s="69">
        <f>_xlfn.STDEV.P(EY9:EY188)*SQRT(12)</f>
        <v>0.26199600224679848</v>
      </c>
      <c r="FC4" s="69">
        <f>_xlfn.STDEV.P(FC9:FC188)*SQRT(12)</f>
        <v>0.37268138849414933</v>
      </c>
      <c r="FG4" s="69">
        <f>_xlfn.STDEV.P(FG9:FG188)*SQRT(12)</f>
        <v>0.37725646157837495</v>
      </c>
      <c r="FK4" s="69">
        <f>_xlfn.STDEV.P(FK9:FK188)*SQRT(12)</f>
        <v>0.22430327809073972</v>
      </c>
      <c r="FO4" s="94">
        <f>_xlfn.STDEV.P(FO9:FO188)*SQRT(12)</f>
        <v>0.27458027474346997</v>
      </c>
      <c r="FS4" s="69">
        <f>_xlfn.STDEV.P(FS9:FS188)*SQRT(12)</f>
        <v>0.16807350559009174</v>
      </c>
      <c r="FW4" s="69">
        <f>_xlfn.STDEV.P(FW9:FW188)*SQRT(12)</f>
        <v>0.21163898509259171</v>
      </c>
      <c r="GA4" s="94">
        <f>_xlfn.STDEV.P(GA9:GA188)*SQRT(12)</f>
        <v>0.40441847962196847</v>
      </c>
      <c r="GE4" s="69">
        <f>_xlfn.STDEV.P(GE9:GE188)*SQRT(12)</f>
        <v>0.25611900448183489</v>
      </c>
      <c r="GI4" s="69">
        <f>_xlfn.STDEV.P(GI9:GI188)*SQRT(12)</f>
        <v>0.27788294492569338</v>
      </c>
      <c r="GM4" s="69">
        <f>_xlfn.STDEV.P(GM9:GM188)*SQRT(12)</f>
        <v>0.26514187607068523</v>
      </c>
      <c r="GQ4" s="69">
        <f>_xlfn.STDEV.P(GQ9:GQ188)*SQRT(12)</f>
        <v>0.3597159803763692</v>
      </c>
    </row>
    <row r="5" spans="1:199">
      <c r="C5" s="75" t="s">
        <v>25</v>
      </c>
    </row>
    <row r="6" spans="1:199">
      <c r="A6" s="278" t="s">
        <v>29</v>
      </c>
      <c r="B6" s="278"/>
      <c r="C6" s="279"/>
      <c r="E6" s="278" t="s">
        <v>31</v>
      </c>
      <c r="F6" s="278"/>
      <c r="G6" s="279"/>
      <c r="J6" t="s">
        <v>33</v>
      </c>
      <c r="N6" t="s">
        <v>35</v>
      </c>
      <c r="R6" t="s">
        <v>37</v>
      </c>
      <c r="V6" t="s">
        <v>39</v>
      </c>
      <c r="X6"/>
      <c r="Z6" t="s">
        <v>41</v>
      </c>
      <c r="AD6" s="65" t="s">
        <v>163</v>
      </c>
      <c r="AH6" t="s">
        <v>44</v>
      </c>
      <c r="AJ6"/>
      <c r="AL6" t="s">
        <v>46</v>
      </c>
      <c r="AN6"/>
      <c r="AP6" t="s">
        <v>48</v>
      </c>
      <c r="AT6" t="s">
        <v>50</v>
      </c>
      <c r="AX6" t="s">
        <v>52</v>
      </c>
      <c r="BA6" s="86"/>
      <c r="BB6" s="68" t="s">
        <v>54</v>
      </c>
      <c r="BC6" s="87"/>
      <c r="BF6" t="s">
        <v>56</v>
      </c>
      <c r="BJ6" t="s">
        <v>58</v>
      </c>
      <c r="BN6" t="s">
        <v>60</v>
      </c>
      <c r="BR6" t="s">
        <v>62</v>
      </c>
      <c r="BV6" t="s">
        <v>64</v>
      </c>
      <c r="BZ6" t="s">
        <v>66</v>
      </c>
      <c r="CD6" t="s">
        <v>160</v>
      </c>
      <c r="CH6" t="s">
        <v>69</v>
      </c>
      <c r="CL6" t="s">
        <v>71</v>
      </c>
      <c r="CP6" t="s">
        <v>73</v>
      </c>
      <c r="CT6" s="55" t="s">
        <v>75</v>
      </c>
      <c r="CW6" s="86"/>
      <c r="CX6" s="68" t="s">
        <v>77</v>
      </c>
      <c r="CY6" s="87"/>
      <c r="DB6" t="s">
        <v>79</v>
      </c>
      <c r="DF6" t="s">
        <v>81</v>
      </c>
      <c r="DJ6" s="65" t="s">
        <v>83</v>
      </c>
      <c r="DN6" t="s">
        <v>85</v>
      </c>
      <c r="DR6" t="s">
        <v>87</v>
      </c>
      <c r="DV6" t="s">
        <v>89</v>
      </c>
      <c r="DZ6" t="s">
        <v>91</v>
      </c>
      <c r="ED6" t="s">
        <v>93</v>
      </c>
      <c r="EH6" s="65" t="s">
        <v>95</v>
      </c>
      <c r="EL6" t="s">
        <v>97</v>
      </c>
      <c r="EP6" t="s">
        <v>99</v>
      </c>
      <c r="ET6" t="s">
        <v>101</v>
      </c>
      <c r="EX6" t="s">
        <v>103</v>
      </c>
      <c r="FB6" t="s">
        <v>105</v>
      </c>
      <c r="FF6" t="s">
        <v>135</v>
      </c>
      <c r="FJ6" t="s">
        <v>108</v>
      </c>
      <c r="FM6" s="65" t="s">
        <v>157</v>
      </c>
      <c r="FR6" t="s">
        <v>111</v>
      </c>
      <c r="FV6" t="s">
        <v>113</v>
      </c>
      <c r="FZ6" s="65" t="s">
        <v>115</v>
      </c>
      <c r="GD6" t="s">
        <v>117</v>
      </c>
      <c r="GH6" t="s">
        <v>119</v>
      </c>
      <c r="GL6" t="s">
        <v>121</v>
      </c>
      <c r="GP6" t="s">
        <v>123</v>
      </c>
    </row>
    <row r="7" spans="1:199">
      <c r="A7" t="s">
        <v>8</v>
      </c>
      <c r="B7" t="s">
        <v>26</v>
      </c>
      <c r="C7" s="74" t="s">
        <v>16</v>
      </c>
      <c r="E7" t="s">
        <v>8</v>
      </c>
      <c r="F7" t="s">
        <v>26</v>
      </c>
      <c r="G7" s="74" t="s">
        <v>16</v>
      </c>
      <c r="I7" t="s">
        <v>8</v>
      </c>
      <c r="J7" t="s">
        <v>26</v>
      </c>
      <c r="K7" s="74" t="s">
        <v>16</v>
      </c>
      <c r="M7" t="s">
        <v>8</v>
      </c>
      <c r="N7" t="s">
        <v>26</v>
      </c>
      <c r="O7" s="74" t="s">
        <v>16</v>
      </c>
      <c r="Q7" t="s">
        <v>8</v>
      </c>
      <c r="R7" t="s">
        <v>26</v>
      </c>
      <c r="S7" s="74" t="s">
        <v>16</v>
      </c>
      <c r="U7" t="s">
        <v>8</v>
      </c>
      <c r="V7" t="s">
        <v>26</v>
      </c>
      <c r="W7" s="74" t="s">
        <v>16</v>
      </c>
      <c r="X7"/>
      <c r="Y7" t="s">
        <v>8</v>
      </c>
      <c r="Z7" t="s">
        <v>26</v>
      </c>
      <c r="AA7" s="74" t="s">
        <v>16</v>
      </c>
      <c r="AC7" s="65" t="s">
        <v>8</v>
      </c>
      <c r="AD7" s="65" t="s">
        <v>158</v>
      </c>
      <c r="AE7" s="96" t="s">
        <v>16</v>
      </c>
      <c r="AG7" t="s">
        <v>8</v>
      </c>
      <c r="AH7" t="s">
        <v>26</v>
      </c>
      <c r="AI7" s="74" t="s">
        <v>16</v>
      </c>
      <c r="AJ7"/>
      <c r="AK7" t="s">
        <v>8</v>
      </c>
      <c r="AL7" t="s">
        <v>26</v>
      </c>
      <c r="AM7" s="74" t="s">
        <v>16</v>
      </c>
      <c r="AN7"/>
      <c r="AO7" t="s">
        <v>8</v>
      </c>
      <c r="AP7" t="s">
        <v>26</v>
      </c>
      <c r="AQ7" s="74" t="s">
        <v>16</v>
      </c>
      <c r="AS7" t="s">
        <v>8</v>
      </c>
      <c r="AT7" t="s">
        <v>26</v>
      </c>
      <c r="AU7" s="74" t="s">
        <v>16</v>
      </c>
      <c r="AW7" t="s">
        <v>8</v>
      </c>
      <c r="AX7" t="s">
        <v>26</v>
      </c>
      <c r="AY7" s="74" t="s">
        <v>16</v>
      </c>
      <c r="BA7" s="92" t="s">
        <v>8</v>
      </c>
      <c r="BB7" t="s">
        <v>159</v>
      </c>
      <c r="BC7" s="74" t="s">
        <v>16</v>
      </c>
      <c r="BE7" t="s">
        <v>8</v>
      </c>
      <c r="BF7" t="s">
        <v>26</v>
      </c>
      <c r="BG7" s="74" t="s">
        <v>16</v>
      </c>
      <c r="BI7" t="s">
        <v>8</v>
      </c>
      <c r="BJ7" t="s">
        <v>26</v>
      </c>
      <c r="BK7" s="74" t="s">
        <v>16</v>
      </c>
      <c r="BM7" t="s">
        <v>8</v>
      </c>
      <c r="BN7" t="s">
        <v>26</v>
      </c>
      <c r="BO7" s="74" t="s">
        <v>16</v>
      </c>
      <c r="BQ7" t="s">
        <v>8</v>
      </c>
      <c r="BR7" t="s">
        <v>26</v>
      </c>
      <c r="BS7" s="74" t="s">
        <v>16</v>
      </c>
      <c r="BU7" t="s">
        <v>8</v>
      </c>
      <c r="BV7" t="s">
        <v>26</v>
      </c>
      <c r="BW7" s="74" t="s">
        <v>16</v>
      </c>
      <c r="BY7" t="s">
        <v>8</v>
      </c>
      <c r="BZ7" t="s">
        <v>26</v>
      </c>
      <c r="CA7" s="74" t="s">
        <v>16</v>
      </c>
      <c r="CC7" t="s">
        <v>8</v>
      </c>
      <c r="CD7" t="s">
        <v>26</v>
      </c>
      <c r="CE7" s="74" t="s">
        <v>16</v>
      </c>
      <c r="CG7" t="s">
        <v>8</v>
      </c>
      <c r="CH7" t="s">
        <v>26</v>
      </c>
      <c r="CI7" s="74" t="s">
        <v>16</v>
      </c>
      <c r="CK7" t="s">
        <v>8</v>
      </c>
      <c r="CL7" t="s">
        <v>26</v>
      </c>
      <c r="CM7" s="74" t="s">
        <v>16</v>
      </c>
      <c r="CO7" t="s">
        <v>8</v>
      </c>
      <c r="CP7" t="s">
        <v>26</v>
      </c>
      <c r="CQ7" s="74" t="s">
        <v>16</v>
      </c>
      <c r="CS7" t="s">
        <v>8</v>
      </c>
      <c r="CT7" t="s">
        <v>158</v>
      </c>
      <c r="CU7" s="74" t="s">
        <v>16</v>
      </c>
      <c r="CW7" t="s">
        <v>8</v>
      </c>
      <c r="CX7" t="s">
        <v>158</v>
      </c>
      <c r="CY7" s="74" t="s">
        <v>16</v>
      </c>
      <c r="DA7" t="s">
        <v>8</v>
      </c>
      <c r="DB7" t="s">
        <v>26</v>
      </c>
      <c r="DC7" s="74" t="s">
        <v>16</v>
      </c>
      <c r="DE7" t="s">
        <v>8</v>
      </c>
      <c r="DF7" t="s">
        <v>26</v>
      </c>
      <c r="DG7" s="74" t="s">
        <v>16</v>
      </c>
      <c r="DI7" s="65" t="s">
        <v>8</v>
      </c>
      <c r="DJ7" s="65" t="s">
        <v>158</v>
      </c>
      <c r="DK7" s="96" t="s">
        <v>16</v>
      </c>
      <c r="DM7" t="s">
        <v>8</v>
      </c>
      <c r="DN7" t="s">
        <v>26</v>
      </c>
      <c r="DO7" s="74" t="s">
        <v>16</v>
      </c>
      <c r="DQ7" t="s">
        <v>8</v>
      </c>
      <c r="DR7" t="s">
        <v>26</v>
      </c>
      <c r="DS7" s="74" t="s">
        <v>16</v>
      </c>
      <c r="DU7" t="s">
        <v>8</v>
      </c>
      <c r="DV7" t="s">
        <v>158</v>
      </c>
      <c r="DW7" s="74" t="s">
        <v>16</v>
      </c>
      <c r="DY7" t="s">
        <v>8</v>
      </c>
      <c r="DZ7" t="s">
        <v>26</v>
      </c>
      <c r="EA7" s="74" t="s">
        <v>16</v>
      </c>
      <c r="EC7" t="s">
        <v>8</v>
      </c>
      <c r="ED7" t="s">
        <v>26</v>
      </c>
      <c r="EE7" s="74" t="s">
        <v>16</v>
      </c>
      <c r="EG7" s="65" t="s">
        <v>8</v>
      </c>
      <c r="EH7" s="65" t="s">
        <v>158</v>
      </c>
      <c r="EI7" s="96" t="s">
        <v>16</v>
      </c>
      <c r="EK7" t="s">
        <v>8</v>
      </c>
      <c r="EL7" t="s">
        <v>26</v>
      </c>
      <c r="EM7" s="74" t="s">
        <v>16</v>
      </c>
      <c r="EO7" t="s">
        <v>8</v>
      </c>
      <c r="EP7" t="s">
        <v>26</v>
      </c>
      <c r="EQ7" s="74" t="s">
        <v>16</v>
      </c>
      <c r="ES7" t="s">
        <v>8</v>
      </c>
      <c r="ET7" t="s">
        <v>26</v>
      </c>
      <c r="EU7" s="74" t="s">
        <v>16</v>
      </c>
      <c r="EW7" t="s">
        <v>8</v>
      </c>
      <c r="EX7" t="s">
        <v>26</v>
      </c>
      <c r="EY7" s="74" t="s">
        <v>16</v>
      </c>
      <c r="FA7" t="s">
        <v>8</v>
      </c>
      <c r="FB7" t="s">
        <v>26</v>
      </c>
      <c r="FC7" s="74" t="s">
        <v>16</v>
      </c>
      <c r="FE7" t="s">
        <v>8</v>
      </c>
      <c r="FF7" t="s">
        <v>26</v>
      </c>
      <c r="FG7" s="74" t="s">
        <v>16</v>
      </c>
      <c r="FI7" t="s">
        <v>8</v>
      </c>
      <c r="FJ7" t="s">
        <v>26</v>
      </c>
      <c r="FK7" s="74" t="s">
        <v>16</v>
      </c>
      <c r="FM7" s="65" t="s">
        <v>8</v>
      </c>
      <c r="FN7" s="65" t="s">
        <v>158</v>
      </c>
      <c r="FO7" s="96" t="s">
        <v>16</v>
      </c>
      <c r="FQ7" t="s">
        <v>8</v>
      </c>
      <c r="FR7" t="s">
        <v>26</v>
      </c>
      <c r="FS7" s="74" t="s">
        <v>16</v>
      </c>
      <c r="FU7" t="s">
        <v>8</v>
      </c>
      <c r="FV7" t="s">
        <v>26</v>
      </c>
      <c r="FW7" s="74" t="s">
        <v>16</v>
      </c>
      <c r="FY7" s="65" t="s">
        <v>8</v>
      </c>
      <c r="FZ7" s="65" t="s">
        <v>158</v>
      </c>
      <c r="GA7" s="96" t="s">
        <v>16</v>
      </c>
      <c r="GC7" t="s">
        <v>8</v>
      </c>
      <c r="GD7" t="s">
        <v>26</v>
      </c>
      <c r="GE7" s="74" t="s">
        <v>16</v>
      </c>
      <c r="GG7" t="s">
        <v>8</v>
      </c>
      <c r="GH7" t="s">
        <v>26</v>
      </c>
      <c r="GI7" s="74" t="s">
        <v>16</v>
      </c>
      <c r="GK7" t="s">
        <v>8</v>
      </c>
      <c r="GL7" t="s">
        <v>26</v>
      </c>
      <c r="GM7" s="74" t="s">
        <v>16</v>
      </c>
      <c r="GO7" t="s">
        <v>8</v>
      </c>
      <c r="GP7" t="s">
        <v>26</v>
      </c>
      <c r="GQ7" s="74" t="s">
        <v>16</v>
      </c>
    </row>
    <row r="8" spans="1:199">
      <c r="A8" s="66">
        <v>37621</v>
      </c>
      <c r="B8">
        <v>7.4879569999999998</v>
      </c>
      <c r="C8" s="73"/>
      <c r="E8" s="66">
        <v>37621</v>
      </c>
      <c r="F8">
        <v>28.256136000000001</v>
      </c>
      <c r="I8" s="66">
        <v>37621</v>
      </c>
      <c r="J8">
        <v>9.3481129999999997</v>
      </c>
      <c r="M8" s="66">
        <v>37621</v>
      </c>
      <c r="N8">
        <v>7.5360690000000004</v>
      </c>
      <c r="Q8" s="66">
        <v>37621</v>
      </c>
      <c r="R8">
        <v>15.837719999999999</v>
      </c>
      <c r="U8" s="66">
        <v>37621</v>
      </c>
      <c r="V8">
        <v>48.5672</v>
      </c>
      <c r="X8"/>
      <c r="Y8" s="66">
        <v>37621</v>
      </c>
      <c r="Z8">
        <v>22.912936999999999</v>
      </c>
      <c r="AC8" s="93">
        <v>37621</v>
      </c>
      <c r="AD8" s="65">
        <v>4.54</v>
      </c>
      <c r="AG8" s="66">
        <v>37621</v>
      </c>
      <c r="AH8">
        <v>10.157514000000001</v>
      </c>
      <c r="AJ8"/>
      <c r="AK8" s="66">
        <v>37621</v>
      </c>
      <c r="AL8">
        <v>26.346814999999999</v>
      </c>
      <c r="AN8"/>
      <c r="AO8" s="66">
        <v>37621</v>
      </c>
      <c r="AP8">
        <v>7.0529570000000001</v>
      </c>
      <c r="AS8" s="66">
        <v>37621</v>
      </c>
      <c r="AT8">
        <v>38.229778000000003</v>
      </c>
      <c r="AW8" s="66">
        <v>37621</v>
      </c>
      <c r="AX8">
        <v>7.6349629999999999</v>
      </c>
      <c r="BA8" s="66">
        <v>37621</v>
      </c>
      <c r="BB8">
        <v>5.9973000000000001</v>
      </c>
      <c r="BE8" s="66">
        <v>37621</v>
      </c>
      <c r="BF8">
        <v>5.6072160000000002</v>
      </c>
      <c r="BI8" s="66">
        <v>37621</v>
      </c>
      <c r="BJ8">
        <v>17.482979</v>
      </c>
      <c r="BM8" s="66">
        <v>37621</v>
      </c>
      <c r="BN8">
        <v>17.718384</v>
      </c>
      <c r="BQ8" s="66">
        <v>37621</v>
      </c>
      <c r="BR8">
        <v>4.7946020000000003</v>
      </c>
      <c r="BU8" s="66">
        <v>37621</v>
      </c>
      <c r="BV8">
        <v>15.441585</v>
      </c>
      <c r="BY8" s="66">
        <v>37621</v>
      </c>
      <c r="BZ8">
        <v>5.6374649999999997</v>
      </c>
      <c r="CC8" s="66">
        <v>37621</v>
      </c>
      <c r="CD8">
        <v>14.062127</v>
      </c>
      <c r="CG8" s="66">
        <v>37621</v>
      </c>
      <c r="CH8">
        <v>2.5024790000000001</v>
      </c>
      <c r="CK8" s="66">
        <v>37621</v>
      </c>
      <c r="CL8">
        <v>4.934742</v>
      </c>
      <c r="CO8" s="66">
        <v>37621</v>
      </c>
      <c r="CP8">
        <v>2.017652</v>
      </c>
      <c r="CS8" s="66">
        <v>37621</v>
      </c>
      <c r="CT8">
        <v>12.393599999999999</v>
      </c>
      <c r="CW8" s="66">
        <v>37621</v>
      </c>
      <c r="CX8">
        <v>32.320900000000002</v>
      </c>
      <c r="DA8" s="66">
        <v>37621</v>
      </c>
      <c r="DB8">
        <v>14.647584</v>
      </c>
      <c r="DE8" s="66">
        <v>37621</v>
      </c>
      <c r="DF8">
        <v>8.7249850000000002</v>
      </c>
      <c r="DI8" s="93">
        <v>37621</v>
      </c>
      <c r="DJ8" s="65">
        <v>3.3374999999999999</v>
      </c>
      <c r="DM8" s="66">
        <v>37621</v>
      </c>
      <c r="DN8">
        <v>0.56088400000000005</v>
      </c>
      <c r="DQ8" s="66">
        <v>37621</v>
      </c>
      <c r="DR8">
        <v>9.1881210000000006</v>
      </c>
      <c r="DU8" s="66">
        <v>37621</v>
      </c>
      <c r="DV8">
        <v>8.7619000000000007</v>
      </c>
      <c r="DY8" s="66">
        <v>37621</v>
      </c>
      <c r="DZ8">
        <v>13.141923999999999</v>
      </c>
      <c r="EC8" s="66">
        <v>37621</v>
      </c>
      <c r="ED8">
        <v>9.5449649999999995</v>
      </c>
      <c r="EG8" s="93">
        <v>37621</v>
      </c>
      <c r="EH8" s="65">
        <v>8.0355000000000008</v>
      </c>
      <c r="EK8" s="66">
        <v>37621</v>
      </c>
      <c r="EL8">
        <v>9.449173</v>
      </c>
      <c r="EO8" s="66">
        <v>37621</v>
      </c>
      <c r="EP8">
        <v>5.5981370000000004</v>
      </c>
      <c r="ES8" s="66">
        <v>37621</v>
      </c>
      <c r="ET8">
        <v>9.2304119999999994</v>
      </c>
      <c r="EW8" s="66">
        <v>37621</v>
      </c>
      <c r="EX8">
        <v>8.12331</v>
      </c>
      <c r="FA8" s="66">
        <v>37621</v>
      </c>
      <c r="FB8">
        <v>26.559162000000001</v>
      </c>
      <c r="FE8" s="66">
        <v>37621</v>
      </c>
      <c r="FF8">
        <v>9.3282450000000008</v>
      </c>
      <c r="FI8" s="66">
        <v>37621</v>
      </c>
      <c r="FJ8">
        <v>6.3938790000000001</v>
      </c>
      <c r="FM8" s="93">
        <v>37621</v>
      </c>
      <c r="FN8" s="65">
        <v>108.42700000000001</v>
      </c>
      <c r="FQ8" s="66">
        <v>37621</v>
      </c>
      <c r="FR8">
        <v>11.595611999999999</v>
      </c>
      <c r="FU8" s="66">
        <v>37621</v>
      </c>
      <c r="FV8">
        <v>63</v>
      </c>
      <c r="FY8" s="93">
        <v>37621</v>
      </c>
      <c r="FZ8" s="65">
        <v>14.725</v>
      </c>
      <c r="GC8" s="66">
        <v>37621</v>
      </c>
      <c r="GD8">
        <v>9.1940039999999996</v>
      </c>
      <c r="GG8" s="66">
        <v>37621</v>
      </c>
      <c r="GH8">
        <v>15.819983000000001</v>
      </c>
      <c r="GK8" s="66">
        <v>37621</v>
      </c>
      <c r="GL8">
        <v>6.840293</v>
      </c>
      <c r="GO8" s="66">
        <v>37621</v>
      </c>
      <c r="GP8">
        <v>17.407391000000001</v>
      </c>
    </row>
    <row r="9" spans="1:199">
      <c r="A9" s="66">
        <v>37652</v>
      </c>
      <c r="B9">
        <v>6.4234280000000004</v>
      </c>
      <c r="C9" s="73">
        <f t="shared" ref="C9:C31" si="0">LN(B9/B8)</f>
        <v>-0.15334406505325859</v>
      </c>
      <c r="D9" s="65"/>
      <c r="E9" s="66">
        <v>37652</v>
      </c>
      <c r="F9">
        <v>27.495564999999999</v>
      </c>
      <c r="G9" s="73">
        <f t="shared" ref="G9:G31" si="1">LN(F9/F8)</f>
        <v>-2.728591860759105E-2</v>
      </c>
      <c r="I9" s="66">
        <v>37652</v>
      </c>
      <c r="J9">
        <v>9.1248319999999996</v>
      </c>
      <c r="K9" s="73">
        <f t="shared" ref="K9:K31" si="2">LN(J9/J8)</f>
        <v>-2.4175016410580459E-2</v>
      </c>
      <c r="M9" s="66">
        <v>37652</v>
      </c>
      <c r="N9">
        <v>7.5793010000000001</v>
      </c>
      <c r="O9" s="73">
        <f t="shared" ref="O9:O31" si="3">LN(N9/N8)</f>
        <v>5.7202857601504264E-3</v>
      </c>
      <c r="Q9" s="66">
        <v>37652</v>
      </c>
      <c r="R9">
        <v>14.264301</v>
      </c>
      <c r="S9" s="73">
        <f t="shared" ref="S9:S31" si="4">LN(R9/R8)</f>
        <v>-0.10463445421872382</v>
      </c>
      <c r="U9" s="66">
        <v>37652</v>
      </c>
      <c r="V9">
        <v>45.243786</v>
      </c>
      <c r="W9" s="73">
        <f t="shared" ref="W9:W31" si="5">LN(V9/V8)</f>
        <v>-7.0883071192514649E-2</v>
      </c>
      <c r="X9"/>
      <c r="Y9" s="66">
        <v>37652</v>
      </c>
      <c r="Z9">
        <v>22.982689000000001</v>
      </c>
      <c r="AA9" s="73">
        <f t="shared" ref="AA9:AA31" si="6">LN(Z9/Z8)</f>
        <v>3.039594827795367E-3</v>
      </c>
      <c r="AC9" s="93">
        <v>37652</v>
      </c>
      <c r="AD9" s="65">
        <v>4.3600000000000003</v>
      </c>
      <c r="AE9" s="95">
        <f t="shared" ref="AE9:AE31" si="7">LN(AD9/AD8)</f>
        <v>-4.0454954692313638E-2</v>
      </c>
      <c r="AG9" s="66">
        <v>37652</v>
      </c>
      <c r="AH9">
        <v>7.5918279999999996</v>
      </c>
      <c r="AI9" s="73">
        <f t="shared" ref="AI9:AI31" si="8">LN(AH9/AH8)</f>
        <v>-0.29114132154647387</v>
      </c>
      <c r="AJ9"/>
      <c r="AK9" s="66">
        <v>37652</v>
      </c>
      <c r="AL9">
        <v>26.872119999999999</v>
      </c>
      <c r="AM9" s="73">
        <f t="shared" ref="AM9:AM31" si="9">LN(AL9/AL8)</f>
        <v>1.9741923098404307E-2</v>
      </c>
      <c r="AN9"/>
      <c r="AO9" s="66">
        <v>37652</v>
      </c>
      <c r="AP9">
        <v>5.8677700000000002</v>
      </c>
      <c r="AQ9" s="73">
        <f t="shared" ref="AQ9:AQ31" si="10">LN(AP9/AP8)</f>
        <v>-0.18397229763580494</v>
      </c>
      <c r="AS9" s="66">
        <v>37652</v>
      </c>
      <c r="AT9">
        <v>34.385590000000001</v>
      </c>
      <c r="AU9" s="73">
        <f t="shared" ref="AU9:AU31" si="11">LN(AT9/AT8)</f>
        <v>-0.10597715946422513</v>
      </c>
      <c r="AW9" s="66">
        <v>37652</v>
      </c>
      <c r="AX9">
        <v>7.4801390000000003</v>
      </c>
      <c r="AY9" s="73">
        <f t="shared" ref="AY9:AY31" si="12">LN(AX9/AX8)</f>
        <v>-2.048671785395581E-2</v>
      </c>
      <c r="BA9" s="66">
        <v>37652</v>
      </c>
      <c r="BB9">
        <v>5.2728999999999999</v>
      </c>
      <c r="BC9" s="73">
        <f t="shared" ref="BC9:BC31" si="13">LN(BB9/BB8)</f>
        <v>-0.12872887211548317</v>
      </c>
      <c r="BE9" s="66">
        <v>37652</v>
      </c>
      <c r="BF9">
        <v>5.1741219999999997</v>
      </c>
      <c r="BG9" s="73">
        <f t="shared" ref="BG9:BG31" si="14">LN(BF9/BF8)</f>
        <v>-8.0384676752525044E-2</v>
      </c>
      <c r="BI9" s="66">
        <v>37652</v>
      </c>
      <c r="BJ9">
        <v>16.685528000000001</v>
      </c>
      <c r="BK9" s="73">
        <f t="shared" ref="BK9:BK31" si="15">LN(BJ9/BJ8)</f>
        <v>-4.6686022155013003E-2</v>
      </c>
      <c r="BM9" s="66">
        <v>37652</v>
      </c>
      <c r="BN9">
        <v>18.488724000000001</v>
      </c>
      <c r="BO9" s="73">
        <f t="shared" ref="BO9:BO31" si="16">LN(BN9/BN8)</f>
        <v>4.2558288111860562E-2</v>
      </c>
      <c r="BQ9" s="66">
        <v>37652</v>
      </c>
      <c r="BR9">
        <v>4.357615</v>
      </c>
      <c r="BS9" s="73">
        <f t="shared" ref="BS9:BS31" si="17">LN(BR9/BR8)</f>
        <v>-9.5565812418994117E-2</v>
      </c>
      <c r="BU9" s="66">
        <v>37652</v>
      </c>
      <c r="BV9">
        <v>15.398209</v>
      </c>
      <c r="BW9" s="73">
        <f t="shared" ref="BW9:BW31" si="18">LN(BV9/BV8)</f>
        <v>-2.8129908132690242E-3</v>
      </c>
      <c r="BY9" s="66">
        <v>37652</v>
      </c>
      <c r="BZ9">
        <v>5.5023809999999997</v>
      </c>
      <c r="CA9" s="73">
        <f t="shared" ref="CA9:CA31" si="19">LN(BZ9/BZ8)</f>
        <v>-2.4253588732574816E-2</v>
      </c>
      <c r="CC9" s="66">
        <v>37652</v>
      </c>
      <c r="CD9">
        <v>13.554486000000001</v>
      </c>
      <c r="CE9" s="73">
        <f t="shared" ref="CE9:CE31" si="20">LN(CD9/CD8)</f>
        <v>-3.6767592523620267E-2</v>
      </c>
      <c r="CG9" s="66">
        <v>37652</v>
      </c>
      <c r="CH9">
        <v>2.5024790000000001</v>
      </c>
      <c r="CI9" s="73">
        <f t="shared" ref="CI9:CI31" si="21">LN(CH9/CH8)</f>
        <v>0</v>
      </c>
      <c r="CK9" s="66">
        <v>37652</v>
      </c>
      <c r="CL9">
        <v>4.6556620000000004</v>
      </c>
      <c r="CM9" s="73">
        <f t="shared" ref="CM9:CM31" si="22">LN(CL9/CL8)</f>
        <v>-5.8216278591248616E-2</v>
      </c>
      <c r="CO9" s="66">
        <v>37652</v>
      </c>
      <c r="CP9">
        <v>2.079853</v>
      </c>
      <c r="CQ9" s="73">
        <f t="shared" ref="CQ9:CQ31" si="23">LN(CP9/CP8)</f>
        <v>3.036275904657262E-2</v>
      </c>
      <c r="CS9" s="66">
        <v>37652</v>
      </c>
      <c r="CT9">
        <v>10.850099999999999</v>
      </c>
      <c r="CU9" s="73">
        <f t="shared" ref="CU9:CU72" si="24">LN(CT9/CT8)</f>
        <v>-0.13300591380443824</v>
      </c>
      <c r="CW9" s="66">
        <v>37652</v>
      </c>
      <c r="CX9">
        <v>30.006799999999998</v>
      </c>
      <c r="CY9" s="73">
        <f t="shared" ref="CY9:CY31" si="25">LN(CX9/CX8)</f>
        <v>-7.4290057156026226E-2</v>
      </c>
      <c r="DA9" s="66">
        <v>37652</v>
      </c>
      <c r="DB9">
        <v>13.722728</v>
      </c>
      <c r="DC9" s="73">
        <f t="shared" ref="DC9:DC31" si="26">LN(DB9/DB8)</f>
        <v>-6.5221970835230778E-2</v>
      </c>
      <c r="DE9" s="66">
        <v>37652</v>
      </c>
      <c r="DF9">
        <v>7.9817530000000003</v>
      </c>
      <c r="DG9" s="73">
        <f t="shared" ref="DG9:DG31" si="27">LN(DF9/DF8)</f>
        <v>-8.9032687366965124E-2</v>
      </c>
      <c r="DI9" s="93">
        <v>37652</v>
      </c>
      <c r="DJ9" s="65">
        <v>3.4175</v>
      </c>
      <c r="DK9" s="95">
        <f t="shared" ref="DK9:DK31" si="28">LN(DJ9/DJ8)</f>
        <v>2.3687265889599626E-2</v>
      </c>
      <c r="DM9" s="66">
        <v>37652</v>
      </c>
      <c r="DN9">
        <v>0.625309</v>
      </c>
      <c r="DO9" s="73">
        <f t="shared" ref="DO9:DO31" si="29">LN(DN9/DN8)</f>
        <v>0.10873181703744275</v>
      </c>
      <c r="DQ9" s="66">
        <v>37652</v>
      </c>
      <c r="DR9">
        <v>9.1202909999999999</v>
      </c>
      <c r="DS9" s="73">
        <f t="shared" ref="DS9:DS31" si="30">LN(DR9/DR8)</f>
        <v>-7.4097426195337971E-3</v>
      </c>
      <c r="DU9" s="66">
        <v>37652</v>
      </c>
      <c r="DV9">
        <v>7.7531999999999996</v>
      </c>
      <c r="DW9" s="73">
        <f t="shared" ref="DW9:DW31" si="31">LN(DV9/DV8)</f>
        <v>-0.12230711503717111</v>
      </c>
      <c r="DY9" s="66">
        <v>37652</v>
      </c>
      <c r="DZ9">
        <v>13.057936</v>
      </c>
      <c r="EA9" s="73">
        <f t="shared" ref="EA9:EA31" si="32">LN(DZ9/DZ8)</f>
        <v>-6.4113539306630734E-3</v>
      </c>
      <c r="EC9" s="66">
        <v>37652</v>
      </c>
      <c r="ED9">
        <v>8.1768520000000002</v>
      </c>
      <c r="EE9" s="73">
        <f t="shared" ref="EE9:EE31" si="33">LN(ED9/ED8)</f>
        <v>-0.15470655486117976</v>
      </c>
      <c r="EG9" s="93">
        <v>37652</v>
      </c>
      <c r="EH9" s="65">
        <v>8.6286000000000005</v>
      </c>
      <c r="EI9" s="95">
        <f t="shared" ref="EI9:EI31" si="34">LN(EH9/EH8)</f>
        <v>7.121304213126424E-2</v>
      </c>
      <c r="EK9" s="66">
        <v>37652</v>
      </c>
      <c r="EL9">
        <v>8.6992510000000003</v>
      </c>
      <c r="EM9" s="73">
        <f t="shared" ref="EM9:EM31" si="35">LN(EL9/EL8)</f>
        <v>-8.2690294448242163E-2</v>
      </c>
      <c r="EO9" s="66">
        <v>37652</v>
      </c>
      <c r="EP9">
        <v>5.242699</v>
      </c>
      <c r="EQ9" s="73">
        <f t="shared" ref="EQ9:EQ31" si="36">LN(EP9/EP8)</f>
        <v>-6.5597421757337238E-2</v>
      </c>
      <c r="ES9" s="66">
        <v>37652</v>
      </c>
      <c r="ET9">
        <v>9.0434660000000004</v>
      </c>
      <c r="EU9" s="73">
        <f t="shared" ref="EU9:EU31" si="37">LN(ET9/ET8)</f>
        <v>-2.046117656962641E-2</v>
      </c>
      <c r="EW9" s="66">
        <v>37652</v>
      </c>
      <c r="EX9">
        <v>5.4110880000000003</v>
      </c>
      <c r="EY9" s="73">
        <f t="shared" ref="EY9:EY31" si="38">LN(EX9/EX8)</f>
        <v>-0.40628752488482511</v>
      </c>
      <c r="FA9" s="66">
        <v>37652</v>
      </c>
      <c r="FB9">
        <v>24.313397999999999</v>
      </c>
      <c r="FC9" s="73">
        <f t="shared" ref="FC9:FC31" si="39">LN(FB9/FB8)</f>
        <v>-8.8347216476458698E-2</v>
      </c>
      <c r="FE9" s="66">
        <v>37652</v>
      </c>
      <c r="FF9">
        <v>8.8002319999999994</v>
      </c>
      <c r="FG9" s="73">
        <f t="shared" ref="FG9:FG31" si="40">LN(FF9/FF8)</f>
        <v>-5.8268809498783831E-2</v>
      </c>
      <c r="FI9" s="66">
        <v>37652</v>
      </c>
      <c r="FJ9">
        <v>5.3227760000000002</v>
      </c>
      <c r="FK9" s="73">
        <f t="shared" ref="FK9:FK31" si="41">LN(FJ9/FJ8)</f>
        <v>-0.18334615469514928</v>
      </c>
      <c r="FM9" s="93">
        <v>37652</v>
      </c>
      <c r="FN9" s="65">
        <v>84.649000000000001</v>
      </c>
      <c r="FO9" s="95">
        <f t="shared" ref="FO9:FO31" si="42">LN(FN9/FN8)</f>
        <v>-0.24756384032139081</v>
      </c>
      <c r="FQ9" s="66">
        <v>37652</v>
      </c>
      <c r="FR9">
        <v>12.099769</v>
      </c>
      <c r="FS9" s="73">
        <f t="shared" ref="FS9:FS31" si="43">LN(FR9/FR8)</f>
        <v>4.2559610825482673E-2</v>
      </c>
      <c r="FU9" s="66">
        <v>37652</v>
      </c>
      <c r="FV9">
        <v>58.299999</v>
      </c>
      <c r="FW9" s="73">
        <f t="shared" ref="FW9:FW31" si="44">LN(FV9/FV8)</f>
        <v>-7.7532650187744787E-2</v>
      </c>
      <c r="FY9" s="93">
        <v>37652</v>
      </c>
      <c r="FZ9" s="65">
        <v>14.1287</v>
      </c>
      <c r="GA9" s="95">
        <f t="shared" ref="GA9:GA31" si="45">LN(FZ9/FZ8)</f>
        <v>-4.1338539904590688E-2</v>
      </c>
      <c r="GC9" s="66">
        <v>37652</v>
      </c>
      <c r="GD9">
        <v>9.0751159999999995</v>
      </c>
      <c r="GE9" s="73">
        <f t="shared" ref="GE9:GE31" si="46">LN(GD9/GD8)</f>
        <v>-1.3015370011922567E-2</v>
      </c>
      <c r="GG9" s="66">
        <v>37652</v>
      </c>
      <c r="GH9">
        <v>16.326737999999999</v>
      </c>
      <c r="GI9" s="73">
        <f t="shared" ref="GI9:GI31" si="47">LN(GH9/GH8)</f>
        <v>3.1530244226821776E-2</v>
      </c>
      <c r="GK9" s="66">
        <v>37652</v>
      </c>
      <c r="GL9">
        <v>6.4896820000000002</v>
      </c>
      <c r="GM9" s="73">
        <f t="shared" ref="GM9:GM31" si="48">LN(GL9/GL8)</f>
        <v>-5.2617035917955746E-2</v>
      </c>
      <c r="GO9" s="66">
        <v>37652</v>
      </c>
      <c r="GP9">
        <v>16.723846000000002</v>
      </c>
      <c r="GQ9" s="73">
        <f t="shared" ref="GQ9:GQ31" si="49">LN(GP9/GP8)</f>
        <v>-4.0059281017585303E-2</v>
      </c>
    </row>
    <row r="10" spans="1:199">
      <c r="A10" s="66">
        <v>37680</v>
      </c>
      <c r="B10">
        <v>7.4838940000000003</v>
      </c>
      <c r="C10" s="73">
        <f t="shared" si="0"/>
        <v>0.15280131317845838</v>
      </c>
      <c r="D10" s="65"/>
      <c r="E10" s="66">
        <v>37680</v>
      </c>
      <c r="F10">
        <v>25.945709000000001</v>
      </c>
      <c r="G10" s="73">
        <f t="shared" si="1"/>
        <v>-5.8018479455116984E-2</v>
      </c>
      <c r="I10" s="66">
        <v>37680</v>
      </c>
      <c r="J10">
        <v>8.6336099999999991</v>
      </c>
      <c r="K10" s="73">
        <f t="shared" si="2"/>
        <v>-5.5336762484211384E-2</v>
      </c>
      <c r="M10" s="66">
        <v>37680</v>
      </c>
      <c r="N10">
        <v>7.8602809999999996</v>
      </c>
      <c r="O10" s="73">
        <f t="shared" si="3"/>
        <v>3.6401377394957274E-2</v>
      </c>
      <c r="Q10" s="66">
        <v>37680</v>
      </c>
      <c r="R10">
        <v>12.840643</v>
      </c>
      <c r="S10" s="73">
        <f t="shared" si="4"/>
        <v>-0.10514460752376799</v>
      </c>
      <c r="U10" s="66">
        <v>37680</v>
      </c>
      <c r="V10">
        <v>41.920372</v>
      </c>
      <c r="W10" s="73">
        <f t="shared" si="5"/>
        <v>-7.6293420729796266E-2</v>
      </c>
      <c r="X10"/>
      <c r="Y10" s="66">
        <v>37680</v>
      </c>
      <c r="Z10">
        <v>23.620049000000002</v>
      </c>
      <c r="AA10" s="73">
        <f t="shared" si="6"/>
        <v>2.7354604909802238E-2</v>
      </c>
      <c r="AC10" s="93">
        <v>37680</v>
      </c>
      <c r="AD10" s="65">
        <v>4.5</v>
      </c>
      <c r="AE10" s="95">
        <f t="shared" si="7"/>
        <v>3.1605339415331044E-2</v>
      </c>
      <c r="AG10" s="66">
        <v>37680</v>
      </c>
      <c r="AH10">
        <v>7.740577</v>
      </c>
      <c r="AI10" s="73">
        <f t="shared" si="8"/>
        <v>1.9403827002480313E-2</v>
      </c>
      <c r="AJ10"/>
      <c r="AK10" s="66">
        <v>37680</v>
      </c>
      <c r="AL10">
        <v>24.971252</v>
      </c>
      <c r="AM10" s="73">
        <f t="shared" si="9"/>
        <v>-7.3364074711879598E-2</v>
      </c>
      <c r="AN10"/>
      <c r="AO10" s="66">
        <v>37680</v>
      </c>
      <c r="AP10">
        <v>5.0170519999999996</v>
      </c>
      <c r="AQ10" s="73">
        <f t="shared" si="10"/>
        <v>-0.15663215366699232</v>
      </c>
      <c r="AS10" s="66">
        <v>37680</v>
      </c>
      <c r="AT10">
        <v>23.489407</v>
      </c>
      <c r="AU10" s="73">
        <f t="shared" si="11"/>
        <v>-0.38108802770219796</v>
      </c>
      <c r="AW10" s="66">
        <v>37680</v>
      </c>
      <c r="AX10">
        <v>7.5442809999999998</v>
      </c>
      <c r="AY10" s="73">
        <f t="shared" si="12"/>
        <v>8.5384180802552476E-3</v>
      </c>
      <c r="BA10" s="66">
        <v>37680</v>
      </c>
      <c r="BB10">
        <v>5.4562999999999997</v>
      </c>
      <c r="BC10" s="73">
        <f t="shared" si="13"/>
        <v>3.4190408534579546E-2</v>
      </c>
      <c r="BE10" s="66">
        <v>37680</v>
      </c>
      <c r="BF10">
        <v>4.6017970000000004</v>
      </c>
      <c r="BG10" s="73">
        <f t="shared" si="14"/>
        <v>-0.1172227835372181</v>
      </c>
      <c r="BI10" s="66">
        <v>37680</v>
      </c>
      <c r="BJ10">
        <v>13.458814</v>
      </c>
      <c r="BK10" s="73">
        <f t="shared" si="15"/>
        <v>-0.21490754948571161</v>
      </c>
      <c r="BM10" s="66">
        <v>37680</v>
      </c>
      <c r="BN10">
        <v>17.670216</v>
      </c>
      <c r="BO10" s="73">
        <f t="shared" si="16"/>
        <v>-4.5280522376340192E-2</v>
      </c>
      <c r="BQ10" s="66">
        <v>37680</v>
      </c>
      <c r="BR10">
        <v>4.1289119999999997</v>
      </c>
      <c r="BS10" s="73">
        <f t="shared" si="17"/>
        <v>-5.3910955332868778E-2</v>
      </c>
      <c r="BU10" s="66">
        <v>37680</v>
      </c>
      <c r="BV10">
        <v>14.525283</v>
      </c>
      <c r="BW10" s="73">
        <f t="shared" si="18"/>
        <v>-5.8360417758014031E-2</v>
      </c>
      <c r="BY10" s="66">
        <v>37680</v>
      </c>
      <c r="BZ10">
        <v>4.8979090000000003</v>
      </c>
      <c r="CA10" s="73">
        <f t="shared" si="19"/>
        <v>-0.1163725283056864</v>
      </c>
      <c r="CC10" s="66">
        <v>37680</v>
      </c>
      <c r="CD10">
        <v>13.914541</v>
      </c>
      <c r="CE10" s="73">
        <f t="shared" si="20"/>
        <v>2.6216845802664004E-2</v>
      </c>
      <c r="CG10" s="66">
        <v>37680</v>
      </c>
      <c r="CH10">
        <v>2.5024790000000001</v>
      </c>
      <c r="CI10" s="73">
        <f t="shared" si="21"/>
        <v>0</v>
      </c>
      <c r="CK10" s="66">
        <v>37680</v>
      </c>
      <c r="CL10">
        <v>4.5245980000000001</v>
      </c>
      <c r="CM10" s="73">
        <f t="shared" si="22"/>
        <v>-2.855537986591317E-2</v>
      </c>
      <c r="CO10" s="66">
        <v>37680</v>
      </c>
      <c r="CP10">
        <v>2.017652</v>
      </c>
      <c r="CQ10" s="73">
        <f t="shared" si="23"/>
        <v>-3.03627590465727E-2</v>
      </c>
      <c r="CS10" s="66">
        <v>37680</v>
      </c>
      <c r="CT10">
        <v>9.6369000000000007</v>
      </c>
      <c r="CU10" s="73">
        <f t="shared" si="24"/>
        <v>-0.1185748163917839</v>
      </c>
      <c r="CW10" s="66">
        <v>37680</v>
      </c>
      <c r="CX10">
        <v>30.623899999999999</v>
      </c>
      <c r="CY10" s="73">
        <f t="shared" si="25"/>
        <v>2.0356727208649714E-2</v>
      </c>
      <c r="DA10" s="66">
        <v>37680</v>
      </c>
      <c r="DB10">
        <v>14.460093000000001</v>
      </c>
      <c r="DC10" s="73">
        <f t="shared" si="26"/>
        <v>5.233921189304902E-2</v>
      </c>
      <c r="DE10" s="66">
        <v>37680</v>
      </c>
      <c r="DF10">
        <v>8.1595980000000008</v>
      </c>
      <c r="DG10" s="73">
        <f t="shared" si="27"/>
        <v>2.2036841534247786E-2</v>
      </c>
      <c r="DI10" s="93">
        <v>37680</v>
      </c>
      <c r="DJ10" s="65">
        <v>3.5550000000000002</v>
      </c>
      <c r="DK10" s="95">
        <f t="shared" si="28"/>
        <v>3.9445773639236764E-2</v>
      </c>
      <c r="DM10" s="66">
        <v>37680</v>
      </c>
      <c r="DN10">
        <v>0.59382400000000002</v>
      </c>
      <c r="DO10" s="73">
        <f t="shared" si="29"/>
        <v>-5.1662948399060438E-2</v>
      </c>
      <c r="DQ10" s="66">
        <v>37680</v>
      </c>
      <c r="DR10">
        <v>9.6942649999999997</v>
      </c>
      <c r="DS10" s="73">
        <f t="shared" si="30"/>
        <v>6.1032762074420238E-2</v>
      </c>
      <c r="DU10" s="66">
        <v>37680</v>
      </c>
      <c r="DV10">
        <v>7.5994999999999999</v>
      </c>
      <c r="DW10" s="73">
        <f t="shared" si="31"/>
        <v>-2.0023205715604113E-2</v>
      </c>
      <c r="DY10" s="66">
        <v>37680</v>
      </c>
      <c r="DZ10">
        <v>14.137499</v>
      </c>
      <c r="EA10" s="73">
        <f t="shared" si="32"/>
        <v>7.9434699165928047E-2</v>
      </c>
      <c r="EC10" s="66">
        <v>37680</v>
      </c>
      <c r="ED10">
        <v>7.4331399999999999</v>
      </c>
      <c r="EE10" s="73">
        <f t="shared" si="33"/>
        <v>-9.5358854977415752E-2</v>
      </c>
      <c r="EG10" s="93">
        <v>37680</v>
      </c>
      <c r="EH10" s="65">
        <v>8.6478999999999999</v>
      </c>
      <c r="EI10" s="95">
        <f t="shared" si="34"/>
        <v>2.2342497645464888E-3</v>
      </c>
      <c r="EK10" s="66">
        <v>37680</v>
      </c>
      <c r="EL10">
        <v>10.287815999999999</v>
      </c>
      <c r="EM10" s="73">
        <f t="shared" si="35"/>
        <v>0.16772335242047304</v>
      </c>
      <c r="EO10" s="66">
        <v>37680</v>
      </c>
      <c r="EP10">
        <v>5.0483200000000004</v>
      </c>
      <c r="EQ10" s="73">
        <f t="shared" si="36"/>
        <v>-3.7780927390630846E-2</v>
      </c>
      <c r="ES10" s="66">
        <v>37680</v>
      </c>
      <c r="ET10">
        <v>8.4066860000000005</v>
      </c>
      <c r="EU10" s="73">
        <f t="shared" si="37"/>
        <v>-7.3015166373905524E-2</v>
      </c>
      <c r="EW10" s="66">
        <v>37680</v>
      </c>
      <c r="EX10">
        <v>4.7430510000000004</v>
      </c>
      <c r="EY10" s="73">
        <f t="shared" si="38"/>
        <v>-0.13176958217016885</v>
      </c>
      <c r="FA10" s="66">
        <v>37680</v>
      </c>
      <c r="FB10">
        <v>23.102568000000002</v>
      </c>
      <c r="FC10" s="73">
        <f t="shared" si="39"/>
        <v>-5.1083776249085305E-2</v>
      </c>
      <c r="FE10" s="66">
        <v>37680</v>
      </c>
      <c r="FF10">
        <v>9.0114359999999998</v>
      </c>
      <c r="FG10" s="73">
        <f t="shared" si="40"/>
        <v>2.371635261620636E-2</v>
      </c>
      <c r="FI10" s="66">
        <v>37680</v>
      </c>
      <c r="FJ10">
        <v>4.9793719999999997</v>
      </c>
      <c r="FK10" s="73">
        <f t="shared" si="41"/>
        <v>-6.669119310513752E-2</v>
      </c>
      <c r="FM10" s="93">
        <v>37680</v>
      </c>
      <c r="FN10" s="65">
        <v>79.494</v>
      </c>
      <c r="FO10" s="95">
        <f t="shared" si="42"/>
        <v>-6.2831748046240588E-2</v>
      </c>
      <c r="FQ10" s="66">
        <v>37680</v>
      </c>
      <c r="FR10">
        <v>11.965325999999999</v>
      </c>
      <c r="FS10" s="73">
        <f t="shared" si="43"/>
        <v>-1.1173394387644281E-2</v>
      </c>
      <c r="FU10" s="66">
        <v>37680</v>
      </c>
      <c r="FV10">
        <v>58.599997999999999</v>
      </c>
      <c r="FW10" s="73">
        <f t="shared" si="44"/>
        <v>5.1325862494856688E-3</v>
      </c>
      <c r="FY10" s="93">
        <v>37680</v>
      </c>
      <c r="FZ10" s="65">
        <v>4.2592999999999996</v>
      </c>
      <c r="GA10" s="95">
        <f t="shared" si="45"/>
        <v>-1.199103362102494</v>
      </c>
      <c r="GC10" s="66">
        <v>37680</v>
      </c>
      <c r="GD10">
        <v>10.620661</v>
      </c>
      <c r="GE10" s="73">
        <f t="shared" si="46"/>
        <v>0.15726509249314594</v>
      </c>
      <c r="GG10" s="66">
        <v>37680</v>
      </c>
      <c r="GH10">
        <v>14.754053000000001</v>
      </c>
      <c r="GI10" s="73">
        <f t="shared" si="47"/>
        <v>-0.10128630727479558</v>
      </c>
      <c r="GK10" s="66">
        <v>37680</v>
      </c>
      <c r="GL10">
        <v>6.1635999999999997</v>
      </c>
      <c r="GM10" s="73">
        <f t="shared" si="48"/>
        <v>-5.1552508630805814E-2</v>
      </c>
      <c r="GO10" s="66">
        <v>37680</v>
      </c>
      <c r="GP10">
        <v>17.078665000000001</v>
      </c>
      <c r="GQ10" s="73">
        <f t="shared" si="49"/>
        <v>2.0994418584587369E-2</v>
      </c>
    </row>
    <row r="11" spans="1:199">
      <c r="A11" s="66">
        <v>37711</v>
      </c>
      <c r="B11">
        <v>8.0645740000000004</v>
      </c>
      <c r="C11" s="73">
        <f t="shared" si="0"/>
        <v>7.4727644588717945E-2</v>
      </c>
      <c r="E11" s="66">
        <v>37711</v>
      </c>
      <c r="F11">
        <v>28.055230999999999</v>
      </c>
      <c r="G11" s="73">
        <f t="shared" si="1"/>
        <v>7.8168863511158745E-2</v>
      </c>
      <c r="I11" s="66">
        <v>37711</v>
      </c>
      <c r="J11">
        <v>8.7452509999999997</v>
      </c>
      <c r="K11" s="73">
        <f t="shared" si="2"/>
        <v>1.2848084318206179E-2</v>
      </c>
      <c r="M11" s="66">
        <v>37711</v>
      </c>
      <c r="N11">
        <v>8.1340869999999992</v>
      </c>
      <c r="O11" s="73">
        <f t="shared" si="3"/>
        <v>3.4241146834226695E-2</v>
      </c>
      <c r="Q11" s="66">
        <v>37711</v>
      </c>
      <c r="R11">
        <v>16.972950000000001</v>
      </c>
      <c r="S11" s="73">
        <f t="shared" si="4"/>
        <v>0.27900552543029372</v>
      </c>
      <c r="U11" s="66">
        <v>37711</v>
      </c>
      <c r="V11">
        <v>48.378376000000003</v>
      </c>
      <c r="W11" s="73">
        <f t="shared" si="5"/>
        <v>0.14328102300934975</v>
      </c>
      <c r="X11"/>
      <c r="Y11" s="66">
        <v>37711</v>
      </c>
      <c r="Z11">
        <v>27.912942999999999</v>
      </c>
      <c r="AA11" s="73">
        <f t="shared" si="6"/>
        <v>0.16699460278566997</v>
      </c>
      <c r="AC11" s="93">
        <v>37711</v>
      </c>
      <c r="AD11" s="65">
        <v>3.56</v>
      </c>
      <c r="AE11" s="95">
        <f t="shared" si="7"/>
        <v>-0.23431685191233501</v>
      </c>
      <c r="AG11" s="66">
        <v>37711</v>
      </c>
      <c r="AH11">
        <v>10.132766</v>
      </c>
      <c r="AI11" s="73">
        <f t="shared" si="8"/>
        <v>0.26929809870793547</v>
      </c>
      <c r="AJ11"/>
      <c r="AK11" s="66">
        <v>37711</v>
      </c>
      <c r="AL11">
        <v>28.946294999999999</v>
      </c>
      <c r="AM11" s="73">
        <f t="shared" si="9"/>
        <v>0.14771697335143921</v>
      </c>
      <c r="AN11"/>
      <c r="AO11" s="66">
        <v>37711</v>
      </c>
      <c r="AP11">
        <v>6.0568179999999998</v>
      </c>
      <c r="AQ11" s="73">
        <f t="shared" si="10"/>
        <v>0.18834206946065712</v>
      </c>
      <c r="AS11" s="66">
        <v>37711</v>
      </c>
      <c r="AT11">
        <v>32.776516000000001</v>
      </c>
      <c r="AU11" s="73">
        <f t="shared" si="11"/>
        <v>0.33316272978024636</v>
      </c>
      <c r="AW11" s="66">
        <v>37711</v>
      </c>
      <c r="AX11">
        <v>8.8403650000000003</v>
      </c>
      <c r="AY11" s="73">
        <f t="shared" si="12"/>
        <v>0.15853837260823855</v>
      </c>
      <c r="BA11" s="66">
        <v>37711</v>
      </c>
      <c r="BB11">
        <v>5.3646000000000003</v>
      </c>
      <c r="BC11" s="73">
        <f t="shared" si="13"/>
        <v>-1.694908837957566E-2</v>
      </c>
      <c r="BE11" s="66">
        <v>37711</v>
      </c>
      <c r="BF11">
        <v>5.9861820000000003</v>
      </c>
      <c r="BG11" s="73">
        <f t="shared" si="14"/>
        <v>0.26300693386068363</v>
      </c>
      <c r="BI11" s="66">
        <v>37711</v>
      </c>
      <c r="BJ11">
        <v>14.017071</v>
      </c>
      <c r="BK11" s="73">
        <f t="shared" si="15"/>
        <v>4.0641736538750979E-2</v>
      </c>
      <c r="BM11" s="66">
        <v>37711</v>
      </c>
      <c r="BN11">
        <v>20.270226000000001</v>
      </c>
      <c r="BO11" s="73">
        <f t="shared" si="16"/>
        <v>0.13727259951819684</v>
      </c>
      <c r="BQ11" s="66">
        <v>37711</v>
      </c>
      <c r="BR11">
        <v>4.8926179999999997</v>
      </c>
      <c r="BS11" s="73">
        <f t="shared" si="17"/>
        <v>0.1697136045357161</v>
      </c>
      <c r="BU11" s="66">
        <v>37711</v>
      </c>
      <c r="BV11">
        <v>15.669304</v>
      </c>
      <c r="BW11" s="73">
        <f t="shared" si="18"/>
        <v>7.5812853102769015E-2</v>
      </c>
      <c r="BY11" s="66">
        <v>37711</v>
      </c>
      <c r="BZ11">
        <v>5.1259880000000004</v>
      </c>
      <c r="CA11" s="73">
        <f t="shared" si="19"/>
        <v>4.5514907586963971E-2</v>
      </c>
      <c r="CC11" s="66">
        <v>37711</v>
      </c>
      <c r="CD11">
        <v>16.337551000000001</v>
      </c>
      <c r="CE11" s="73">
        <f t="shared" si="20"/>
        <v>0.16053179215064881</v>
      </c>
      <c r="CG11" s="66">
        <v>37711</v>
      </c>
      <c r="CH11">
        <v>3.1849630000000002</v>
      </c>
      <c r="CI11" s="73">
        <f t="shared" si="21"/>
        <v>0.24115883143853808</v>
      </c>
      <c r="CK11" s="66">
        <v>37711</v>
      </c>
      <c r="CL11">
        <v>4.934742</v>
      </c>
      <c r="CM11" s="73">
        <f t="shared" si="22"/>
        <v>8.6771658457161713E-2</v>
      </c>
      <c r="CO11" s="66">
        <v>37711</v>
      </c>
      <c r="CP11">
        <v>2.1342789999999998</v>
      </c>
      <c r="CQ11" s="73">
        <f t="shared" si="23"/>
        <v>5.6194425635136824E-2</v>
      </c>
      <c r="CS11" s="66">
        <v>37711</v>
      </c>
      <c r="CT11">
        <v>8.1318000000000001</v>
      </c>
      <c r="CU11" s="73">
        <f t="shared" si="24"/>
        <v>-0.16981717887418565</v>
      </c>
      <c r="CW11" s="66">
        <v>37711</v>
      </c>
      <c r="CX11">
        <v>31.241</v>
      </c>
      <c r="CY11" s="73">
        <f t="shared" si="25"/>
        <v>1.9950584849982005E-2</v>
      </c>
      <c r="DA11" s="66">
        <v>37711</v>
      </c>
      <c r="DB11">
        <v>15.847351</v>
      </c>
      <c r="DC11" s="73">
        <f t="shared" si="26"/>
        <v>9.1609708772879966E-2</v>
      </c>
      <c r="DE11" s="66">
        <v>37711</v>
      </c>
      <c r="DF11">
        <v>9.6234950000000001</v>
      </c>
      <c r="DG11" s="73">
        <f t="shared" si="27"/>
        <v>0.16501260125482856</v>
      </c>
      <c r="DI11" s="93">
        <v>37711</v>
      </c>
      <c r="DJ11" s="65">
        <v>3.7324999999999999</v>
      </c>
      <c r="DK11" s="95">
        <f t="shared" si="28"/>
        <v>4.8723187176004219E-2</v>
      </c>
      <c r="DM11" s="66">
        <v>37711</v>
      </c>
      <c r="DN11">
        <v>0.67807399999999995</v>
      </c>
      <c r="DO11" s="73">
        <f t="shared" si="29"/>
        <v>0.13267344736540773</v>
      </c>
      <c r="DQ11" s="66">
        <v>37711</v>
      </c>
      <c r="DR11">
        <v>9.5858209999999993</v>
      </c>
      <c r="DS11" s="73">
        <f t="shared" si="30"/>
        <v>-1.1249446048141791E-2</v>
      </c>
      <c r="DU11" s="66">
        <v>37711</v>
      </c>
      <c r="DV11">
        <v>7.3304</v>
      </c>
      <c r="DW11" s="73">
        <f t="shared" si="31"/>
        <v>-3.6052370985512408E-2</v>
      </c>
      <c r="DY11" s="66">
        <v>37711</v>
      </c>
      <c r="DZ11">
        <v>13.490111000000001</v>
      </c>
      <c r="EA11" s="73">
        <f t="shared" si="32"/>
        <v>-4.6873872205288276E-2</v>
      </c>
      <c r="EC11" s="66">
        <v>37711</v>
      </c>
      <c r="ED11">
        <v>8.2325320000000008</v>
      </c>
      <c r="EE11" s="73">
        <f t="shared" si="33"/>
        <v>0.1021452418028141</v>
      </c>
      <c r="EG11" s="93">
        <v>37711</v>
      </c>
      <c r="EH11" s="65">
        <v>8.3994</v>
      </c>
      <c r="EI11" s="95">
        <f t="shared" si="34"/>
        <v>-2.9156242176100845E-2</v>
      </c>
      <c r="EK11" s="66">
        <v>37711</v>
      </c>
      <c r="EL11">
        <v>9.9771850000000004</v>
      </c>
      <c r="EM11" s="73">
        <f t="shared" si="35"/>
        <v>-3.065929601331506E-2</v>
      </c>
      <c r="EO11" s="66">
        <v>37711</v>
      </c>
      <c r="EP11">
        <v>5.9369129999999997</v>
      </c>
      <c r="EQ11" s="73">
        <f t="shared" si="36"/>
        <v>0.16213378664366576</v>
      </c>
      <c r="ES11" s="66">
        <v>37711</v>
      </c>
      <c r="ET11">
        <v>9.9694749999999992</v>
      </c>
      <c r="EU11" s="73">
        <f t="shared" si="37"/>
        <v>0.1705005829852323</v>
      </c>
      <c r="EW11" s="66">
        <v>37711</v>
      </c>
      <c r="EX11">
        <v>6.4977580000000001</v>
      </c>
      <c r="EY11" s="73">
        <f t="shared" si="38"/>
        <v>0.31477659479921455</v>
      </c>
      <c r="FA11" s="66">
        <v>37711</v>
      </c>
      <c r="FB11">
        <v>26.754463000000001</v>
      </c>
      <c r="FC11" s="73">
        <f t="shared" si="39"/>
        <v>0.14675752036695869</v>
      </c>
      <c r="FE11" s="66">
        <v>37711</v>
      </c>
      <c r="FF11">
        <v>10.384273</v>
      </c>
      <c r="FG11" s="73">
        <f t="shared" si="40"/>
        <v>0.14179801267377151</v>
      </c>
      <c r="FI11" s="66">
        <v>37711</v>
      </c>
      <c r="FJ11">
        <v>5.9686890000000004</v>
      </c>
      <c r="FK11" s="73">
        <f t="shared" si="41"/>
        <v>0.18122352663233163</v>
      </c>
      <c r="FM11" s="93">
        <v>37711</v>
      </c>
      <c r="FN11" s="65">
        <v>49.933</v>
      </c>
      <c r="FO11" s="95">
        <f t="shared" si="42"/>
        <v>-0.46499944028873663</v>
      </c>
      <c r="FQ11" s="66">
        <v>37711</v>
      </c>
      <c r="FR11">
        <v>12.335046</v>
      </c>
      <c r="FS11" s="73">
        <f t="shared" si="43"/>
        <v>3.0431512076420291E-2</v>
      </c>
      <c r="FU11" s="66">
        <v>37711</v>
      </c>
      <c r="FV11">
        <v>59.950001</v>
      </c>
      <c r="FW11" s="73">
        <f t="shared" si="44"/>
        <v>2.2776235700816737E-2</v>
      </c>
      <c r="FY11" s="93">
        <v>37711</v>
      </c>
      <c r="FZ11" s="65">
        <v>3.7117</v>
      </c>
      <c r="GA11" s="95">
        <f t="shared" si="45"/>
        <v>-0.13761483483815742</v>
      </c>
      <c r="GC11" s="66">
        <v>37711</v>
      </c>
      <c r="GD11">
        <v>10.779180999999999</v>
      </c>
      <c r="GE11" s="73">
        <f t="shared" si="46"/>
        <v>1.4815333637191789E-2</v>
      </c>
      <c r="GG11" s="66">
        <v>37711</v>
      </c>
      <c r="GH11">
        <v>18.068335000000001</v>
      </c>
      <c r="GI11" s="73">
        <f t="shared" si="47"/>
        <v>0.20264313398572534</v>
      </c>
      <c r="GK11" s="66">
        <v>37711</v>
      </c>
      <c r="GL11">
        <v>6.9299730000000004</v>
      </c>
      <c r="GM11" s="73">
        <f t="shared" si="48"/>
        <v>0.11719489466476474</v>
      </c>
      <c r="GO11" s="66">
        <v>37711</v>
      </c>
      <c r="GP11">
        <v>20.556546999999998</v>
      </c>
      <c r="GQ11" s="73">
        <f t="shared" si="49"/>
        <v>0.18534945529824984</v>
      </c>
    </row>
    <row r="12" spans="1:199">
      <c r="A12" s="66">
        <v>37741</v>
      </c>
      <c r="B12">
        <v>7.4152940000000003</v>
      </c>
      <c r="C12" s="73">
        <f t="shared" si="0"/>
        <v>-8.3936265188065878E-2</v>
      </c>
      <c r="E12" s="66">
        <v>37741</v>
      </c>
      <c r="F12">
        <v>31.298437</v>
      </c>
      <c r="G12" s="73">
        <f t="shared" si="1"/>
        <v>0.10939305720157255</v>
      </c>
      <c r="I12" s="66">
        <v>37741</v>
      </c>
      <c r="J12">
        <v>9.2662429999999993</v>
      </c>
      <c r="K12" s="73">
        <f t="shared" si="2"/>
        <v>5.7867201384694346E-2</v>
      </c>
      <c r="M12" s="66">
        <v>37741</v>
      </c>
      <c r="N12">
        <v>7.1614570000000004</v>
      </c>
      <c r="O12" s="73">
        <f t="shared" si="3"/>
        <v>-0.12735005138138084</v>
      </c>
      <c r="Q12" s="66">
        <v>37741</v>
      </c>
      <c r="R12">
        <v>17.647798999999999</v>
      </c>
      <c r="S12" s="73">
        <f t="shared" si="4"/>
        <v>3.8990172733847583E-2</v>
      </c>
      <c r="U12" s="66">
        <v>37741</v>
      </c>
      <c r="V12">
        <v>46.603366999999999</v>
      </c>
      <c r="W12" s="73">
        <f t="shared" si="5"/>
        <v>-3.7380145288217703E-2</v>
      </c>
      <c r="X12"/>
      <c r="Y12" s="66">
        <v>37741</v>
      </c>
      <c r="Z12">
        <v>25.182238000000002</v>
      </c>
      <c r="AA12" s="73">
        <f t="shared" si="6"/>
        <v>-0.10295158333571421</v>
      </c>
      <c r="AC12" s="93">
        <v>37741</v>
      </c>
      <c r="AD12" s="65">
        <v>3.6</v>
      </c>
      <c r="AE12" s="95">
        <f t="shared" si="7"/>
        <v>1.1173300598125255E-2</v>
      </c>
      <c r="AG12" s="66">
        <v>37741</v>
      </c>
      <c r="AH12">
        <v>11.386556000000001</v>
      </c>
      <c r="AI12" s="73">
        <f t="shared" si="8"/>
        <v>0.11665902990083567</v>
      </c>
      <c r="AJ12"/>
      <c r="AK12" s="66">
        <v>37741</v>
      </c>
      <c r="AL12">
        <v>29.433682999999998</v>
      </c>
      <c r="AM12" s="73">
        <f t="shared" si="9"/>
        <v>1.6697482271591603E-2</v>
      </c>
      <c r="AN12"/>
      <c r="AO12" s="66">
        <v>37741</v>
      </c>
      <c r="AP12">
        <v>6.8857220000000003</v>
      </c>
      <c r="AQ12" s="73">
        <f t="shared" si="10"/>
        <v>0.1282654126636881</v>
      </c>
      <c r="AS12" s="66">
        <v>37741</v>
      </c>
      <c r="AT12">
        <v>34.145744000000001</v>
      </c>
      <c r="AU12" s="73">
        <f t="shared" si="11"/>
        <v>4.0925668255710333E-2</v>
      </c>
      <c r="AW12" s="66">
        <v>37741</v>
      </c>
      <c r="AX12">
        <v>8.1502979999999994</v>
      </c>
      <c r="AY12" s="73">
        <f t="shared" si="12"/>
        <v>-8.1273674388433359E-2</v>
      </c>
      <c r="BA12" s="66">
        <v>37741</v>
      </c>
      <c r="BB12">
        <v>6.4558</v>
      </c>
      <c r="BC12" s="73">
        <f t="shared" si="13"/>
        <v>0.18515713556627547</v>
      </c>
      <c r="BE12" s="66">
        <v>37741</v>
      </c>
      <c r="BF12">
        <v>6.5276100000000001</v>
      </c>
      <c r="BG12" s="73">
        <f t="shared" si="14"/>
        <v>8.6587059985132039E-2</v>
      </c>
      <c r="BI12" s="66">
        <v>37741</v>
      </c>
      <c r="BJ12">
        <v>14.121358000000001</v>
      </c>
      <c r="BK12" s="73">
        <f t="shared" si="15"/>
        <v>7.4124591319407141E-3</v>
      </c>
      <c r="BM12" s="66">
        <v>37741</v>
      </c>
      <c r="BN12">
        <v>20.270226000000001</v>
      </c>
      <c r="BO12" s="73">
        <f t="shared" si="16"/>
        <v>0</v>
      </c>
      <c r="BQ12" s="66">
        <v>37741</v>
      </c>
      <c r="BR12">
        <v>5.1989169999999998</v>
      </c>
      <c r="BS12" s="73">
        <f t="shared" si="17"/>
        <v>6.072279611951855E-2</v>
      </c>
      <c r="BU12" s="66">
        <v>37741</v>
      </c>
      <c r="BV12">
        <v>15.251716999999999</v>
      </c>
      <c r="BW12" s="73">
        <f t="shared" si="18"/>
        <v>-2.7011552420263166E-2</v>
      </c>
      <c r="BY12" s="66">
        <v>37741</v>
      </c>
      <c r="BZ12">
        <v>5.4995770000000004</v>
      </c>
      <c r="CA12" s="73">
        <f t="shared" si="19"/>
        <v>7.0347893257353897E-2</v>
      </c>
      <c r="CC12" s="66">
        <v>37741</v>
      </c>
      <c r="CD12">
        <v>16.064077000000001</v>
      </c>
      <c r="CE12" s="73">
        <f t="shared" si="20"/>
        <v>-1.6880663773583719E-2</v>
      </c>
      <c r="CG12" s="66">
        <v>37741</v>
      </c>
      <c r="CH12">
        <v>2.9574600000000002</v>
      </c>
      <c r="CI12" s="73">
        <f t="shared" si="21"/>
        <v>-7.4109880159835106E-2</v>
      </c>
      <c r="CK12" s="66">
        <v>37741</v>
      </c>
      <c r="CL12">
        <v>4.9432179999999999</v>
      </c>
      <c r="CM12" s="73">
        <f t="shared" si="22"/>
        <v>1.7161442403609171E-3</v>
      </c>
      <c r="CO12" s="66">
        <v>37741</v>
      </c>
      <c r="CP12">
        <v>2.2975569999999998</v>
      </c>
      <c r="CQ12" s="73">
        <f t="shared" si="23"/>
        <v>7.3717499788170146E-2</v>
      </c>
      <c r="CS12" s="66">
        <v>37741</v>
      </c>
      <c r="CT12">
        <v>11.172599999999999</v>
      </c>
      <c r="CU12" s="73">
        <f t="shared" si="24"/>
        <v>0.31768205106574632</v>
      </c>
      <c r="CW12" s="66">
        <v>37741</v>
      </c>
      <c r="CX12">
        <v>34.892200000000003</v>
      </c>
      <c r="CY12" s="73">
        <f t="shared" si="25"/>
        <v>0.11053197382504336</v>
      </c>
      <c r="DA12" s="66">
        <v>37741</v>
      </c>
      <c r="DB12">
        <v>14.61008</v>
      </c>
      <c r="DC12" s="73">
        <f t="shared" si="26"/>
        <v>-8.1290655568895365E-2</v>
      </c>
      <c r="DE12" s="66">
        <v>37741</v>
      </c>
      <c r="DF12">
        <v>9.5000649999999993</v>
      </c>
      <c r="DG12" s="73">
        <f t="shared" si="27"/>
        <v>-1.2908863623065321E-2</v>
      </c>
      <c r="DI12" s="93">
        <v>37741</v>
      </c>
      <c r="DJ12" s="65">
        <v>3.6074999999999999</v>
      </c>
      <c r="DK12" s="95">
        <f t="shared" si="28"/>
        <v>-3.4063238765319484E-2</v>
      </c>
      <c r="DM12" s="66">
        <v>37741</v>
      </c>
      <c r="DN12">
        <v>1.3438410000000001</v>
      </c>
      <c r="DO12" s="73">
        <f t="shared" si="29"/>
        <v>0.68403078398591077</v>
      </c>
      <c r="DQ12" s="66">
        <v>37741</v>
      </c>
      <c r="DR12">
        <v>8.7836069999999999</v>
      </c>
      <c r="DS12" s="73">
        <f t="shared" si="30"/>
        <v>-8.7397884169076206E-2</v>
      </c>
      <c r="DU12" s="66">
        <v>37741</v>
      </c>
      <c r="DV12">
        <v>8.6659000000000006</v>
      </c>
      <c r="DW12" s="73">
        <f t="shared" si="31"/>
        <v>0.16736569923309177</v>
      </c>
      <c r="DY12" s="66">
        <v>37741</v>
      </c>
      <c r="DZ12">
        <v>13.087683</v>
      </c>
      <c r="EA12" s="73">
        <f t="shared" si="32"/>
        <v>-3.0285339596164574E-2</v>
      </c>
      <c r="EC12" s="66">
        <v>37741</v>
      </c>
      <c r="ED12">
        <v>8.3558190000000003</v>
      </c>
      <c r="EE12" s="73">
        <f t="shared" si="33"/>
        <v>1.4864560083928934E-2</v>
      </c>
      <c r="EG12" s="93">
        <v>37741</v>
      </c>
      <c r="EH12" s="65">
        <v>9.7126999999999999</v>
      </c>
      <c r="EI12" s="95">
        <f t="shared" si="34"/>
        <v>0.1452740327756476</v>
      </c>
      <c r="EK12" s="66">
        <v>37741</v>
      </c>
      <c r="EL12">
        <v>9.1274259999999998</v>
      </c>
      <c r="EM12" s="73">
        <f t="shared" si="35"/>
        <v>-8.9017259260602374E-2</v>
      </c>
      <c r="EO12" s="66">
        <v>37741</v>
      </c>
      <c r="EP12">
        <v>7.1920520000000003</v>
      </c>
      <c r="EQ12" s="73">
        <f t="shared" si="36"/>
        <v>0.19178722608344012</v>
      </c>
      <c r="ES12" s="66">
        <v>37741</v>
      </c>
      <c r="ET12">
        <v>9.9335909999999998</v>
      </c>
      <c r="EU12" s="73">
        <f t="shared" si="37"/>
        <v>-3.6058805092063382E-3</v>
      </c>
      <c r="EW12" s="66">
        <v>37741</v>
      </c>
      <c r="EX12">
        <v>6.4354079999999998</v>
      </c>
      <c r="EY12" s="73">
        <f t="shared" si="38"/>
        <v>-9.6419520234302912E-3</v>
      </c>
      <c r="FA12" s="66">
        <v>37741</v>
      </c>
      <c r="FB12">
        <v>26.592369000000001</v>
      </c>
      <c r="FC12" s="73">
        <f t="shared" si="39"/>
        <v>-6.0770056165262197E-3</v>
      </c>
      <c r="FE12" s="66">
        <v>37741</v>
      </c>
      <c r="FF12">
        <v>10.771482000000001</v>
      </c>
      <c r="FG12" s="73">
        <f t="shared" si="40"/>
        <v>3.6609636095509109E-2</v>
      </c>
      <c r="FI12" s="66">
        <v>37741</v>
      </c>
      <c r="FJ12">
        <v>6.3775300000000001</v>
      </c>
      <c r="FK12" s="73">
        <f t="shared" si="41"/>
        <v>6.6253569761005937E-2</v>
      </c>
      <c r="FM12" s="93">
        <v>37741</v>
      </c>
      <c r="FN12" s="65">
        <v>85.123999999999995</v>
      </c>
      <c r="FO12" s="95">
        <f t="shared" si="42"/>
        <v>0.53342691014512067</v>
      </c>
      <c r="FQ12" s="66">
        <v>37741</v>
      </c>
      <c r="FR12">
        <v>11.629224000000001</v>
      </c>
      <c r="FS12" s="73">
        <f t="shared" si="43"/>
        <v>-5.8923238885400006E-2</v>
      </c>
      <c r="FU12" s="66">
        <v>37741</v>
      </c>
      <c r="FV12">
        <v>62.349997999999999</v>
      </c>
      <c r="FW12" s="73">
        <f t="shared" si="44"/>
        <v>3.9252741894969849E-2</v>
      </c>
      <c r="FY12" s="93">
        <v>37741</v>
      </c>
      <c r="FZ12" s="65">
        <v>4.9894999999999996</v>
      </c>
      <c r="GA12" s="95">
        <f t="shared" si="45"/>
        <v>0.29584571164982182</v>
      </c>
      <c r="GC12" s="66">
        <v>37741</v>
      </c>
      <c r="GD12">
        <v>10.002442</v>
      </c>
      <c r="GE12" s="73">
        <f t="shared" si="46"/>
        <v>-7.4787325386625469E-2</v>
      </c>
      <c r="GG12" s="66">
        <v>37741</v>
      </c>
      <c r="GH12">
        <v>18.985130000000002</v>
      </c>
      <c r="GI12" s="73">
        <f t="shared" si="47"/>
        <v>4.9495082483960409E-2</v>
      </c>
      <c r="GK12" s="66">
        <v>37741</v>
      </c>
      <c r="GL12">
        <v>7.1419040000000003</v>
      </c>
      <c r="GM12" s="73">
        <f t="shared" si="48"/>
        <v>3.0123490378597934E-2</v>
      </c>
      <c r="GO12" s="66">
        <v>37741</v>
      </c>
      <c r="GP12">
        <v>22.091384999999999</v>
      </c>
      <c r="GQ12" s="73">
        <f t="shared" si="49"/>
        <v>7.2008234508611421E-2</v>
      </c>
    </row>
    <row r="13" spans="1:199">
      <c r="A13" s="66">
        <v>37772</v>
      </c>
      <c r="B13">
        <v>8.007028</v>
      </c>
      <c r="C13" s="73">
        <f t="shared" si="0"/>
        <v>7.6775031861272908E-2</v>
      </c>
      <c r="E13" s="66">
        <v>37772</v>
      </c>
      <c r="F13">
        <v>31.421448000000002</v>
      </c>
      <c r="G13" s="73">
        <f t="shared" si="1"/>
        <v>3.9225568645478229E-3</v>
      </c>
      <c r="I13" s="66">
        <v>37772</v>
      </c>
      <c r="J13">
        <v>11.471804000000001</v>
      </c>
      <c r="K13" s="73">
        <f t="shared" si="2"/>
        <v>0.21351418707574807</v>
      </c>
      <c r="M13" s="66">
        <v>37772</v>
      </c>
      <c r="N13">
        <v>7.2099229999999999</v>
      </c>
      <c r="O13" s="73">
        <f t="shared" si="3"/>
        <v>6.7448197371251682E-3</v>
      </c>
      <c r="Q13" s="66">
        <v>37772</v>
      </c>
      <c r="R13">
        <v>19.471004000000001</v>
      </c>
      <c r="S13" s="73">
        <f t="shared" si="4"/>
        <v>9.8315311513463635E-2</v>
      </c>
      <c r="U13" s="66">
        <v>37772</v>
      </c>
      <c r="V13">
        <v>46.867691000000001</v>
      </c>
      <c r="W13" s="73">
        <f t="shared" si="5"/>
        <v>5.6557550592768735E-3</v>
      </c>
      <c r="X13"/>
      <c r="Y13" s="66">
        <v>37772</v>
      </c>
      <c r="Z13">
        <v>26.694396999999999</v>
      </c>
      <c r="AA13" s="73">
        <f t="shared" si="6"/>
        <v>5.831478846716151E-2</v>
      </c>
      <c r="AC13" s="93">
        <v>37771</v>
      </c>
      <c r="AD13" s="65">
        <v>3.8380000000000001</v>
      </c>
      <c r="AE13" s="95">
        <f t="shared" si="7"/>
        <v>6.4017552123443761E-2</v>
      </c>
      <c r="AG13" s="66">
        <v>37772</v>
      </c>
      <c r="AH13">
        <v>13.228591</v>
      </c>
      <c r="AI13" s="73">
        <f t="shared" si="8"/>
        <v>0.14994711084189238</v>
      </c>
      <c r="AJ13"/>
      <c r="AK13" s="66">
        <v>37772</v>
      </c>
      <c r="AL13">
        <v>27.619479999999999</v>
      </c>
      <c r="AM13" s="73">
        <f t="shared" si="9"/>
        <v>-6.3618377959023448E-2</v>
      </c>
      <c r="AN13"/>
      <c r="AO13" s="66">
        <v>37772</v>
      </c>
      <c r="AP13">
        <v>8.0503230000000006</v>
      </c>
      <c r="AQ13" s="73">
        <f t="shared" si="10"/>
        <v>0.1562622225165555</v>
      </c>
      <c r="AS13" s="66">
        <v>37772</v>
      </c>
      <c r="AT13">
        <v>38.376846</v>
      </c>
      <c r="AU13" s="73">
        <f t="shared" si="11"/>
        <v>0.11681635738180914</v>
      </c>
      <c r="AW13" s="66">
        <v>37772</v>
      </c>
      <c r="AX13">
        <v>8.8422110000000007</v>
      </c>
      <c r="AY13" s="73">
        <f t="shared" si="12"/>
        <v>8.1482467497164424E-2</v>
      </c>
      <c r="BA13" s="66">
        <v>37771</v>
      </c>
      <c r="BB13">
        <v>6.3090999999999999</v>
      </c>
      <c r="BC13" s="73">
        <f t="shared" si="13"/>
        <v>-2.2985915917925582E-2</v>
      </c>
      <c r="BE13" s="66">
        <v>37772</v>
      </c>
      <c r="BF13">
        <v>6.3961170000000003</v>
      </c>
      <c r="BG13" s="73">
        <f t="shared" si="14"/>
        <v>-2.0349785742758454E-2</v>
      </c>
      <c r="BI13" s="66">
        <v>37772</v>
      </c>
      <c r="BJ13">
        <v>16.952095</v>
      </c>
      <c r="BK13" s="73">
        <f t="shared" si="15"/>
        <v>0.18270302193090374</v>
      </c>
      <c r="BM13" s="66">
        <v>37772</v>
      </c>
      <c r="BN13">
        <v>21.329466</v>
      </c>
      <c r="BO13" s="73">
        <f t="shared" si="16"/>
        <v>5.0936387124383517E-2</v>
      </c>
      <c r="BQ13" s="66">
        <v>37772</v>
      </c>
      <c r="BR13">
        <v>5.4276200000000001</v>
      </c>
      <c r="BS13" s="73">
        <f t="shared" si="17"/>
        <v>4.3050397487231329E-2</v>
      </c>
      <c r="BU13" s="66">
        <v>37772</v>
      </c>
      <c r="BV13">
        <v>17.332794</v>
      </c>
      <c r="BW13" s="73">
        <f t="shared" si="18"/>
        <v>0.12790822716505043</v>
      </c>
      <c r="BY13" s="66">
        <v>37772</v>
      </c>
      <c r="BZ13">
        <v>5.2799129999999996</v>
      </c>
      <c r="CA13" s="73">
        <f t="shared" si="19"/>
        <v>-4.0761559880169426E-2</v>
      </c>
      <c r="CC13" s="66">
        <v>37772</v>
      </c>
      <c r="CD13">
        <v>18.598382999999998</v>
      </c>
      <c r="CE13" s="73">
        <f t="shared" si="20"/>
        <v>0.14648910463165232</v>
      </c>
      <c r="CG13" s="66">
        <v>37772</v>
      </c>
      <c r="CH13">
        <v>3.5993029999999999</v>
      </c>
      <c r="CI13" s="73">
        <f t="shared" si="21"/>
        <v>0.1964094237635623</v>
      </c>
      <c r="CK13" s="66">
        <v>37772</v>
      </c>
      <c r="CL13">
        <v>4.9685740000000003</v>
      </c>
      <c r="CM13" s="73">
        <f t="shared" si="22"/>
        <v>5.1163412855854389E-3</v>
      </c>
      <c r="CO13" s="66">
        <v>37772</v>
      </c>
      <c r="CP13">
        <v>2.1342789999999998</v>
      </c>
      <c r="CQ13" s="73">
        <f t="shared" si="23"/>
        <v>-7.3717499788170091E-2</v>
      </c>
      <c r="CS13" s="66">
        <v>37771</v>
      </c>
      <c r="CT13">
        <v>10.5199</v>
      </c>
      <c r="CU13" s="73">
        <f t="shared" si="24"/>
        <v>-6.0195650772672402E-2</v>
      </c>
      <c r="CW13" s="66">
        <v>37771</v>
      </c>
      <c r="CX13">
        <v>33.375100000000003</v>
      </c>
      <c r="CY13" s="73">
        <f t="shared" si="25"/>
        <v>-4.445319555688293E-2</v>
      </c>
      <c r="DA13" s="66">
        <v>37772</v>
      </c>
      <c r="DB13">
        <v>16.344087999999999</v>
      </c>
      <c r="DC13" s="73">
        <f t="shared" si="26"/>
        <v>0.11215454029049961</v>
      </c>
      <c r="DE13" s="66">
        <v>37772</v>
      </c>
      <c r="DF13">
        <v>9.2903669999999998</v>
      </c>
      <c r="DG13" s="73">
        <f t="shared" si="27"/>
        <v>-2.2320583798981573E-2</v>
      </c>
      <c r="DI13" s="93">
        <v>37771</v>
      </c>
      <c r="DJ13" s="65">
        <v>3.7149999999999999</v>
      </c>
      <c r="DK13" s="95">
        <f t="shared" si="28"/>
        <v>2.9363666503833621E-2</v>
      </c>
      <c r="DM13" s="66">
        <v>37772</v>
      </c>
      <c r="DN13">
        <v>1.371416</v>
      </c>
      <c r="DO13" s="73">
        <f t="shared" si="29"/>
        <v>2.031185117868654E-2</v>
      </c>
      <c r="DQ13" s="66">
        <v>37772</v>
      </c>
      <c r="DR13">
        <v>9.7443380000000008</v>
      </c>
      <c r="DS13" s="73">
        <f t="shared" si="30"/>
        <v>0.10379925504992923</v>
      </c>
      <c r="DU13" s="66">
        <v>37771</v>
      </c>
      <c r="DV13">
        <v>8.0701999999999998</v>
      </c>
      <c r="DW13" s="73">
        <f t="shared" si="31"/>
        <v>-7.1217518779738267E-2</v>
      </c>
      <c r="DY13" s="66">
        <v>37772</v>
      </c>
      <c r="DZ13">
        <v>13.730288</v>
      </c>
      <c r="EA13" s="73">
        <f t="shared" si="32"/>
        <v>4.7932636618007701E-2</v>
      </c>
      <c r="EC13" s="66">
        <v>37772</v>
      </c>
      <c r="ED13">
        <v>8.495018</v>
      </c>
      <c r="EE13" s="73">
        <f t="shared" si="33"/>
        <v>1.6521691637259788E-2</v>
      </c>
      <c r="EG13" s="93">
        <v>37771</v>
      </c>
      <c r="EH13" s="65">
        <v>9.3598999999999997</v>
      </c>
      <c r="EI13" s="95">
        <f t="shared" si="34"/>
        <v>-3.6999700830600044E-2</v>
      </c>
      <c r="EK13" s="66">
        <v>37772</v>
      </c>
      <c r="EL13">
        <v>10.253964</v>
      </c>
      <c r="EM13" s="73">
        <f t="shared" si="35"/>
        <v>0.11638063538335643</v>
      </c>
      <c r="EO13" s="66">
        <v>37772</v>
      </c>
      <c r="EP13">
        <v>7.103192</v>
      </c>
      <c r="EQ13" s="73">
        <f t="shared" si="36"/>
        <v>-1.2432266916631469E-2</v>
      </c>
      <c r="ES13" s="66">
        <v>37772</v>
      </c>
      <c r="ET13">
        <v>9.9036869999999997</v>
      </c>
      <c r="EU13" s="73">
        <f t="shared" si="37"/>
        <v>-3.0149320538651225E-3</v>
      </c>
      <c r="EW13" s="66">
        <v>37772</v>
      </c>
      <c r="EX13">
        <v>6.1726470000000004</v>
      </c>
      <c r="EY13" s="73">
        <f t="shared" si="38"/>
        <v>-4.1687485038131598E-2</v>
      </c>
      <c r="FA13" s="66">
        <v>37772</v>
      </c>
      <c r="FB13">
        <v>28.120663</v>
      </c>
      <c r="FC13" s="73">
        <f t="shared" si="39"/>
        <v>5.5880349258859298E-2</v>
      </c>
      <c r="FE13" s="66">
        <v>37772</v>
      </c>
      <c r="FF13">
        <v>10.102665999999999</v>
      </c>
      <c r="FG13" s="73">
        <f t="shared" si="40"/>
        <v>-6.4102736746659728E-2</v>
      </c>
      <c r="FI13" s="66">
        <v>37772</v>
      </c>
      <c r="FJ13">
        <v>6.4797190000000002</v>
      </c>
      <c r="FK13" s="73">
        <f t="shared" si="41"/>
        <v>1.5896270166000735E-2</v>
      </c>
      <c r="FM13" s="93">
        <v>37771</v>
      </c>
      <c r="FN13" s="65">
        <v>87.245000000000005</v>
      </c>
      <c r="FO13" s="95">
        <f t="shared" si="42"/>
        <v>2.4611235879768122E-2</v>
      </c>
      <c r="FQ13" s="66">
        <v>37772</v>
      </c>
      <c r="FR13">
        <v>12.347583</v>
      </c>
      <c r="FS13" s="73">
        <f t="shared" si="43"/>
        <v>5.9939095103807176E-2</v>
      </c>
      <c r="FU13" s="66">
        <v>37772</v>
      </c>
      <c r="FV13">
        <v>64.5</v>
      </c>
      <c r="FW13" s="73">
        <f t="shared" si="44"/>
        <v>3.3901583752666664E-2</v>
      </c>
      <c r="FY13" s="93">
        <v>37771</v>
      </c>
      <c r="FZ13" s="65">
        <v>7.7641</v>
      </c>
      <c r="GA13" s="95">
        <f t="shared" si="45"/>
        <v>0.44217484084037184</v>
      </c>
      <c r="GC13" s="66">
        <v>37772</v>
      </c>
      <c r="GD13">
        <v>11.175471999999999</v>
      </c>
      <c r="GE13" s="73">
        <f t="shared" si="46"/>
        <v>0.11089211356205599</v>
      </c>
      <c r="GG13" s="66">
        <v>37772</v>
      </c>
      <c r="GH13">
        <v>20.205604999999998</v>
      </c>
      <c r="GI13" s="73">
        <f t="shared" si="47"/>
        <v>6.2303999994032369E-2</v>
      </c>
      <c r="GK13" s="66">
        <v>37772</v>
      </c>
      <c r="GL13">
        <v>7.2723699999999996</v>
      </c>
      <c r="GM13" s="73">
        <f t="shared" si="48"/>
        <v>1.8102828199914881E-2</v>
      </c>
      <c r="GO13" s="66">
        <v>37772</v>
      </c>
      <c r="GP13">
        <v>25.054639999999999</v>
      </c>
      <c r="GQ13" s="73">
        <f t="shared" si="49"/>
        <v>0.12587132639891591</v>
      </c>
    </row>
    <row r="14" spans="1:199">
      <c r="A14" s="66">
        <v>37802</v>
      </c>
      <c r="B14">
        <v>8.2015600000000006</v>
      </c>
      <c r="C14" s="73">
        <f t="shared" si="0"/>
        <v>2.4004724054010267E-2</v>
      </c>
      <c r="E14" s="66">
        <v>37802</v>
      </c>
      <c r="F14">
        <v>35.488276999999997</v>
      </c>
      <c r="G14" s="73">
        <f t="shared" si="1"/>
        <v>0.12171169953128895</v>
      </c>
      <c r="I14" s="66">
        <v>37802</v>
      </c>
      <c r="J14">
        <v>11.489238</v>
      </c>
      <c r="K14" s="73">
        <f t="shared" si="2"/>
        <v>1.5185724890294239E-3</v>
      </c>
      <c r="M14" s="66">
        <v>37802</v>
      </c>
      <c r="N14">
        <v>7.7778400000000003</v>
      </c>
      <c r="O14" s="73">
        <f t="shared" si="3"/>
        <v>7.5820393052959997E-2</v>
      </c>
      <c r="Q14" s="66">
        <v>37802</v>
      </c>
      <c r="R14">
        <v>19.96442</v>
      </c>
      <c r="S14" s="73">
        <f t="shared" si="4"/>
        <v>2.5025304687047702E-2</v>
      </c>
      <c r="U14" s="66">
        <v>37802</v>
      </c>
      <c r="V14">
        <v>44.692230000000002</v>
      </c>
      <c r="W14" s="73">
        <f t="shared" si="5"/>
        <v>-4.7528885792859306E-2</v>
      </c>
      <c r="X14"/>
      <c r="Y14" s="66">
        <v>37802</v>
      </c>
      <c r="Z14">
        <v>31.430937</v>
      </c>
      <c r="AA14" s="73">
        <f t="shared" si="6"/>
        <v>0.16333896944905257</v>
      </c>
      <c r="AC14" s="93">
        <v>37802</v>
      </c>
      <c r="AD14" s="65">
        <v>4.3760000000000003</v>
      </c>
      <c r="AE14" s="95">
        <f t="shared" si="7"/>
        <v>0.13118366753417188</v>
      </c>
      <c r="AG14" s="66">
        <v>37802</v>
      </c>
      <c r="AH14">
        <v>13.897245</v>
      </c>
      <c r="AI14" s="73">
        <f t="shared" si="8"/>
        <v>4.9310146975928781E-2</v>
      </c>
      <c r="AJ14"/>
      <c r="AK14" s="66">
        <v>37802</v>
      </c>
      <c r="AL14">
        <v>27.557980000000001</v>
      </c>
      <c r="AM14" s="73">
        <f t="shared" si="9"/>
        <v>-2.2291720375380241E-3</v>
      </c>
      <c r="AN14"/>
      <c r="AO14" s="66">
        <v>37802</v>
      </c>
      <c r="AP14">
        <v>10.681001</v>
      </c>
      <c r="AQ14" s="73">
        <f t="shared" si="10"/>
        <v>0.28275434088262713</v>
      </c>
      <c r="AS14" s="66">
        <v>37802</v>
      </c>
      <c r="AT14">
        <v>50.370274000000002</v>
      </c>
      <c r="AU14" s="73">
        <f t="shared" si="11"/>
        <v>0.271946890503727</v>
      </c>
      <c r="AW14" s="66">
        <v>37802</v>
      </c>
      <c r="AX14">
        <v>10.090102999999999</v>
      </c>
      <c r="AY14" s="73">
        <f t="shared" si="12"/>
        <v>0.13201808394162154</v>
      </c>
      <c r="BA14" s="66">
        <v>37802</v>
      </c>
      <c r="BB14">
        <v>6.9969000000000001</v>
      </c>
      <c r="BC14" s="73">
        <f t="shared" si="13"/>
        <v>0.10347415818673038</v>
      </c>
      <c r="BE14" s="66">
        <v>37802</v>
      </c>
      <c r="BF14">
        <v>9.0025130000000004</v>
      </c>
      <c r="BG14" s="73">
        <f t="shared" si="14"/>
        <v>0.34181267309584645</v>
      </c>
      <c r="BI14" s="66">
        <v>37802</v>
      </c>
      <c r="BJ14">
        <v>17.341639000000001</v>
      </c>
      <c r="BK14" s="73">
        <f t="shared" si="15"/>
        <v>2.2719063214669055E-2</v>
      </c>
      <c r="BM14" s="66">
        <v>37802</v>
      </c>
      <c r="BN14">
        <v>24.815453999999999</v>
      </c>
      <c r="BO14" s="73">
        <f t="shared" si="16"/>
        <v>0.15137710724977066</v>
      </c>
      <c r="BQ14" s="66">
        <v>37802</v>
      </c>
      <c r="BR14">
        <v>5.5338039999999999</v>
      </c>
      <c r="BS14" s="73">
        <f t="shared" si="17"/>
        <v>1.9374731165138898E-2</v>
      </c>
      <c r="BU14" s="66">
        <v>37802</v>
      </c>
      <c r="BV14">
        <v>18.296358000000001</v>
      </c>
      <c r="BW14" s="73">
        <f t="shared" si="18"/>
        <v>5.4101709602933673E-2</v>
      </c>
      <c r="BY14" s="66">
        <v>37802</v>
      </c>
      <c r="BZ14">
        <v>5.5510000000000002</v>
      </c>
      <c r="CA14" s="73">
        <f t="shared" si="19"/>
        <v>5.0068471398333265E-2</v>
      </c>
      <c r="CC14" s="66">
        <v>37802</v>
      </c>
      <c r="CD14">
        <v>19.210901</v>
      </c>
      <c r="CE14" s="73">
        <f t="shared" si="20"/>
        <v>3.2403236879261089E-2</v>
      </c>
      <c r="CG14" s="66">
        <v>37802</v>
      </c>
      <c r="CH14">
        <v>3.8563999999999998</v>
      </c>
      <c r="CI14" s="73">
        <f t="shared" si="21"/>
        <v>6.8993890202185701E-2</v>
      </c>
      <c r="CK14" s="66">
        <v>37802</v>
      </c>
      <c r="CL14">
        <v>5.6048869999999997</v>
      </c>
      <c r="CM14" s="73">
        <f t="shared" si="22"/>
        <v>0.12050601834047203</v>
      </c>
      <c r="CO14" s="66">
        <v>37802</v>
      </c>
      <c r="CP14">
        <v>2.2003680000000001</v>
      </c>
      <c r="CQ14" s="73">
        <f t="shared" si="23"/>
        <v>3.049573437561209E-2</v>
      </c>
      <c r="CS14" s="66">
        <v>37802</v>
      </c>
      <c r="CT14">
        <v>11.618</v>
      </c>
      <c r="CU14" s="73">
        <f t="shared" si="24"/>
        <v>9.92869180093785E-2</v>
      </c>
      <c r="CW14" s="66">
        <v>37802</v>
      </c>
      <c r="CX14">
        <v>33.195099999999996</v>
      </c>
      <c r="CY14" s="73">
        <f t="shared" si="25"/>
        <v>-5.4078383021387696E-3</v>
      </c>
      <c r="DA14" s="66">
        <v>37802</v>
      </c>
      <c r="DB14">
        <v>16.529941999999998</v>
      </c>
      <c r="DC14" s="73">
        <f t="shared" si="26"/>
        <v>1.1307161315156853E-2</v>
      </c>
      <c r="DE14" s="66">
        <v>37802</v>
      </c>
      <c r="DF14">
        <v>11.400491000000001</v>
      </c>
      <c r="DG14" s="73">
        <f t="shared" si="27"/>
        <v>0.20467836775902554</v>
      </c>
      <c r="DI14" s="93">
        <v>37802</v>
      </c>
      <c r="DJ14" s="65">
        <v>3.77</v>
      </c>
      <c r="DK14" s="95">
        <f t="shared" si="28"/>
        <v>1.4696323290197042E-2</v>
      </c>
      <c r="DM14" s="66">
        <v>37802</v>
      </c>
      <c r="DN14">
        <v>1.4694069999999999</v>
      </c>
      <c r="DO14" s="73">
        <f t="shared" si="29"/>
        <v>6.9015135332086641E-2</v>
      </c>
      <c r="DQ14" s="66">
        <v>37802</v>
      </c>
      <c r="DR14">
        <v>11.362864</v>
      </c>
      <c r="DS14" s="73">
        <f t="shared" si="30"/>
        <v>0.15366409581493903</v>
      </c>
      <c r="DU14" s="66">
        <v>37802</v>
      </c>
      <c r="DV14">
        <v>8.7908000000000008</v>
      </c>
      <c r="DW14" s="73">
        <f t="shared" si="31"/>
        <v>8.5527454947698756E-2</v>
      </c>
      <c r="DY14" s="66">
        <v>37802</v>
      </c>
      <c r="DZ14">
        <v>13.767158999999999</v>
      </c>
      <c r="EA14" s="73">
        <f t="shared" si="32"/>
        <v>2.6817778463439305E-3</v>
      </c>
      <c r="EC14" s="66">
        <v>37802</v>
      </c>
      <c r="ED14">
        <v>9.3421330000000005</v>
      </c>
      <c r="EE14" s="73">
        <f t="shared" si="33"/>
        <v>9.5054724743589905E-2</v>
      </c>
      <c r="EG14" s="93">
        <v>37802</v>
      </c>
      <c r="EH14" s="65">
        <v>9.9086999999999996</v>
      </c>
      <c r="EI14" s="95">
        <f t="shared" si="34"/>
        <v>5.6978552439590033E-2</v>
      </c>
      <c r="EK14" s="66">
        <v>37802</v>
      </c>
      <c r="EL14">
        <v>10.957551</v>
      </c>
      <c r="EM14" s="73">
        <f t="shared" si="35"/>
        <v>6.6364445116031859E-2</v>
      </c>
      <c r="EO14" s="66">
        <v>37802</v>
      </c>
      <c r="EP14">
        <v>7.6578910000000002</v>
      </c>
      <c r="EQ14" s="73">
        <f t="shared" si="36"/>
        <v>7.5192358990089733E-2</v>
      </c>
      <c r="ES14" s="66">
        <v>37802</v>
      </c>
      <c r="ET14">
        <v>11.201454999999999</v>
      </c>
      <c r="EU14" s="73">
        <f t="shared" si="37"/>
        <v>0.12313656852739452</v>
      </c>
      <c r="EW14" s="66">
        <v>37802</v>
      </c>
      <c r="EX14">
        <v>6.3151599999999997</v>
      </c>
      <c r="EY14" s="73">
        <f t="shared" si="38"/>
        <v>2.2825334718426918E-2</v>
      </c>
      <c r="FA14" s="66">
        <v>37802</v>
      </c>
      <c r="FB14">
        <v>31.763081</v>
      </c>
      <c r="FC14" s="73">
        <f t="shared" si="39"/>
        <v>0.12179999630059296</v>
      </c>
      <c r="FE14" s="66">
        <v>37802</v>
      </c>
      <c r="FF14">
        <v>9.469049</v>
      </c>
      <c r="FG14" s="73">
        <f t="shared" si="40"/>
        <v>-6.4770869642999482E-2</v>
      </c>
      <c r="FI14" s="66">
        <v>37802</v>
      </c>
      <c r="FJ14">
        <v>6.3897810000000002</v>
      </c>
      <c r="FK14" s="73">
        <f t="shared" si="41"/>
        <v>-1.3977149724733233E-2</v>
      </c>
      <c r="FM14" s="93">
        <v>37802</v>
      </c>
      <c r="FN14" s="65">
        <v>84.44</v>
      </c>
      <c r="FO14" s="95">
        <f t="shared" si="42"/>
        <v>-3.2679029870073491E-2</v>
      </c>
      <c r="FQ14" s="66">
        <v>37802</v>
      </c>
      <c r="FR14">
        <v>12.629011999999999</v>
      </c>
      <c r="FS14" s="73">
        <f t="shared" si="43"/>
        <v>2.2536371439025437E-2</v>
      </c>
      <c r="FU14" s="66">
        <v>37802</v>
      </c>
      <c r="FV14">
        <v>66.75</v>
      </c>
      <c r="FW14" s="73">
        <f t="shared" si="44"/>
        <v>3.4289073478632165E-2</v>
      </c>
      <c r="FY14" s="93">
        <v>37802</v>
      </c>
      <c r="FZ14" s="65">
        <v>8.7985000000000007</v>
      </c>
      <c r="GA14" s="95">
        <f t="shared" si="45"/>
        <v>0.12507070722707717</v>
      </c>
      <c r="GC14" s="66">
        <v>37802</v>
      </c>
      <c r="GD14">
        <v>12.657609000000001</v>
      </c>
      <c r="GE14" s="73">
        <f t="shared" si="46"/>
        <v>0.12453715957587437</v>
      </c>
      <c r="GG14" s="66">
        <v>37802</v>
      </c>
      <c r="GH14">
        <v>21.581821000000001</v>
      </c>
      <c r="GI14" s="73">
        <f t="shared" si="47"/>
        <v>6.5891298792939187E-2</v>
      </c>
      <c r="GK14" s="66">
        <v>37802</v>
      </c>
      <c r="GL14">
        <v>7.5006709999999996</v>
      </c>
      <c r="GM14" s="73">
        <f t="shared" si="48"/>
        <v>3.0910247538189224E-2</v>
      </c>
      <c r="GO14" s="66">
        <v>37802</v>
      </c>
      <c r="GP14">
        <v>26.472981999999998</v>
      </c>
      <c r="GQ14" s="73">
        <f t="shared" si="49"/>
        <v>5.5065625811695426E-2</v>
      </c>
    </row>
    <row r="15" spans="1:199">
      <c r="A15" s="66">
        <v>37833</v>
      </c>
      <c r="B15">
        <v>9.3022259999999992</v>
      </c>
      <c r="C15" s="73">
        <f t="shared" si="0"/>
        <v>0.12592934627855043</v>
      </c>
      <c r="E15" s="66">
        <v>37833</v>
      </c>
      <c r="F15">
        <v>39.831558000000001</v>
      </c>
      <c r="G15" s="73">
        <f t="shared" si="1"/>
        <v>0.11545709607971054</v>
      </c>
      <c r="I15" s="66">
        <v>37833</v>
      </c>
      <c r="J15">
        <v>12.177894999999999</v>
      </c>
      <c r="K15" s="73">
        <f t="shared" si="2"/>
        <v>5.8211651920141778E-2</v>
      </c>
      <c r="M15" s="66">
        <v>37833</v>
      </c>
      <c r="N15">
        <v>7.8241389999999997</v>
      </c>
      <c r="O15" s="73">
        <f t="shared" si="3"/>
        <v>5.9350337422362041E-3</v>
      </c>
      <c r="Q15" s="66">
        <v>37833</v>
      </c>
      <c r="R15">
        <v>20.733007000000001</v>
      </c>
      <c r="S15" s="73">
        <f t="shared" si="4"/>
        <v>3.777528214908419E-2</v>
      </c>
      <c r="U15" s="66">
        <v>37833</v>
      </c>
      <c r="V15">
        <v>48.317993000000001</v>
      </c>
      <c r="W15" s="73">
        <f t="shared" si="5"/>
        <v>7.8004356161142596E-2</v>
      </c>
      <c r="X15"/>
      <c r="Y15" s="66">
        <v>37833</v>
      </c>
      <c r="Z15">
        <v>35.242660999999998</v>
      </c>
      <c r="AA15" s="73">
        <f t="shared" si="6"/>
        <v>0.11446464635402505</v>
      </c>
      <c r="AC15" s="93">
        <v>37833</v>
      </c>
      <c r="AD15" s="65">
        <v>4.55</v>
      </c>
      <c r="AE15" s="95">
        <f t="shared" si="7"/>
        <v>3.8992167843178882E-2</v>
      </c>
      <c r="AG15" s="66">
        <v>37833</v>
      </c>
      <c r="AH15">
        <v>12.763166999999999</v>
      </c>
      <c r="AI15" s="73">
        <f t="shared" si="8"/>
        <v>-8.5127174440391404E-2</v>
      </c>
      <c r="AJ15"/>
      <c r="AK15" s="66">
        <v>37833</v>
      </c>
      <c r="AL15">
        <v>28.163056999999998</v>
      </c>
      <c r="AM15" s="73">
        <f t="shared" si="9"/>
        <v>2.1718934807081928E-2</v>
      </c>
      <c r="AN15"/>
      <c r="AO15" s="66">
        <v>37833</v>
      </c>
      <c r="AP15">
        <v>10.854367999999999</v>
      </c>
      <c r="AQ15" s="73">
        <f t="shared" si="10"/>
        <v>1.6101023886037583E-2</v>
      </c>
      <c r="AS15" s="66">
        <v>37833</v>
      </c>
      <c r="AT15">
        <v>43.058632000000003</v>
      </c>
      <c r="AU15" s="73">
        <f t="shared" si="11"/>
        <v>-0.15683847768087328</v>
      </c>
      <c r="AW15" s="66">
        <v>37833</v>
      </c>
      <c r="AX15">
        <v>9.9688800000000004</v>
      </c>
      <c r="AY15" s="73">
        <f t="shared" si="12"/>
        <v>-1.2086801787833964E-2</v>
      </c>
      <c r="BA15" s="66">
        <v>37833</v>
      </c>
      <c r="BB15">
        <v>7.3361999999999998</v>
      </c>
      <c r="BC15" s="73">
        <f t="shared" si="13"/>
        <v>4.7353803573791688E-2</v>
      </c>
      <c r="BE15" s="66">
        <v>37833</v>
      </c>
      <c r="BF15">
        <v>11.098449</v>
      </c>
      <c r="BG15" s="73">
        <f t="shared" si="14"/>
        <v>0.2093016082422787</v>
      </c>
      <c r="BI15" s="66">
        <v>37833</v>
      </c>
      <c r="BJ15">
        <v>19.672450999999999</v>
      </c>
      <c r="BK15" s="73">
        <f t="shared" si="15"/>
        <v>0.12610874241378564</v>
      </c>
      <c r="BM15" s="66">
        <v>37833</v>
      </c>
      <c r="BN15">
        <v>23.325493000000002</v>
      </c>
      <c r="BO15" s="73">
        <f t="shared" si="16"/>
        <v>-6.191972162781504E-2</v>
      </c>
      <c r="BQ15" s="66">
        <v>37833</v>
      </c>
      <c r="BR15">
        <v>5.3091850000000003</v>
      </c>
      <c r="BS15" s="73">
        <f t="shared" si="17"/>
        <v>-4.1437123836427364E-2</v>
      </c>
      <c r="BU15" s="66">
        <v>37833</v>
      </c>
      <c r="BV15">
        <v>19.778769</v>
      </c>
      <c r="BW15" s="73">
        <f t="shared" si="18"/>
        <v>7.7907066029987593E-2</v>
      </c>
      <c r="BY15" s="66">
        <v>37833</v>
      </c>
      <c r="BZ15">
        <v>5.8275540000000001</v>
      </c>
      <c r="CA15" s="73">
        <f t="shared" si="19"/>
        <v>4.8619266586084384E-2</v>
      </c>
      <c r="CC15" s="66">
        <v>37833</v>
      </c>
      <c r="CD15">
        <v>19.879107000000001</v>
      </c>
      <c r="CE15" s="73">
        <f t="shared" si="20"/>
        <v>3.4191402366976341E-2</v>
      </c>
      <c r="CG15" s="66">
        <v>37833</v>
      </c>
      <c r="CH15">
        <v>4.1135000000000002</v>
      </c>
      <c r="CI15" s="73">
        <f t="shared" si="21"/>
        <v>6.4540141818759805E-2</v>
      </c>
      <c r="CK15" s="66">
        <v>37833</v>
      </c>
      <c r="CL15">
        <v>5.6817700000000002</v>
      </c>
      <c r="CM15" s="73">
        <f t="shared" si="22"/>
        <v>1.3623908158052506E-2</v>
      </c>
      <c r="CO15" s="66">
        <v>37833</v>
      </c>
      <c r="CP15">
        <v>2.161492</v>
      </c>
      <c r="CQ15" s="73">
        <f t="shared" si="23"/>
        <v>-1.7825895117792097E-2</v>
      </c>
      <c r="CS15" s="66">
        <v>37833</v>
      </c>
      <c r="CT15">
        <v>13.8141</v>
      </c>
      <c r="CU15" s="73">
        <f t="shared" si="24"/>
        <v>0.17313419010310394</v>
      </c>
      <c r="CW15" s="66">
        <v>37833</v>
      </c>
      <c r="CX15">
        <v>35.715000000000003</v>
      </c>
      <c r="CY15" s="73">
        <f t="shared" si="25"/>
        <v>7.3168493938468138E-2</v>
      </c>
      <c r="DA15" s="66">
        <v>37833</v>
      </c>
      <c r="DB15">
        <v>17.062712000000001</v>
      </c>
      <c r="DC15" s="73">
        <f t="shared" si="26"/>
        <v>3.172209472156777E-2</v>
      </c>
      <c r="DE15" s="66">
        <v>37833</v>
      </c>
      <c r="DF15">
        <v>11.591137</v>
      </c>
      <c r="DG15" s="73">
        <f t="shared" si="27"/>
        <v>1.6584329703504049E-2</v>
      </c>
      <c r="DI15" s="93">
        <v>37833</v>
      </c>
      <c r="DJ15" s="65">
        <v>3.8025000000000002</v>
      </c>
      <c r="DK15" s="95">
        <f t="shared" si="28"/>
        <v>8.583743691391435E-3</v>
      </c>
      <c r="DM15" s="66">
        <v>37833</v>
      </c>
      <c r="DN15">
        <v>1.3467910000000001</v>
      </c>
      <c r="DO15" s="73">
        <f t="shared" si="29"/>
        <v>-8.7134192266111146E-2</v>
      </c>
      <c r="DQ15" s="66">
        <v>37833</v>
      </c>
      <c r="DR15">
        <v>11.705588000000001</v>
      </c>
      <c r="DS15" s="73">
        <f t="shared" si="30"/>
        <v>2.9715840429472531E-2</v>
      </c>
      <c r="DU15" s="66">
        <v>37833</v>
      </c>
      <c r="DV15">
        <v>9.3575999999999997</v>
      </c>
      <c r="DW15" s="73">
        <f t="shared" si="31"/>
        <v>6.2483127284441338E-2</v>
      </c>
      <c r="DY15" s="66">
        <v>37833</v>
      </c>
      <c r="DZ15">
        <v>14.06216</v>
      </c>
      <c r="EA15" s="73">
        <f t="shared" si="32"/>
        <v>2.1201528523302725E-2</v>
      </c>
      <c r="EC15" s="66">
        <v>37833</v>
      </c>
      <c r="ED15">
        <v>8.9881729999999997</v>
      </c>
      <c r="EE15" s="73">
        <f t="shared" si="33"/>
        <v>-3.862499673479218E-2</v>
      </c>
      <c r="EG15" s="93">
        <v>37833</v>
      </c>
      <c r="EH15" s="65">
        <v>10.183199999999999</v>
      </c>
      <c r="EI15" s="95">
        <f t="shared" si="34"/>
        <v>2.7326144462752666E-2</v>
      </c>
      <c r="EK15" s="66">
        <v>37833</v>
      </c>
      <c r="EL15">
        <v>10.933733999999999</v>
      </c>
      <c r="EM15" s="73">
        <f t="shared" si="35"/>
        <v>-2.175935254342975E-3</v>
      </c>
      <c r="EO15" s="66">
        <v>37833</v>
      </c>
      <c r="EP15">
        <v>8.3623969999999996</v>
      </c>
      <c r="EQ15" s="73">
        <f t="shared" si="36"/>
        <v>8.8008489015132169E-2</v>
      </c>
      <c r="ES15" s="66">
        <v>37833</v>
      </c>
      <c r="ET15">
        <v>13.276685000000001</v>
      </c>
      <c r="EU15" s="73">
        <f t="shared" si="37"/>
        <v>0.1699658088155134</v>
      </c>
      <c r="EW15" s="66">
        <v>37833</v>
      </c>
      <c r="EX15">
        <v>6.3997799999999998</v>
      </c>
      <c r="EY15" s="73">
        <f t="shared" si="38"/>
        <v>1.3310522792905715E-2</v>
      </c>
      <c r="FA15" s="66">
        <v>37833</v>
      </c>
      <c r="FB15">
        <v>30.769684000000002</v>
      </c>
      <c r="FC15" s="73">
        <f t="shared" si="39"/>
        <v>-3.1774720952045005E-2</v>
      </c>
      <c r="FE15" s="66">
        <v>37833</v>
      </c>
      <c r="FF15">
        <v>10.454675</v>
      </c>
      <c r="FG15" s="73">
        <f t="shared" si="40"/>
        <v>9.9020767023617867E-2</v>
      </c>
      <c r="FI15" s="66">
        <v>37833</v>
      </c>
      <c r="FJ15">
        <v>6.2589509999999997</v>
      </c>
      <c r="FK15" s="73">
        <f t="shared" si="41"/>
        <v>-2.068739631637918E-2</v>
      </c>
      <c r="FM15" s="93">
        <v>37833</v>
      </c>
      <c r="FN15" s="65">
        <v>96.156999999999996</v>
      </c>
      <c r="FO15" s="95">
        <f t="shared" si="42"/>
        <v>0.12994104931678205</v>
      </c>
      <c r="FQ15" s="66">
        <v>37833</v>
      </c>
      <c r="FR15">
        <v>13.015972</v>
      </c>
      <c r="FS15" s="73">
        <f t="shared" si="43"/>
        <v>3.0180511858318524E-2</v>
      </c>
      <c r="FU15" s="66">
        <v>37833</v>
      </c>
      <c r="FV15">
        <v>68.199996999999996</v>
      </c>
      <c r="FW15" s="73">
        <f t="shared" si="44"/>
        <v>2.1490223580786623E-2</v>
      </c>
      <c r="FY15" s="93">
        <v>37833</v>
      </c>
      <c r="FZ15" s="65">
        <v>8.7863000000000007</v>
      </c>
      <c r="GA15" s="95">
        <f t="shared" si="45"/>
        <v>-1.3875622079770891E-3</v>
      </c>
      <c r="GC15" s="66">
        <v>37833</v>
      </c>
      <c r="GD15">
        <v>12.974645000000001</v>
      </c>
      <c r="GE15" s="73">
        <f t="shared" si="46"/>
        <v>2.4738532049357741E-2</v>
      </c>
      <c r="GG15" s="66">
        <v>37833</v>
      </c>
      <c r="GH15">
        <v>21.685406</v>
      </c>
      <c r="GI15" s="73">
        <f t="shared" si="47"/>
        <v>4.7881597728996524E-3</v>
      </c>
      <c r="GK15" s="66">
        <v>37833</v>
      </c>
      <c r="GL15">
        <v>7.6637139999999997</v>
      </c>
      <c r="GM15" s="73">
        <f t="shared" si="48"/>
        <v>2.1504239437456489E-2</v>
      </c>
      <c r="GO15" s="66">
        <v>37833</v>
      </c>
      <c r="GP15">
        <v>24.088799999999999</v>
      </c>
      <c r="GQ15" s="73">
        <f t="shared" si="49"/>
        <v>-9.4377663545050797E-2</v>
      </c>
    </row>
    <row r="16" spans="1:199">
      <c r="A16" s="66">
        <v>37864</v>
      </c>
      <c r="B16">
        <v>8.8470399999999998</v>
      </c>
      <c r="C16" s="73">
        <f t="shared" si="0"/>
        <v>-5.0170786559435181E-2</v>
      </c>
      <c r="E16" s="66">
        <v>37864</v>
      </c>
      <c r="F16">
        <v>38.813034000000002</v>
      </c>
      <c r="G16" s="73">
        <f t="shared" si="1"/>
        <v>-2.5903394619412556E-2</v>
      </c>
      <c r="I16" s="66">
        <v>37864</v>
      </c>
      <c r="J16">
        <v>11.297459999999999</v>
      </c>
      <c r="K16" s="73">
        <f t="shared" si="2"/>
        <v>-7.5044501353074902E-2</v>
      </c>
      <c r="M16" s="66">
        <v>37864</v>
      </c>
      <c r="N16">
        <v>7.7932589999999999</v>
      </c>
      <c r="O16" s="73">
        <f t="shared" si="3"/>
        <v>-3.9545691597747757E-3</v>
      </c>
      <c r="Q16" s="66">
        <v>37864</v>
      </c>
      <c r="R16">
        <v>19.903691999999999</v>
      </c>
      <c r="S16" s="73">
        <f t="shared" si="4"/>
        <v>-4.0821729242803105E-2</v>
      </c>
      <c r="U16" s="66">
        <v>37864</v>
      </c>
      <c r="V16">
        <v>44.768562000000003</v>
      </c>
      <c r="W16" s="73">
        <f t="shared" si="5"/>
        <v>-7.6297865153910197E-2</v>
      </c>
      <c r="X16"/>
      <c r="Y16" s="66">
        <v>37864</v>
      </c>
      <c r="Z16">
        <v>31.955840999999999</v>
      </c>
      <c r="AA16" s="73">
        <f t="shared" si="6"/>
        <v>-9.7902327984405027E-2</v>
      </c>
      <c r="AC16" s="93">
        <v>37862</v>
      </c>
      <c r="AD16" s="65">
        <v>4.5359999999999996</v>
      </c>
      <c r="AE16" s="95">
        <f t="shared" si="7"/>
        <v>-3.0816665374081122E-3</v>
      </c>
      <c r="AG16" s="66">
        <v>37864</v>
      </c>
      <c r="AH16">
        <v>12.160124</v>
      </c>
      <c r="AI16" s="73">
        <f t="shared" si="8"/>
        <v>-4.8401370758455617E-2</v>
      </c>
      <c r="AJ16"/>
      <c r="AK16" s="66">
        <v>37864</v>
      </c>
      <c r="AL16">
        <v>28.713111999999999</v>
      </c>
      <c r="AM16" s="73">
        <f t="shared" si="9"/>
        <v>1.9342798909982008E-2</v>
      </c>
      <c r="AN16"/>
      <c r="AO16" s="66">
        <v>37864</v>
      </c>
      <c r="AP16">
        <v>9.9799880000000005</v>
      </c>
      <c r="AQ16" s="73">
        <f t="shared" si="10"/>
        <v>-8.3985691699944062E-2</v>
      </c>
      <c r="AS16" s="66">
        <v>37864</v>
      </c>
      <c r="AT16">
        <v>40.190173999999999</v>
      </c>
      <c r="AU16" s="73">
        <f t="shared" si="11"/>
        <v>-6.8940183920850454E-2</v>
      </c>
      <c r="AW16" s="66">
        <v>37864</v>
      </c>
      <c r="AX16">
        <v>8.9610579999999995</v>
      </c>
      <c r="AY16" s="73">
        <f t="shared" si="12"/>
        <v>-0.10657994027939406</v>
      </c>
      <c r="BA16" s="66">
        <v>37862</v>
      </c>
      <c r="BB16">
        <v>7.1253000000000002</v>
      </c>
      <c r="BC16" s="73">
        <f t="shared" si="13"/>
        <v>-2.9169166864591863E-2</v>
      </c>
      <c r="BE16" s="66">
        <v>37864</v>
      </c>
      <c r="BF16">
        <v>8.7008849999999995</v>
      </c>
      <c r="BG16" s="73">
        <f t="shared" si="14"/>
        <v>-0.24338062420053083</v>
      </c>
      <c r="BI16" s="66">
        <v>37864</v>
      </c>
      <c r="BJ16">
        <v>17.296182999999999</v>
      </c>
      <c r="BK16" s="73">
        <f t="shared" si="15"/>
        <v>-0.12873338931535266</v>
      </c>
      <c r="BM16" s="66">
        <v>37864</v>
      </c>
      <c r="BN16">
        <v>21.630054000000001</v>
      </c>
      <c r="BO16" s="73">
        <f t="shared" si="16"/>
        <v>-7.5463146135641035E-2</v>
      </c>
      <c r="BQ16" s="66">
        <v>37864</v>
      </c>
      <c r="BR16">
        <v>5.0804799999999997</v>
      </c>
      <c r="BS16" s="73">
        <f t="shared" si="17"/>
        <v>-4.4032594165868064E-2</v>
      </c>
      <c r="BU16" s="66">
        <v>37864</v>
      </c>
      <c r="BV16">
        <v>17.184550999999999</v>
      </c>
      <c r="BW16" s="73">
        <f t="shared" si="18"/>
        <v>-0.14059830715377827</v>
      </c>
      <c r="BY16" s="66">
        <v>37864</v>
      </c>
      <c r="BZ16">
        <v>5.5565040000000003</v>
      </c>
      <c r="CA16" s="73">
        <f t="shared" si="19"/>
        <v>-4.7628224773182751E-2</v>
      </c>
      <c r="CC16" s="66">
        <v>37864</v>
      </c>
      <c r="CD16">
        <v>18.069382000000001</v>
      </c>
      <c r="CE16" s="73">
        <f t="shared" si="20"/>
        <v>-9.5450377015163221E-2</v>
      </c>
      <c r="CG16" s="66">
        <v>37864</v>
      </c>
      <c r="CH16">
        <v>3.5993029999999999</v>
      </c>
      <c r="CI16" s="73">
        <f t="shared" si="21"/>
        <v>-0.13353403202094546</v>
      </c>
      <c r="CK16" s="66">
        <v>37864</v>
      </c>
      <c r="CL16">
        <v>5.9461830000000004</v>
      </c>
      <c r="CM16" s="73">
        <f t="shared" si="22"/>
        <v>4.5486697187210705E-2</v>
      </c>
      <c r="CO16" s="66">
        <v>37864</v>
      </c>
      <c r="CP16">
        <v>2.087628</v>
      </c>
      <c r="CQ16" s="73">
        <f t="shared" si="23"/>
        <v>-3.4770230756917889E-2</v>
      </c>
      <c r="CS16" s="66">
        <v>37862</v>
      </c>
      <c r="CT16">
        <v>13.637499999999999</v>
      </c>
      <c r="CU16" s="73">
        <f t="shared" si="24"/>
        <v>-1.2866458514255571E-2</v>
      </c>
      <c r="CW16" s="66">
        <v>37862</v>
      </c>
      <c r="CX16">
        <v>33.632300000000001</v>
      </c>
      <c r="CY16" s="73">
        <f t="shared" si="25"/>
        <v>-6.0083853876060897E-2</v>
      </c>
      <c r="DA16" s="66">
        <v>37864</v>
      </c>
      <c r="DB16">
        <v>17.896035999999999</v>
      </c>
      <c r="DC16" s="73">
        <f t="shared" si="26"/>
        <v>4.7683738032099236E-2</v>
      </c>
      <c r="DE16" s="66">
        <v>37864</v>
      </c>
      <c r="DF16">
        <v>11.359540000000001</v>
      </c>
      <c r="DG16" s="73">
        <f t="shared" si="27"/>
        <v>-2.0182834836502135E-2</v>
      </c>
      <c r="DI16" s="93">
        <v>37862</v>
      </c>
      <c r="DJ16" s="65">
        <v>3.87</v>
      </c>
      <c r="DK16" s="95">
        <f t="shared" si="28"/>
        <v>1.7595761890379442E-2</v>
      </c>
      <c r="DM16" s="66">
        <v>37864</v>
      </c>
      <c r="DN16">
        <v>1.2803150000000001</v>
      </c>
      <c r="DO16" s="73">
        <f t="shared" si="29"/>
        <v>-5.0618584370345839E-2</v>
      </c>
      <c r="DQ16" s="66">
        <v>37864</v>
      </c>
      <c r="DR16">
        <v>10.591659999999999</v>
      </c>
      <c r="DS16" s="73">
        <f t="shared" si="30"/>
        <v>-9.9999435641913256E-2</v>
      </c>
      <c r="DU16" s="66">
        <v>37862</v>
      </c>
      <c r="DV16">
        <v>9.3672000000000004</v>
      </c>
      <c r="DW16" s="73">
        <f t="shared" si="31"/>
        <v>1.0253781980176936E-3</v>
      </c>
      <c r="DY16" s="66">
        <v>37864</v>
      </c>
      <c r="DZ16">
        <v>13.818785999999999</v>
      </c>
      <c r="EA16" s="73">
        <f t="shared" si="32"/>
        <v>-1.7458531118310045E-2</v>
      </c>
      <c r="EC16" s="66">
        <v>37864</v>
      </c>
      <c r="ED16">
        <v>7.8547120000000001</v>
      </c>
      <c r="EE16" s="73">
        <f t="shared" si="33"/>
        <v>-0.13479599553336707</v>
      </c>
      <c r="EG16" s="93">
        <v>37862</v>
      </c>
      <c r="EH16" s="65">
        <v>10.506600000000001</v>
      </c>
      <c r="EI16" s="95">
        <f t="shared" si="34"/>
        <v>3.126432754968541E-2</v>
      </c>
      <c r="EK16" s="66">
        <v>37864</v>
      </c>
      <c r="EL16">
        <v>11.763322000000001</v>
      </c>
      <c r="EM16" s="73">
        <f t="shared" si="35"/>
        <v>7.3133513180878643E-2</v>
      </c>
      <c r="EO16" s="66">
        <v>37864</v>
      </c>
      <c r="EP16">
        <v>8.4024909999999995</v>
      </c>
      <c r="EQ16" s="73">
        <f t="shared" si="36"/>
        <v>4.783101019149855E-3</v>
      </c>
      <c r="ES16" s="66">
        <v>37864</v>
      </c>
      <c r="ET16">
        <v>11.638030000000001</v>
      </c>
      <c r="EU16" s="73">
        <f t="shared" si="37"/>
        <v>-0.13173130539952382</v>
      </c>
      <c r="EW16" s="66">
        <v>37864</v>
      </c>
      <c r="EX16">
        <v>6.0702160000000003</v>
      </c>
      <c r="EY16" s="73">
        <f t="shared" si="38"/>
        <v>-5.2869425493018256E-2</v>
      </c>
      <c r="FA16" s="66">
        <v>37864</v>
      </c>
      <c r="FB16">
        <v>29.139547</v>
      </c>
      <c r="FC16" s="73">
        <f t="shared" si="39"/>
        <v>-5.4433664533465438E-2</v>
      </c>
      <c r="FE16" s="66">
        <v>37864</v>
      </c>
      <c r="FF16">
        <v>9.4338479999999993</v>
      </c>
      <c r="FG16" s="73">
        <f t="shared" si="40"/>
        <v>-0.10274517399573677</v>
      </c>
      <c r="FI16" s="66">
        <v>37864</v>
      </c>
      <c r="FJ16">
        <v>6.2140019999999998</v>
      </c>
      <c r="FK16" s="73">
        <f t="shared" si="41"/>
        <v>-7.2074663606039296E-3</v>
      </c>
      <c r="FM16" s="93">
        <v>37862</v>
      </c>
      <c r="FN16" s="65">
        <v>88.644000000000005</v>
      </c>
      <c r="FO16" s="95">
        <f t="shared" si="42"/>
        <v>-8.1353923962300748E-2</v>
      </c>
      <c r="FQ16" s="66">
        <v>37864</v>
      </c>
      <c r="FR16">
        <v>13.051151000000001</v>
      </c>
      <c r="FS16" s="73">
        <f t="shared" si="43"/>
        <v>2.6991103971972874E-3</v>
      </c>
      <c r="FU16" s="66">
        <v>37864</v>
      </c>
      <c r="FV16">
        <v>67.5</v>
      </c>
      <c r="FW16" s="73">
        <f t="shared" si="44"/>
        <v>-1.0316922982661415E-2</v>
      </c>
      <c r="FY16" s="93">
        <v>37862</v>
      </c>
      <c r="FZ16" s="65">
        <v>10.4657</v>
      </c>
      <c r="GA16" s="95">
        <f t="shared" si="45"/>
        <v>0.17490955309135622</v>
      </c>
      <c r="GC16" s="66">
        <v>37864</v>
      </c>
      <c r="GD16">
        <v>12.269239000000001</v>
      </c>
      <c r="GE16" s="73">
        <f t="shared" si="46"/>
        <v>-5.5901832759834583E-2</v>
      </c>
      <c r="GG16" s="66">
        <v>37864</v>
      </c>
      <c r="GH16">
        <v>19.235976999999998</v>
      </c>
      <c r="GI16" s="73">
        <f t="shared" si="47"/>
        <v>-0.11985717199146075</v>
      </c>
      <c r="GK16" s="66">
        <v>37864</v>
      </c>
      <c r="GL16">
        <v>6.8239789999999996</v>
      </c>
      <c r="GM16" s="73">
        <f t="shared" si="48"/>
        <v>-0.11605398983381586</v>
      </c>
      <c r="GO16" s="66">
        <v>37864</v>
      </c>
      <c r="GP16">
        <v>23.910349</v>
      </c>
      <c r="GQ16" s="73">
        <f t="shared" si="49"/>
        <v>-7.4356244186777063E-3</v>
      </c>
    </row>
    <row r="17" spans="1:199">
      <c r="A17" s="66">
        <v>37894</v>
      </c>
      <c r="B17">
        <v>8.3339390000000009</v>
      </c>
      <c r="C17" s="73">
        <f t="shared" si="0"/>
        <v>-5.9746726238657469E-2</v>
      </c>
      <c r="E17" s="66">
        <v>37894</v>
      </c>
      <c r="F17">
        <v>43.250892999999998</v>
      </c>
      <c r="G17" s="73">
        <f t="shared" si="1"/>
        <v>0.10826176251042038</v>
      </c>
      <c r="I17" s="66">
        <v>37894</v>
      </c>
      <c r="J17">
        <v>11.654863000000001</v>
      </c>
      <c r="K17" s="73">
        <f t="shared" si="2"/>
        <v>3.1145596116178991E-2</v>
      </c>
      <c r="M17" s="66">
        <v>37894</v>
      </c>
      <c r="N17">
        <v>7.7115010000000002</v>
      </c>
      <c r="O17" s="73">
        <f t="shared" si="3"/>
        <v>-1.0546278405620431E-2</v>
      </c>
      <c r="Q17" s="66">
        <v>37894</v>
      </c>
      <c r="R17">
        <v>23.778912999999999</v>
      </c>
      <c r="S17" s="73">
        <f t="shared" si="4"/>
        <v>0.1778939373761122</v>
      </c>
      <c r="U17" s="66">
        <v>37894</v>
      </c>
      <c r="V17">
        <v>48.546982</v>
      </c>
      <c r="W17" s="73">
        <f t="shared" si="5"/>
        <v>8.1025878072309418E-2</v>
      </c>
      <c r="X17"/>
      <c r="Y17" s="66">
        <v>37894</v>
      </c>
      <c r="Z17">
        <v>36.242415999999999</v>
      </c>
      <c r="AA17" s="73">
        <f t="shared" si="6"/>
        <v>0.12587516460334275</v>
      </c>
      <c r="AC17" s="93">
        <v>37894</v>
      </c>
      <c r="AD17" s="65">
        <v>3.6760000000000002</v>
      </c>
      <c r="AE17" s="95">
        <f t="shared" si="7"/>
        <v>-0.21022036193201021</v>
      </c>
      <c r="AG17" s="66">
        <v>37894</v>
      </c>
      <c r="AH17">
        <v>13.549797999999999</v>
      </c>
      <c r="AI17" s="73">
        <f t="shared" si="8"/>
        <v>0.10820956561106157</v>
      </c>
      <c r="AJ17"/>
      <c r="AK17" s="66">
        <v>37894</v>
      </c>
      <c r="AL17">
        <v>29.290678</v>
      </c>
      <c r="AM17" s="73">
        <f t="shared" si="9"/>
        <v>1.9915425857318855E-2</v>
      </c>
      <c r="AN17"/>
      <c r="AO17" s="66">
        <v>37894</v>
      </c>
      <c r="AP17">
        <v>13.191075</v>
      </c>
      <c r="AQ17" s="73">
        <f t="shared" si="10"/>
        <v>0.27895857662757106</v>
      </c>
      <c r="AS17" s="66">
        <v>37894</v>
      </c>
      <c r="AT17">
        <v>48.896286000000003</v>
      </c>
      <c r="AU17" s="73">
        <f t="shared" si="11"/>
        <v>0.19607890478924328</v>
      </c>
      <c r="AW17" s="66">
        <v>37894</v>
      </c>
      <c r="AX17">
        <v>9.3793980000000001</v>
      </c>
      <c r="AY17" s="73">
        <f t="shared" si="12"/>
        <v>4.562728148104353E-2</v>
      </c>
      <c r="BA17" s="66">
        <v>37894</v>
      </c>
      <c r="BB17">
        <v>6.6759000000000004</v>
      </c>
      <c r="BC17" s="73">
        <f t="shared" si="13"/>
        <v>-6.5147803873427432E-2</v>
      </c>
      <c r="BE17" s="66">
        <v>37894</v>
      </c>
      <c r="BF17">
        <v>11.547027999999999</v>
      </c>
      <c r="BG17" s="73">
        <f t="shared" si="14"/>
        <v>0.28300334321412018</v>
      </c>
      <c r="BI17" s="66">
        <v>37894</v>
      </c>
      <c r="BJ17">
        <v>19.016741</v>
      </c>
      <c r="BK17" s="73">
        <f t="shared" si="15"/>
        <v>9.4833855162304193E-2</v>
      </c>
      <c r="BM17" s="66">
        <v>37894</v>
      </c>
      <c r="BN17">
        <v>23.222759</v>
      </c>
      <c r="BO17" s="73">
        <f t="shared" si="16"/>
        <v>7.1049052699539081E-2</v>
      </c>
      <c r="BQ17" s="66">
        <v>37894</v>
      </c>
      <c r="BR17">
        <v>5.5338039999999999</v>
      </c>
      <c r="BS17" s="73">
        <f t="shared" si="17"/>
        <v>8.5469718002295386E-2</v>
      </c>
      <c r="BU17" s="66">
        <v>37894</v>
      </c>
      <c r="BV17">
        <v>18.296358000000001</v>
      </c>
      <c r="BW17" s="73">
        <f t="shared" si="18"/>
        <v>6.2691241123790764E-2</v>
      </c>
      <c r="BY17" s="66">
        <v>37894</v>
      </c>
      <c r="BZ17">
        <v>5.7852030000000001</v>
      </c>
      <c r="CA17" s="73">
        <f t="shared" si="19"/>
        <v>4.0334317260992736E-2</v>
      </c>
      <c r="CC17" s="66">
        <v>37894</v>
      </c>
      <c r="CD17">
        <v>18.938051000000002</v>
      </c>
      <c r="CE17" s="73">
        <f t="shared" si="20"/>
        <v>4.6954274868636479E-2</v>
      </c>
      <c r="CG17" s="66">
        <v>37894</v>
      </c>
      <c r="CH17">
        <v>4.1135000000000002</v>
      </c>
      <c r="CI17" s="73">
        <f t="shared" si="21"/>
        <v>0.1335340320209456</v>
      </c>
      <c r="CK17" s="66">
        <v>37894</v>
      </c>
      <c r="CL17">
        <v>5.9942399999999996</v>
      </c>
      <c r="CM17" s="73">
        <f t="shared" si="22"/>
        <v>8.0495070376899059E-3</v>
      </c>
      <c r="CO17" s="66">
        <v>37894</v>
      </c>
      <c r="CP17">
        <v>2.1031780000000002</v>
      </c>
      <c r="CQ17" s="73">
        <f t="shared" si="23"/>
        <v>7.4210408994694454E-3</v>
      </c>
      <c r="CS17" s="66">
        <v>37894</v>
      </c>
      <c r="CT17">
        <v>12.0787</v>
      </c>
      <c r="CU17" s="73">
        <f t="shared" si="24"/>
        <v>-0.12137978033756587</v>
      </c>
      <c r="CW17" s="66">
        <v>37894</v>
      </c>
      <c r="CX17">
        <v>31.189599999999999</v>
      </c>
      <c r="CY17" s="73">
        <f t="shared" si="25"/>
        <v>-7.5402208816675961E-2</v>
      </c>
      <c r="DA17" s="66">
        <v>37894</v>
      </c>
      <c r="DB17">
        <v>17.732094</v>
      </c>
      <c r="DC17" s="73">
        <f t="shared" si="26"/>
        <v>-9.2030177892956228E-3</v>
      </c>
      <c r="DE17" s="66">
        <v>37894</v>
      </c>
      <c r="DF17">
        <v>12.397485</v>
      </c>
      <c r="DG17" s="73">
        <f t="shared" si="27"/>
        <v>8.7435709943667755E-2</v>
      </c>
      <c r="DI17" s="93">
        <v>37894</v>
      </c>
      <c r="DJ17" s="65">
        <v>3.6124999999999998</v>
      </c>
      <c r="DK17" s="95">
        <f t="shared" si="28"/>
        <v>-6.8854453603139978E-2</v>
      </c>
      <c r="DM17" s="66">
        <v>37894</v>
      </c>
      <c r="DN17">
        <v>1.4280409999999999</v>
      </c>
      <c r="DO17" s="73">
        <f t="shared" si="29"/>
        <v>0.10919743358439357</v>
      </c>
      <c r="DQ17" s="66">
        <v>37894</v>
      </c>
      <c r="DR17">
        <v>11.984045999999999</v>
      </c>
      <c r="DS17" s="73">
        <f t="shared" si="30"/>
        <v>0.12350936623720436</v>
      </c>
      <c r="DU17" s="66">
        <v>37894</v>
      </c>
      <c r="DV17">
        <v>8.5122</v>
      </c>
      <c r="DW17" s="73">
        <f t="shared" si="31"/>
        <v>-9.57137969885202E-2</v>
      </c>
      <c r="DY17" s="66">
        <v>37894</v>
      </c>
      <c r="DZ17">
        <v>14.694561999999999</v>
      </c>
      <c r="EA17" s="73">
        <f t="shared" si="32"/>
        <v>6.1448522593925629E-2</v>
      </c>
      <c r="EC17" s="66">
        <v>37894</v>
      </c>
      <c r="ED17">
        <v>8.2802550000000004</v>
      </c>
      <c r="EE17" s="73">
        <f t="shared" si="33"/>
        <v>5.2760158533848973E-2</v>
      </c>
      <c r="EG17" s="93">
        <v>37894</v>
      </c>
      <c r="EH17" s="65">
        <v>9.9381000000000004</v>
      </c>
      <c r="EI17" s="95">
        <f t="shared" si="34"/>
        <v>-5.5627775607471459E-2</v>
      </c>
      <c r="EK17" s="66">
        <v>37894</v>
      </c>
      <c r="EL17">
        <v>11.706277</v>
      </c>
      <c r="EM17" s="73">
        <f t="shared" si="35"/>
        <v>-4.8611919050436624E-3</v>
      </c>
      <c r="EO17" s="66">
        <v>37894</v>
      </c>
      <c r="EP17">
        <v>9.4792900000000007</v>
      </c>
      <c r="EQ17" s="73">
        <f t="shared" si="36"/>
        <v>0.12058120944066709</v>
      </c>
      <c r="ES17" s="66">
        <v>37894</v>
      </c>
      <c r="ET17">
        <v>13.868752000000001</v>
      </c>
      <c r="EU17" s="73">
        <f t="shared" si="37"/>
        <v>0.17536006791420197</v>
      </c>
      <c r="EW17" s="66">
        <v>37894</v>
      </c>
      <c r="EX17">
        <v>6.1459260000000002</v>
      </c>
      <c r="EY17" s="73">
        <f t="shared" si="38"/>
        <v>1.2395234002585204E-2</v>
      </c>
      <c r="FA17" s="66">
        <v>37894</v>
      </c>
      <c r="FB17">
        <v>32.552750000000003</v>
      </c>
      <c r="FC17" s="73">
        <f t="shared" si="39"/>
        <v>0.11076559548845892</v>
      </c>
      <c r="FE17" s="66">
        <v>37894</v>
      </c>
      <c r="FF17">
        <v>10.342031</v>
      </c>
      <c r="FG17" s="73">
        <f t="shared" si="40"/>
        <v>9.1912198658797795E-2</v>
      </c>
      <c r="FI17" s="66">
        <v>37894</v>
      </c>
      <c r="FJ17">
        <v>7.3872949999999999</v>
      </c>
      <c r="FK17" s="73">
        <f t="shared" si="41"/>
        <v>0.17295649994551959</v>
      </c>
      <c r="FM17" s="93">
        <v>37894</v>
      </c>
      <c r="FN17" s="65">
        <v>81.138999999999996</v>
      </c>
      <c r="FO17" s="95">
        <f t="shared" si="42"/>
        <v>-8.8464615009864619E-2</v>
      </c>
      <c r="FQ17" s="66">
        <v>37894</v>
      </c>
      <c r="FR17">
        <v>14.56382</v>
      </c>
      <c r="FS17" s="73">
        <f t="shared" si="43"/>
        <v>0.10966404188174919</v>
      </c>
      <c r="FU17" s="66">
        <v>37894</v>
      </c>
      <c r="FV17">
        <v>67.849997999999999</v>
      </c>
      <c r="FW17" s="73">
        <f t="shared" si="44"/>
        <v>5.1717589256065309E-3</v>
      </c>
      <c r="FY17" s="93">
        <v>37894</v>
      </c>
      <c r="FZ17" s="65">
        <v>9.9666999999999994</v>
      </c>
      <c r="GA17" s="95">
        <f t="shared" si="45"/>
        <v>-4.8853707088514831E-2</v>
      </c>
      <c r="GC17" s="66">
        <v>37894</v>
      </c>
      <c r="GD17">
        <v>12.182057</v>
      </c>
      <c r="GE17" s="73">
        <f t="shared" si="46"/>
        <v>-7.1311041715449728E-3</v>
      </c>
      <c r="GG17" s="66">
        <v>37894</v>
      </c>
      <c r="GH17">
        <v>22.111927000000001</v>
      </c>
      <c r="GI17" s="73">
        <f t="shared" si="47"/>
        <v>0.13933481846506587</v>
      </c>
      <c r="GK17" s="66">
        <v>37894</v>
      </c>
      <c r="GL17">
        <v>7.0685419999999999</v>
      </c>
      <c r="GM17" s="73">
        <f t="shared" si="48"/>
        <v>3.5211502351336424E-2</v>
      </c>
      <c r="GO17" s="66">
        <v>37894</v>
      </c>
      <c r="GP17">
        <v>25.965022999999999</v>
      </c>
      <c r="GQ17" s="73">
        <f t="shared" si="49"/>
        <v>8.2438985336822507E-2</v>
      </c>
    </row>
    <row r="18" spans="1:199">
      <c r="A18" s="66">
        <v>37925</v>
      </c>
      <c r="B18">
        <v>8.5243020000000005</v>
      </c>
      <c r="C18" s="73">
        <f t="shared" si="0"/>
        <v>2.2584929425617104E-2</v>
      </c>
      <c r="E18" s="66">
        <v>37925</v>
      </c>
      <c r="F18">
        <v>41.795845</v>
      </c>
      <c r="G18" s="73">
        <f t="shared" si="1"/>
        <v>-3.4220947887440262E-2</v>
      </c>
      <c r="I18" s="66">
        <v>37925</v>
      </c>
      <c r="J18">
        <v>11.750752</v>
      </c>
      <c r="K18" s="73">
        <f t="shared" si="2"/>
        <v>8.1937207353753577E-3</v>
      </c>
      <c r="M18" s="66">
        <v>37925</v>
      </c>
      <c r="N18">
        <v>8.0114459999999994</v>
      </c>
      <c r="O18" s="73">
        <f t="shared" si="3"/>
        <v>3.8158418274297452E-2</v>
      </c>
      <c r="Q18" s="66">
        <v>37925</v>
      </c>
      <c r="R18">
        <v>24.329263999999998</v>
      </c>
      <c r="S18" s="73">
        <f t="shared" si="4"/>
        <v>2.2880726081966441E-2</v>
      </c>
      <c r="U18" s="66">
        <v>37925</v>
      </c>
      <c r="V18">
        <v>47.249347999999998</v>
      </c>
      <c r="W18" s="73">
        <f t="shared" si="5"/>
        <v>-2.7093175183559023E-2</v>
      </c>
      <c r="X18"/>
      <c r="Y18" s="66">
        <v>37925</v>
      </c>
      <c r="Z18">
        <v>38.029594000000003</v>
      </c>
      <c r="AA18" s="73">
        <f t="shared" si="6"/>
        <v>4.8134500481582979E-2</v>
      </c>
      <c r="AC18" s="93">
        <v>37925</v>
      </c>
      <c r="AD18" s="65">
        <v>3.5840000000000001</v>
      </c>
      <c r="AE18" s="95">
        <f t="shared" si="7"/>
        <v>-2.5345709380756556E-2</v>
      </c>
      <c r="AG18" s="66">
        <v>37925</v>
      </c>
      <c r="AH18">
        <v>14.775665999999999</v>
      </c>
      <c r="AI18" s="73">
        <f t="shared" si="8"/>
        <v>8.6609998952884223E-2</v>
      </c>
      <c r="AJ18"/>
      <c r="AK18" s="66">
        <v>37925</v>
      </c>
      <c r="AL18">
        <v>31.078375000000001</v>
      </c>
      <c r="AM18" s="73">
        <f t="shared" si="9"/>
        <v>5.9242931301524145E-2</v>
      </c>
      <c r="AN18"/>
      <c r="AO18" s="66">
        <v>37925</v>
      </c>
      <c r="AP18">
        <v>13.718719</v>
      </c>
      <c r="AQ18" s="73">
        <f t="shared" si="10"/>
        <v>3.9220786046387103E-2</v>
      </c>
      <c r="AS18" s="66">
        <v>37925</v>
      </c>
      <c r="AT18">
        <v>49.776440000000001</v>
      </c>
      <c r="AU18" s="73">
        <f t="shared" si="11"/>
        <v>1.7840337041462598E-2</v>
      </c>
      <c r="AW18" s="66">
        <v>37925</v>
      </c>
      <c r="AX18">
        <v>9.8072479999999995</v>
      </c>
      <c r="AY18" s="73">
        <f t="shared" si="12"/>
        <v>4.4606122295906013E-2</v>
      </c>
      <c r="BA18" s="66">
        <v>37925</v>
      </c>
      <c r="BB18">
        <v>7.5654000000000003</v>
      </c>
      <c r="BC18" s="73">
        <f t="shared" si="13"/>
        <v>0.12508119426705558</v>
      </c>
      <c r="BE18" s="66">
        <v>37925</v>
      </c>
      <c r="BF18">
        <v>12.188977</v>
      </c>
      <c r="BG18" s="73">
        <f t="shared" si="14"/>
        <v>5.4103930885631611E-2</v>
      </c>
      <c r="BI18" s="66">
        <v>37925</v>
      </c>
      <c r="BJ18">
        <v>17.815574999999999</v>
      </c>
      <c r="BK18" s="73">
        <f t="shared" si="15"/>
        <v>-6.5246621775519445E-2</v>
      </c>
      <c r="BM18" s="66">
        <v>37925</v>
      </c>
      <c r="BN18">
        <v>24.147518000000002</v>
      </c>
      <c r="BO18" s="73">
        <f t="shared" si="16"/>
        <v>3.9048811295832722E-2</v>
      </c>
      <c r="BQ18" s="66">
        <v>37925</v>
      </c>
      <c r="BR18">
        <v>5.6563239999999997</v>
      </c>
      <c r="BS18" s="73">
        <f t="shared" si="17"/>
        <v>2.1898747935512664E-2</v>
      </c>
      <c r="BU18" s="66">
        <v>37925</v>
      </c>
      <c r="BV18">
        <v>18.119610000000002</v>
      </c>
      <c r="BW18" s="73">
        <f t="shared" si="18"/>
        <v>-9.7072464431438854E-3</v>
      </c>
      <c r="BY18" s="66">
        <v>37925</v>
      </c>
      <c r="BZ18">
        <v>6.0223709999999997</v>
      </c>
      <c r="CA18" s="73">
        <f t="shared" si="19"/>
        <v>4.0177584819351943E-2</v>
      </c>
      <c r="CC18" s="66">
        <v>37925</v>
      </c>
      <c r="CD18">
        <v>20.452646000000001</v>
      </c>
      <c r="CE18" s="73">
        <f t="shared" si="20"/>
        <v>7.6939084315977402E-2</v>
      </c>
      <c r="CG18" s="66">
        <v>37925</v>
      </c>
      <c r="CH18">
        <v>4.1135000000000002</v>
      </c>
      <c r="CI18" s="73">
        <f t="shared" si="21"/>
        <v>0</v>
      </c>
      <c r="CK18" s="66">
        <v>37925</v>
      </c>
      <c r="CL18">
        <v>6.4172380000000002</v>
      </c>
      <c r="CM18" s="73">
        <f t="shared" si="22"/>
        <v>6.8188798930059052E-2</v>
      </c>
      <c r="CO18" s="66">
        <v>37925</v>
      </c>
      <c r="CP18">
        <v>2.0604149999999999</v>
      </c>
      <c r="CQ18" s="73">
        <f t="shared" si="23"/>
        <v>-2.0542115305208004E-2</v>
      </c>
      <c r="CS18" s="66">
        <v>37925</v>
      </c>
      <c r="CT18">
        <v>13.7143</v>
      </c>
      <c r="CU18" s="73">
        <f t="shared" si="24"/>
        <v>0.12699551325702363</v>
      </c>
      <c r="CW18" s="66">
        <v>37925</v>
      </c>
      <c r="CX18">
        <v>32.783700000000003</v>
      </c>
      <c r="CY18" s="73">
        <f t="shared" si="25"/>
        <v>4.984673473520531E-2</v>
      </c>
      <c r="DA18" s="66">
        <v>37925</v>
      </c>
      <c r="DB18">
        <v>17.759426000000001</v>
      </c>
      <c r="DC18" s="73">
        <f t="shared" si="26"/>
        <v>1.5401992026891555E-3</v>
      </c>
      <c r="DE18" s="66">
        <v>37925</v>
      </c>
      <c r="DF18">
        <v>13.130405</v>
      </c>
      <c r="DG18" s="73">
        <f t="shared" si="27"/>
        <v>5.7436903772162165E-2</v>
      </c>
      <c r="DI18" s="93">
        <v>37925</v>
      </c>
      <c r="DJ18" s="65">
        <v>3.5874999999999999</v>
      </c>
      <c r="DK18" s="95">
        <f t="shared" si="28"/>
        <v>-6.9444723528110461E-3</v>
      </c>
      <c r="DM18" s="66">
        <v>37925</v>
      </c>
      <c r="DN18">
        <v>1.5462260000000001</v>
      </c>
      <c r="DO18" s="73">
        <f t="shared" si="29"/>
        <v>7.951354819148547E-2</v>
      </c>
      <c r="DQ18" s="66">
        <v>37925</v>
      </c>
      <c r="DR18">
        <v>12.233980000000001</v>
      </c>
      <c r="DS18" s="73">
        <f t="shared" si="30"/>
        <v>2.064106081197686E-2</v>
      </c>
      <c r="DU18" s="66">
        <v>37925</v>
      </c>
      <c r="DV18">
        <v>9.4824999999999999</v>
      </c>
      <c r="DW18" s="73">
        <f t="shared" si="31"/>
        <v>0.10794756601705913</v>
      </c>
      <c r="DY18" s="66">
        <v>37925</v>
      </c>
      <c r="DZ18">
        <v>15.874549999999999</v>
      </c>
      <c r="EA18" s="73">
        <f t="shared" si="32"/>
        <v>7.7239704550104427E-2</v>
      </c>
      <c r="EC18" s="66">
        <v>37925</v>
      </c>
      <c r="ED18">
        <v>8.5506969999999995</v>
      </c>
      <c r="EE18" s="73">
        <f t="shared" si="33"/>
        <v>3.213903506949569E-2</v>
      </c>
      <c r="EG18" s="93">
        <v>37925</v>
      </c>
      <c r="EH18" s="65">
        <v>10.578799999999999</v>
      </c>
      <c r="EI18" s="95">
        <f t="shared" si="34"/>
        <v>6.2476142931046801E-2</v>
      </c>
      <c r="EK18" s="66">
        <v>37925</v>
      </c>
      <c r="EL18">
        <v>12.590484999999999</v>
      </c>
      <c r="EM18" s="73">
        <f t="shared" si="35"/>
        <v>7.2816176283465484E-2</v>
      </c>
      <c r="EO18" s="66">
        <v>37925</v>
      </c>
      <c r="EP18">
        <v>8.9981659999999994</v>
      </c>
      <c r="EQ18" s="73">
        <f t="shared" si="36"/>
        <v>-5.2088640154499308E-2</v>
      </c>
      <c r="ES18" s="66">
        <v>37925</v>
      </c>
      <c r="ET18">
        <v>14.173757</v>
      </c>
      <c r="EU18" s="73">
        <f t="shared" si="37"/>
        <v>2.1753904266642417E-2</v>
      </c>
      <c r="EW18" s="66">
        <v>37925</v>
      </c>
      <c r="EX18">
        <v>6.4354079999999998</v>
      </c>
      <c r="EY18" s="73">
        <f t="shared" si="38"/>
        <v>4.6025819017231968E-2</v>
      </c>
      <c r="FA18" s="66">
        <v>37925</v>
      </c>
      <c r="FB18">
        <v>34.030071</v>
      </c>
      <c r="FC18" s="73">
        <f t="shared" si="39"/>
        <v>4.4382724412042253E-2</v>
      </c>
      <c r="FE18" s="66">
        <v>37925</v>
      </c>
      <c r="FF18">
        <v>10.701082</v>
      </c>
      <c r="FG18" s="73">
        <f t="shared" si="40"/>
        <v>3.4128586395237047E-2</v>
      </c>
      <c r="FI18" s="66">
        <v>37925</v>
      </c>
      <c r="FJ18">
        <v>7.8288310000000001</v>
      </c>
      <c r="FK18" s="73">
        <f t="shared" si="41"/>
        <v>5.8051568513082283E-2</v>
      </c>
      <c r="FM18" s="93">
        <v>37925</v>
      </c>
      <c r="FN18" s="65">
        <v>102.59</v>
      </c>
      <c r="FO18" s="95">
        <f t="shared" si="42"/>
        <v>0.234576728774885</v>
      </c>
      <c r="FQ18" s="66">
        <v>37925</v>
      </c>
      <c r="FR18">
        <v>14.634176999999999</v>
      </c>
      <c r="FS18" s="73">
        <f t="shared" si="43"/>
        <v>4.81931251479965E-3</v>
      </c>
      <c r="FU18" s="66">
        <v>37925</v>
      </c>
      <c r="FV18">
        <v>74</v>
      </c>
      <c r="FW18" s="73">
        <f t="shared" si="44"/>
        <v>8.6765736400078994E-2</v>
      </c>
      <c r="FY18" s="93">
        <v>37925</v>
      </c>
      <c r="FZ18" s="65">
        <v>8.8592999999999993</v>
      </c>
      <c r="GA18" s="95">
        <f t="shared" si="45"/>
        <v>-0.11778178148076252</v>
      </c>
      <c r="GC18" s="66">
        <v>37925</v>
      </c>
      <c r="GD18">
        <v>12.182057</v>
      </c>
      <c r="GE18" s="73">
        <f t="shared" si="46"/>
        <v>0</v>
      </c>
      <c r="GG18" s="66">
        <v>37925</v>
      </c>
      <c r="GH18">
        <v>22.739521</v>
      </c>
      <c r="GI18" s="73">
        <f t="shared" si="47"/>
        <v>2.7987277691499897E-2</v>
      </c>
      <c r="GK18" s="66">
        <v>37925</v>
      </c>
      <c r="GL18">
        <v>7.688186</v>
      </c>
      <c r="GM18" s="73">
        <f t="shared" si="48"/>
        <v>8.4030629761714395E-2</v>
      </c>
      <c r="GO18" s="66">
        <v>37925</v>
      </c>
      <c r="GP18">
        <v>26.614844999999999</v>
      </c>
      <c r="GQ18" s="73">
        <f t="shared" si="49"/>
        <v>2.47187797204735E-2</v>
      </c>
    </row>
    <row r="19" spans="1:199">
      <c r="A19" s="66">
        <v>37955</v>
      </c>
      <c r="B19">
        <v>8.7560289999999998</v>
      </c>
      <c r="C19" s="73">
        <f t="shared" si="0"/>
        <v>2.6821348685105134E-2</v>
      </c>
      <c r="E19" s="66">
        <v>37955</v>
      </c>
      <c r="F19">
        <v>41.977730000000001</v>
      </c>
      <c r="G19" s="73">
        <f t="shared" si="1"/>
        <v>4.3423068860617134E-3</v>
      </c>
      <c r="I19" s="66">
        <v>37955</v>
      </c>
      <c r="J19">
        <v>12.849112</v>
      </c>
      <c r="K19" s="73">
        <f t="shared" si="2"/>
        <v>8.9357465352743193E-2</v>
      </c>
      <c r="M19" s="66">
        <v>37955</v>
      </c>
      <c r="N19">
        <v>8.2995719999999995</v>
      </c>
      <c r="O19" s="73">
        <f t="shared" si="3"/>
        <v>3.5332678075628038E-2</v>
      </c>
      <c r="Q19" s="66">
        <v>37955</v>
      </c>
      <c r="R19">
        <v>25.268651999999999</v>
      </c>
      <c r="S19" s="73">
        <f t="shared" si="4"/>
        <v>3.788467047264403E-2</v>
      </c>
      <c r="U19" s="66">
        <v>37955</v>
      </c>
      <c r="V19">
        <v>49.615622999999999</v>
      </c>
      <c r="W19" s="73">
        <f t="shared" si="5"/>
        <v>4.8866909071109729E-2</v>
      </c>
      <c r="X19"/>
      <c r="Y19" s="66">
        <v>37955</v>
      </c>
      <c r="Z19">
        <v>39.679217999999999</v>
      </c>
      <c r="AA19" s="73">
        <f t="shared" si="6"/>
        <v>4.2462928460278486E-2</v>
      </c>
      <c r="AC19" s="93">
        <v>37953</v>
      </c>
      <c r="AD19" s="65">
        <v>3.7160000000000002</v>
      </c>
      <c r="AE19" s="95">
        <f t="shared" si="7"/>
        <v>3.6168325838908111E-2</v>
      </c>
      <c r="AG19" s="66">
        <v>37955</v>
      </c>
      <c r="AH19">
        <v>15.467437</v>
      </c>
      <c r="AI19" s="73">
        <f t="shared" si="8"/>
        <v>4.5755336939908214E-2</v>
      </c>
      <c r="AJ19"/>
      <c r="AK19" s="66">
        <v>37955</v>
      </c>
      <c r="AL19">
        <v>32.838562000000003</v>
      </c>
      <c r="AM19" s="73">
        <f t="shared" si="9"/>
        <v>5.5091255856880871E-2</v>
      </c>
      <c r="AN19"/>
      <c r="AO19" s="66">
        <v>37955</v>
      </c>
      <c r="AP19">
        <v>14.208672999999999</v>
      </c>
      <c r="AQ19" s="73">
        <f t="shared" si="10"/>
        <v>3.5091302216382868E-2</v>
      </c>
      <c r="AS19" s="66">
        <v>37955</v>
      </c>
      <c r="AT19">
        <v>53.063758999999997</v>
      </c>
      <c r="AU19" s="73">
        <f t="shared" si="11"/>
        <v>6.3952410809803073E-2</v>
      </c>
      <c r="AW19" s="66">
        <v>37955</v>
      </c>
      <c r="AX19">
        <v>10.59639</v>
      </c>
      <c r="AY19" s="73">
        <f t="shared" si="12"/>
        <v>7.7391672924507382E-2</v>
      </c>
      <c r="BA19" s="66">
        <v>37953</v>
      </c>
      <c r="BB19">
        <v>7.9505999999999997</v>
      </c>
      <c r="BC19" s="73">
        <f t="shared" si="13"/>
        <v>4.9662176591409687E-2</v>
      </c>
      <c r="BE19" s="66">
        <v>37955</v>
      </c>
      <c r="BF19">
        <v>12.158010000000001</v>
      </c>
      <c r="BG19" s="73">
        <f t="shared" si="14"/>
        <v>-2.5438068947777137E-3</v>
      </c>
      <c r="BI19" s="66">
        <v>37955</v>
      </c>
      <c r="BJ19">
        <v>18.666122000000001</v>
      </c>
      <c r="BK19" s="73">
        <f t="shared" si="15"/>
        <v>4.663714836120799E-2</v>
      </c>
      <c r="BM19" s="66">
        <v>37955</v>
      </c>
      <c r="BN19">
        <v>25.637474000000001</v>
      </c>
      <c r="BO19" s="73">
        <f t="shared" si="16"/>
        <v>5.9873508768724153E-2</v>
      </c>
      <c r="BQ19" s="66">
        <v>37955</v>
      </c>
      <c r="BR19">
        <v>5.9258660000000001</v>
      </c>
      <c r="BS19" s="73">
        <f t="shared" si="17"/>
        <v>4.6552625424918795E-2</v>
      </c>
      <c r="BU19" s="66">
        <v>37955</v>
      </c>
      <c r="BV19">
        <v>21.095832999999999</v>
      </c>
      <c r="BW19" s="73">
        <f t="shared" si="18"/>
        <v>0.15208075562261061</v>
      </c>
      <c r="BY19" s="66">
        <v>37955</v>
      </c>
      <c r="BZ19">
        <v>6.3357710000000003</v>
      </c>
      <c r="CA19" s="73">
        <f t="shared" si="19"/>
        <v>5.0730475580924146E-2</v>
      </c>
      <c r="CC19" s="66">
        <v>37955</v>
      </c>
      <c r="CD19">
        <v>20.463785000000001</v>
      </c>
      <c r="CE19" s="73">
        <f t="shared" si="20"/>
        <v>5.4447565454494233E-4</v>
      </c>
      <c r="CG19" s="66">
        <v>37955</v>
      </c>
      <c r="CH19">
        <v>4.3705720000000001</v>
      </c>
      <c r="CI19" s="73">
        <f t="shared" si="21"/>
        <v>6.0619645363494283E-2</v>
      </c>
      <c r="CK19" s="66">
        <v>37955</v>
      </c>
      <c r="CL19">
        <v>6.3829529999999997</v>
      </c>
      <c r="CM19" s="73">
        <f t="shared" si="22"/>
        <v>-5.3569641249676036E-3</v>
      </c>
      <c r="CO19" s="66">
        <v>37955</v>
      </c>
      <c r="CP19">
        <v>2.1109529999999999</v>
      </c>
      <c r="CQ19" s="73">
        <f t="shared" si="23"/>
        <v>2.4232085466056399E-2</v>
      </c>
      <c r="CS19" s="66">
        <v>37953</v>
      </c>
      <c r="CT19">
        <v>13.722</v>
      </c>
      <c r="CU19" s="73">
        <f t="shared" si="24"/>
        <v>5.6130019005210799E-4</v>
      </c>
      <c r="CW19" s="66">
        <v>37953</v>
      </c>
      <c r="CX19">
        <v>34.455100000000002</v>
      </c>
      <c r="CY19" s="73">
        <f t="shared" si="25"/>
        <v>4.9725586491936036E-2</v>
      </c>
      <c r="DA19" s="66">
        <v>37955</v>
      </c>
      <c r="DB19">
        <v>17.677485000000001</v>
      </c>
      <c r="DC19" s="73">
        <f t="shared" si="26"/>
        <v>-4.624621262283698E-3</v>
      </c>
      <c r="DE19" s="66">
        <v>37955</v>
      </c>
      <c r="DF19">
        <v>11.996428</v>
      </c>
      <c r="DG19" s="73">
        <f t="shared" si="27"/>
        <v>-9.0321594421409218E-2</v>
      </c>
      <c r="DI19" s="93">
        <v>37953</v>
      </c>
      <c r="DJ19" s="65">
        <v>3.5975000000000001</v>
      </c>
      <c r="DK19" s="95">
        <f t="shared" si="28"/>
        <v>2.7835786936463991E-3</v>
      </c>
      <c r="DM19" s="66">
        <v>37955</v>
      </c>
      <c r="DN19">
        <v>1.6009949999999999</v>
      </c>
      <c r="DO19" s="73">
        <f t="shared" si="29"/>
        <v>3.480818778030096E-2</v>
      </c>
      <c r="DQ19" s="66">
        <v>37955</v>
      </c>
      <c r="DR19">
        <v>12.352976999999999</v>
      </c>
      <c r="DS19" s="73">
        <f t="shared" si="30"/>
        <v>9.6797606263056245E-3</v>
      </c>
      <c r="DU19" s="66">
        <v>37953</v>
      </c>
      <c r="DV19">
        <v>9.6074000000000002</v>
      </c>
      <c r="DW19" s="73">
        <f t="shared" si="31"/>
        <v>1.3085640286777216E-2</v>
      </c>
      <c r="DY19" s="66">
        <v>37955</v>
      </c>
      <c r="DZ19">
        <v>16.648916</v>
      </c>
      <c r="EA19" s="73">
        <f t="shared" si="32"/>
        <v>4.7627911281624413E-2</v>
      </c>
      <c r="EC19" s="66">
        <v>37955</v>
      </c>
      <c r="ED19">
        <v>9.0120339999999999</v>
      </c>
      <c r="EE19" s="73">
        <f t="shared" si="33"/>
        <v>5.2547995216436806E-2</v>
      </c>
      <c r="EG19" s="93">
        <v>37953</v>
      </c>
      <c r="EH19" s="65">
        <v>10.6777</v>
      </c>
      <c r="EI19" s="95">
        <f t="shared" si="34"/>
        <v>9.3054560870657367E-3</v>
      </c>
      <c r="EK19" s="66">
        <v>37955</v>
      </c>
      <c r="EL19">
        <v>13.405741000000001</v>
      </c>
      <c r="EM19" s="73">
        <f t="shared" si="35"/>
        <v>6.2741678090252925E-2</v>
      </c>
      <c r="EO19" s="66">
        <v>37955</v>
      </c>
      <c r="EP19">
        <v>9.3647379999999991</v>
      </c>
      <c r="EQ19" s="73">
        <f t="shared" si="36"/>
        <v>3.9930580203497261E-2</v>
      </c>
      <c r="ES19" s="66">
        <v>37955</v>
      </c>
      <c r="ET19">
        <v>13.844829000000001</v>
      </c>
      <c r="EU19" s="73">
        <f t="shared" si="37"/>
        <v>-2.3480350657104108E-2</v>
      </c>
      <c r="EW19" s="66">
        <v>37955</v>
      </c>
      <c r="EX19">
        <v>7.0945349999999996</v>
      </c>
      <c r="EY19" s="73">
        <f t="shared" si="38"/>
        <v>9.7509527050582551E-2</v>
      </c>
      <c r="FA19" s="66">
        <v>37955</v>
      </c>
      <c r="FB19">
        <v>35.660266999999997</v>
      </c>
      <c r="FC19" s="73">
        <f t="shared" si="39"/>
        <v>4.6792524882787019E-2</v>
      </c>
      <c r="FE19" s="66">
        <v>37955</v>
      </c>
      <c r="FF19">
        <v>9.8210569999999997</v>
      </c>
      <c r="FG19" s="73">
        <f t="shared" si="40"/>
        <v>-8.5816103802334856E-2</v>
      </c>
      <c r="FI19" s="66">
        <v>37955</v>
      </c>
      <c r="FJ19">
        <v>7.8778769999999998</v>
      </c>
      <c r="FK19" s="73">
        <f t="shared" si="41"/>
        <v>6.2452500437728507E-3</v>
      </c>
      <c r="FM19" s="93">
        <v>37953</v>
      </c>
      <c r="FN19" s="65">
        <v>94.83</v>
      </c>
      <c r="FO19" s="95">
        <f t="shared" si="42"/>
        <v>-7.8654647203985378E-2</v>
      </c>
      <c r="FQ19" s="66">
        <v>37955</v>
      </c>
      <c r="FR19">
        <v>14.423104</v>
      </c>
      <c r="FS19" s="73">
        <f t="shared" si="43"/>
        <v>-1.4528318229144039E-2</v>
      </c>
      <c r="FU19" s="66">
        <v>37955</v>
      </c>
      <c r="FV19">
        <v>74.349997999999999</v>
      </c>
      <c r="FW19" s="73">
        <f t="shared" si="44"/>
        <v>4.7185528021956866E-3</v>
      </c>
      <c r="FY19" s="93">
        <v>37953</v>
      </c>
      <c r="FZ19" s="65">
        <v>8.6616</v>
      </c>
      <c r="GA19" s="95">
        <f t="shared" si="45"/>
        <v>-2.2568291709229634E-2</v>
      </c>
      <c r="GC19" s="66">
        <v>37955</v>
      </c>
      <c r="GD19">
        <v>12.736867</v>
      </c>
      <c r="GE19" s="73">
        <f t="shared" si="46"/>
        <v>4.4536570095802766E-2</v>
      </c>
      <c r="GG19" s="66">
        <v>37955</v>
      </c>
      <c r="GH19">
        <v>23.647393999999998</v>
      </c>
      <c r="GI19" s="73">
        <f t="shared" si="47"/>
        <v>3.9148494695215336E-2</v>
      </c>
      <c r="GK19" s="66">
        <v>37955</v>
      </c>
      <c r="GL19">
        <v>8.4675980000000006</v>
      </c>
      <c r="GM19" s="73">
        <f t="shared" si="48"/>
        <v>9.6562014383105715E-2</v>
      </c>
      <c r="GO19" s="66">
        <v>37955</v>
      </c>
      <c r="GP19">
        <v>30.065256000000002</v>
      </c>
      <c r="GQ19" s="73">
        <f t="shared" si="49"/>
        <v>0.12190107651551595</v>
      </c>
    </row>
    <row r="20" spans="1:199">
      <c r="A20" s="66">
        <v>37986</v>
      </c>
      <c r="B20">
        <v>8.9256729999999997</v>
      </c>
      <c r="C20" s="73">
        <f t="shared" si="0"/>
        <v>1.9189239315515708E-2</v>
      </c>
      <c r="E20" s="66">
        <v>37986</v>
      </c>
      <c r="F20">
        <v>42.279823</v>
      </c>
      <c r="G20" s="73">
        <f t="shared" si="1"/>
        <v>7.1707350545375716E-3</v>
      </c>
      <c r="I20" s="66">
        <v>37986</v>
      </c>
      <c r="J20">
        <v>12.334807</v>
      </c>
      <c r="K20" s="73">
        <f t="shared" si="2"/>
        <v>-4.0849600570338943E-2</v>
      </c>
      <c r="M20" s="66">
        <v>37986</v>
      </c>
      <c r="N20">
        <v>8.6757679999999997</v>
      </c>
      <c r="O20" s="73">
        <f t="shared" si="3"/>
        <v>4.4329904965810352E-2</v>
      </c>
      <c r="Q20" s="66">
        <v>37986</v>
      </c>
      <c r="R20">
        <v>25.128222999999998</v>
      </c>
      <c r="S20" s="73">
        <f t="shared" si="4"/>
        <v>-5.5729393320283404E-3</v>
      </c>
      <c r="U20" s="66">
        <v>37986</v>
      </c>
      <c r="V20">
        <v>48.585155</v>
      </c>
      <c r="W20" s="73">
        <f t="shared" si="5"/>
        <v>-2.098773240247543E-2</v>
      </c>
      <c r="X20"/>
      <c r="Y20" s="66">
        <v>37986</v>
      </c>
      <c r="Z20">
        <v>40.610241000000002</v>
      </c>
      <c r="AA20" s="73">
        <f t="shared" si="6"/>
        <v>2.3192701618306014E-2</v>
      </c>
      <c r="AC20" s="93">
        <v>37986</v>
      </c>
      <c r="AD20" s="65">
        <v>3.1619999999999999</v>
      </c>
      <c r="AE20" s="95">
        <f t="shared" si="7"/>
        <v>-0.16144308216431186</v>
      </c>
      <c r="AG20" s="66">
        <v>37986</v>
      </c>
      <c r="AH20">
        <v>15.981824</v>
      </c>
      <c r="AI20" s="73">
        <f t="shared" si="8"/>
        <v>3.271510114439332E-2</v>
      </c>
      <c r="AJ20"/>
      <c r="AK20" s="66">
        <v>37986</v>
      </c>
      <c r="AL20">
        <v>31.463411000000001</v>
      </c>
      <c r="AM20" s="73">
        <f t="shared" si="9"/>
        <v>-4.2778180414637518E-2</v>
      </c>
      <c r="AN20"/>
      <c r="AO20" s="66">
        <v>37986</v>
      </c>
      <c r="AP20">
        <v>13.160923</v>
      </c>
      <c r="AQ20" s="73">
        <f t="shared" si="10"/>
        <v>-7.6600492592363345E-2</v>
      </c>
      <c r="AS20" s="66">
        <v>37986</v>
      </c>
      <c r="AT20">
        <v>54.585476</v>
      </c>
      <c r="AU20" s="73">
        <f t="shared" si="11"/>
        <v>2.8273649511198422E-2</v>
      </c>
      <c r="AW20" s="66">
        <v>37986</v>
      </c>
      <c r="AX20">
        <v>10.551228999999999</v>
      </c>
      <c r="AY20" s="73">
        <f t="shared" si="12"/>
        <v>-4.2710310462014895E-3</v>
      </c>
      <c r="BA20" s="66">
        <v>37986</v>
      </c>
      <c r="BB20">
        <v>8.6107999999999993</v>
      </c>
      <c r="BC20" s="73">
        <f t="shared" si="13"/>
        <v>7.9769831821646195E-2</v>
      </c>
      <c r="BE20" s="66">
        <v>37986</v>
      </c>
      <c r="BF20">
        <v>11.956963</v>
      </c>
      <c r="BG20" s="73">
        <f t="shared" si="14"/>
        <v>-1.6674425318916337E-2</v>
      </c>
      <c r="BI20" s="66">
        <v>37986</v>
      </c>
      <c r="BJ20">
        <v>17.809107000000001</v>
      </c>
      <c r="BK20" s="73">
        <f t="shared" si="15"/>
        <v>-4.7000267395986624E-2</v>
      </c>
      <c r="BM20" s="66">
        <v>37986</v>
      </c>
      <c r="BN20">
        <v>25.688873000000001</v>
      </c>
      <c r="BO20" s="73">
        <f t="shared" si="16"/>
        <v>2.0028316911604141E-3</v>
      </c>
      <c r="BQ20" s="66">
        <v>37986</v>
      </c>
      <c r="BR20">
        <v>6.5384640000000003</v>
      </c>
      <c r="BS20" s="73">
        <f t="shared" si="17"/>
        <v>9.8375438820930916E-2</v>
      </c>
      <c r="BU20" s="66">
        <v>37986</v>
      </c>
      <c r="BV20">
        <v>21.808529</v>
      </c>
      <c r="BW20" s="73">
        <f t="shared" si="18"/>
        <v>3.3225598986305893E-2</v>
      </c>
      <c r="BY20" s="66">
        <v>37986</v>
      </c>
      <c r="BZ20">
        <v>6.3315349999999997</v>
      </c>
      <c r="CA20" s="73">
        <f t="shared" si="19"/>
        <v>-6.6880837297194338E-4</v>
      </c>
      <c r="CC20" s="66">
        <v>37986</v>
      </c>
      <c r="CD20">
        <v>19.595119</v>
      </c>
      <c r="CE20" s="73">
        <f t="shared" si="20"/>
        <v>-4.3376233915454483E-2</v>
      </c>
      <c r="CG20" s="66">
        <v>37986</v>
      </c>
      <c r="CH20">
        <v>4.6276700000000002</v>
      </c>
      <c r="CI20" s="73">
        <f t="shared" si="21"/>
        <v>5.7159608699363471E-2</v>
      </c>
      <c r="CK20" s="66">
        <v>37986</v>
      </c>
      <c r="CL20">
        <v>6.5676920000000001</v>
      </c>
      <c r="CM20" s="73">
        <f t="shared" si="22"/>
        <v>2.8531634080876927E-2</v>
      </c>
      <c r="CO20" s="66">
        <v>37986</v>
      </c>
      <c r="CP20">
        <v>2.2586819999999999</v>
      </c>
      <c r="CQ20" s="73">
        <f t="shared" si="23"/>
        <v>6.7641953035852118E-2</v>
      </c>
      <c r="CS20" s="66">
        <v>37986</v>
      </c>
      <c r="CT20">
        <v>14.1981</v>
      </c>
      <c r="CU20" s="73">
        <f t="shared" si="24"/>
        <v>3.4107768569219168E-2</v>
      </c>
      <c r="CW20" s="66">
        <v>37986</v>
      </c>
      <c r="CX20">
        <v>35.997799999999998</v>
      </c>
      <c r="CY20" s="73">
        <f t="shared" si="25"/>
        <v>4.380079833629838E-2</v>
      </c>
      <c r="DA20" s="66">
        <v>37986</v>
      </c>
      <c r="DB20">
        <v>18.579082</v>
      </c>
      <c r="DC20" s="73">
        <f t="shared" si="26"/>
        <v>4.9744528239900387E-2</v>
      </c>
      <c r="DE20" s="66">
        <v>37986</v>
      </c>
      <c r="DF20">
        <v>13.196776</v>
      </c>
      <c r="DG20" s="73">
        <f t="shared" si="27"/>
        <v>9.5363618526226476E-2</v>
      </c>
      <c r="DI20" s="93">
        <v>37986</v>
      </c>
      <c r="DJ20" s="65">
        <v>3.9175</v>
      </c>
      <c r="DK20" s="95">
        <f t="shared" si="28"/>
        <v>8.5214535468652874E-2</v>
      </c>
      <c r="DM20" s="66">
        <v>37986</v>
      </c>
      <c r="DN20">
        <v>1.5413030000000001</v>
      </c>
      <c r="DO20" s="73">
        <f t="shared" si="29"/>
        <v>-3.7997148384087458E-2</v>
      </c>
      <c r="DQ20" s="66">
        <v>37986</v>
      </c>
      <c r="DR20">
        <v>12.400577</v>
      </c>
      <c r="DS20" s="73">
        <f t="shared" si="30"/>
        <v>3.8459171294162355E-3</v>
      </c>
      <c r="DU20" s="66">
        <v>37986</v>
      </c>
      <c r="DV20">
        <v>10.520099999999999</v>
      </c>
      <c r="DW20" s="73">
        <f t="shared" si="31"/>
        <v>9.0754078100112781E-2</v>
      </c>
      <c r="DY20" s="66">
        <v>37986</v>
      </c>
      <c r="DZ20">
        <v>16.813006999999999</v>
      </c>
      <c r="EA20" s="73">
        <f t="shared" si="32"/>
        <v>9.8077038392813537E-3</v>
      </c>
      <c r="EC20" s="66">
        <v>37986</v>
      </c>
      <c r="ED20">
        <v>9.4694000000000003</v>
      </c>
      <c r="EE20" s="73">
        <f t="shared" si="33"/>
        <v>4.9504751907911863E-2</v>
      </c>
      <c r="EG20" s="93">
        <v>37986</v>
      </c>
      <c r="EH20" s="65">
        <v>11.5082</v>
      </c>
      <c r="EI20" s="95">
        <f t="shared" si="34"/>
        <v>7.4902370218330211E-2</v>
      </c>
      <c r="EK20" s="66">
        <v>37986</v>
      </c>
      <c r="EL20">
        <v>12.595193</v>
      </c>
      <c r="EM20" s="73">
        <f t="shared" si="35"/>
        <v>-6.2367814813287403E-2</v>
      </c>
      <c r="EO20" s="66">
        <v>37986</v>
      </c>
      <c r="EP20">
        <v>10.263980999999999</v>
      </c>
      <c r="EQ20" s="73">
        <f t="shared" si="36"/>
        <v>9.1689417185031763E-2</v>
      </c>
      <c r="ES20" s="66">
        <v>37986</v>
      </c>
      <c r="ET20">
        <v>14.490726</v>
      </c>
      <c r="EU20" s="73">
        <f t="shared" si="37"/>
        <v>4.5597053079722095E-2</v>
      </c>
      <c r="EW20" s="66">
        <v>37986</v>
      </c>
      <c r="EX20">
        <v>7.4597290000000003</v>
      </c>
      <c r="EY20" s="73">
        <f t="shared" si="38"/>
        <v>5.0194317125903533E-2</v>
      </c>
      <c r="FA20" s="66">
        <v>37986</v>
      </c>
      <c r="FB20">
        <v>36.399608999999998</v>
      </c>
      <c r="FC20" s="73">
        <f t="shared" si="39"/>
        <v>2.052093303897716E-2</v>
      </c>
      <c r="FE20" s="66">
        <v>37986</v>
      </c>
      <c r="FF20">
        <v>11.686707</v>
      </c>
      <c r="FG20" s="73">
        <f t="shared" si="40"/>
        <v>0.17392328799707335</v>
      </c>
      <c r="FI20" s="66">
        <v>37986</v>
      </c>
      <c r="FJ20">
        <v>8.6464259999999999</v>
      </c>
      <c r="FK20" s="73">
        <f t="shared" si="41"/>
        <v>9.3087605043938301E-2</v>
      </c>
      <c r="FM20" s="93">
        <v>37986</v>
      </c>
      <c r="FN20" s="65">
        <v>96.12</v>
      </c>
      <c r="FO20" s="95">
        <f t="shared" si="42"/>
        <v>1.3511595972632144E-2</v>
      </c>
      <c r="FQ20" s="66">
        <v>37986</v>
      </c>
      <c r="FR20">
        <v>15.654348000000001</v>
      </c>
      <c r="FS20" s="73">
        <f t="shared" si="43"/>
        <v>8.1917340594794233E-2</v>
      </c>
      <c r="FU20" s="66">
        <v>37986</v>
      </c>
      <c r="FV20">
        <v>76.199996999999996</v>
      </c>
      <c r="FW20" s="73">
        <f t="shared" si="44"/>
        <v>2.4577777316155538E-2</v>
      </c>
      <c r="FY20" s="93">
        <v>37986</v>
      </c>
      <c r="FZ20" s="65">
        <v>8.6904000000000003</v>
      </c>
      <c r="GA20" s="95">
        <f t="shared" si="45"/>
        <v>3.3195051228527132E-3</v>
      </c>
      <c r="GC20" s="66">
        <v>37986</v>
      </c>
      <c r="GD20">
        <v>13.252049</v>
      </c>
      <c r="GE20" s="73">
        <f t="shared" si="46"/>
        <v>3.9651480452109054E-2</v>
      </c>
      <c r="GG20" s="66">
        <v>37986</v>
      </c>
      <c r="GH20">
        <v>24.933036999999999</v>
      </c>
      <c r="GI20" s="73">
        <f t="shared" si="47"/>
        <v>5.294079262325016E-2</v>
      </c>
      <c r="GK20" s="66">
        <v>37986</v>
      </c>
      <c r="GL20">
        <v>8.3892959999999999</v>
      </c>
      <c r="GM20" s="73">
        <f t="shared" si="48"/>
        <v>-9.2902717642735205E-3</v>
      </c>
      <c r="GO20" s="66">
        <v>37986</v>
      </c>
      <c r="GP20">
        <v>28.783933999999999</v>
      </c>
      <c r="GQ20" s="73">
        <f t="shared" si="49"/>
        <v>-4.3552835074671802E-2</v>
      </c>
    </row>
    <row r="21" spans="1:199">
      <c r="A21" s="66">
        <v>38017</v>
      </c>
      <c r="B21">
        <v>10.013965000000001</v>
      </c>
      <c r="C21" s="73">
        <f t="shared" si="0"/>
        <v>0.11504888780952882</v>
      </c>
      <c r="E21" s="66">
        <v>38017</v>
      </c>
      <c r="F21">
        <v>44.908619000000002</v>
      </c>
      <c r="G21" s="73">
        <f t="shared" si="1"/>
        <v>6.0319761620438991E-2</v>
      </c>
      <c r="I21" s="66">
        <v>38017</v>
      </c>
      <c r="J21">
        <v>12.814251000000001</v>
      </c>
      <c r="K21" s="73">
        <f t="shared" si="2"/>
        <v>3.813280765100785E-2</v>
      </c>
      <c r="M21" s="66">
        <v>38017</v>
      </c>
      <c r="N21">
        <v>9.3400379999999998</v>
      </c>
      <c r="O21" s="73">
        <f t="shared" si="3"/>
        <v>7.3776468581241997E-2</v>
      </c>
      <c r="Q21" s="66">
        <v>38017</v>
      </c>
      <c r="R21">
        <v>24.101531999999999</v>
      </c>
      <c r="S21" s="73">
        <f t="shared" si="4"/>
        <v>-4.1716229818257664E-2</v>
      </c>
      <c r="U21" s="66">
        <v>38017</v>
      </c>
      <c r="V21">
        <v>50.493450000000003</v>
      </c>
      <c r="W21" s="73">
        <f t="shared" si="5"/>
        <v>3.8525593327478784E-2</v>
      </c>
      <c r="X21"/>
      <c r="Y21" s="66">
        <v>38017</v>
      </c>
      <c r="Z21">
        <v>39.432586999999998</v>
      </c>
      <c r="AA21" s="73">
        <f t="shared" si="6"/>
        <v>-2.9427720500522867E-2</v>
      </c>
      <c r="AC21" s="93">
        <v>38016</v>
      </c>
      <c r="AD21" s="65">
        <v>3.1360000000000001</v>
      </c>
      <c r="AE21" s="95">
        <f t="shared" si="7"/>
        <v>-8.2566362991188195E-3</v>
      </c>
      <c r="AG21" s="66">
        <v>38017</v>
      </c>
      <c r="AH21">
        <v>14.946132</v>
      </c>
      <c r="AI21" s="73">
        <f t="shared" si="8"/>
        <v>-6.6999539239138289E-2</v>
      </c>
      <c r="AJ21"/>
      <c r="AK21" s="66">
        <v>38017</v>
      </c>
      <c r="AL21">
        <v>30.253283</v>
      </c>
      <c r="AM21" s="73">
        <f t="shared" si="9"/>
        <v>-3.9220607633894823E-2</v>
      </c>
      <c r="AN21"/>
      <c r="AO21" s="66">
        <v>38017</v>
      </c>
      <c r="AP21">
        <v>14.027767000000001</v>
      </c>
      <c r="AQ21" s="73">
        <f t="shared" si="10"/>
        <v>6.3786662286305112E-2</v>
      </c>
      <c r="AS21" s="66">
        <v>38017</v>
      </c>
      <c r="AT21">
        <v>53.159210000000002</v>
      </c>
      <c r="AU21" s="73">
        <f t="shared" si="11"/>
        <v>-2.6476467101598119E-2</v>
      </c>
      <c r="AW21" s="66">
        <v>38017</v>
      </c>
      <c r="AX21">
        <v>10.173296000000001</v>
      </c>
      <c r="AY21" s="73">
        <f t="shared" si="12"/>
        <v>-3.6476098011658291E-2</v>
      </c>
      <c r="BA21" s="66">
        <v>38016</v>
      </c>
      <c r="BB21">
        <v>8.4733000000000001</v>
      </c>
      <c r="BC21" s="73">
        <f t="shared" si="13"/>
        <v>-1.6097186163000994E-2</v>
      </c>
      <c r="BE21" s="66">
        <v>38017</v>
      </c>
      <c r="BF21">
        <v>11.485143000000001</v>
      </c>
      <c r="BG21" s="73">
        <f t="shared" si="14"/>
        <v>-4.025949942435561E-2</v>
      </c>
      <c r="BI21" s="66">
        <v>38017</v>
      </c>
      <c r="BJ21">
        <v>16.692395999999999</v>
      </c>
      <c r="BK21" s="73">
        <f t="shared" si="15"/>
        <v>-6.475666928641198E-2</v>
      </c>
      <c r="BM21" s="66">
        <v>38017</v>
      </c>
      <c r="BN21">
        <v>26.151274000000001</v>
      </c>
      <c r="BO21" s="73">
        <f t="shared" si="16"/>
        <v>1.7839967303756688E-2</v>
      </c>
      <c r="BQ21" s="66">
        <v>38017</v>
      </c>
      <c r="BR21">
        <v>6.424112</v>
      </c>
      <c r="BS21" s="73">
        <f t="shared" si="17"/>
        <v>-1.7643864386643452E-2</v>
      </c>
      <c r="BU21" s="66">
        <v>38017</v>
      </c>
      <c r="BV21">
        <v>20.611198000000002</v>
      </c>
      <c r="BW21" s="73">
        <f t="shared" si="18"/>
        <v>-5.6466611477507034E-2</v>
      </c>
      <c r="BY21" s="66">
        <v>38017</v>
      </c>
      <c r="BZ21">
        <v>6.6788160000000003</v>
      </c>
      <c r="CA21" s="73">
        <f t="shared" si="19"/>
        <v>5.3398023520507959E-2</v>
      </c>
      <c r="CC21" s="66">
        <v>38017</v>
      </c>
      <c r="CD21">
        <v>19.144081</v>
      </c>
      <c r="CE21" s="73">
        <f t="shared" si="20"/>
        <v>-2.3286922923152487E-2</v>
      </c>
      <c r="CG21" s="66">
        <v>38017</v>
      </c>
      <c r="CH21">
        <v>4.6276700000000002</v>
      </c>
      <c r="CI21" s="73">
        <f t="shared" si="21"/>
        <v>0</v>
      </c>
      <c r="CK21" s="66">
        <v>38017</v>
      </c>
      <c r="CL21">
        <v>7.1072990000000003</v>
      </c>
      <c r="CM21" s="73">
        <f t="shared" si="22"/>
        <v>7.8959807138302265E-2</v>
      </c>
      <c r="CO21" s="66">
        <v>38017</v>
      </c>
      <c r="CP21">
        <v>2.429735</v>
      </c>
      <c r="CQ21" s="73">
        <f t="shared" si="23"/>
        <v>7.3000740583269427E-2</v>
      </c>
      <c r="CS21" s="66">
        <v>38016</v>
      </c>
      <c r="CT21">
        <v>15.396000000000001</v>
      </c>
      <c r="CU21" s="73">
        <f t="shared" si="24"/>
        <v>8.0999582583581586E-2</v>
      </c>
      <c r="CW21" s="66">
        <v>38016</v>
      </c>
      <c r="CX21">
        <v>34.635100000000001</v>
      </c>
      <c r="CY21" s="73">
        <f t="shared" si="25"/>
        <v>-3.8590206754459518E-2</v>
      </c>
      <c r="DA21" s="66">
        <v>38017</v>
      </c>
      <c r="DB21">
        <v>19.166520999999999</v>
      </c>
      <c r="DC21" s="73">
        <f t="shared" si="26"/>
        <v>3.1128734906790568E-2</v>
      </c>
      <c r="DE21" s="66">
        <v>38017</v>
      </c>
      <c r="DF21">
        <v>12.730760999999999</v>
      </c>
      <c r="DG21" s="73">
        <f t="shared" si="27"/>
        <v>-3.5951366506352243E-2</v>
      </c>
      <c r="DI21" s="93">
        <v>38016</v>
      </c>
      <c r="DJ21" s="65">
        <v>3.8574999999999999</v>
      </c>
      <c r="DK21" s="95">
        <f t="shared" si="28"/>
        <v>-1.5434389992860027E-2</v>
      </c>
      <c r="DM21" s="66">
        <v>38017</v>
      </c>
      <c r="DN21">
        <v>1.4723630000000001</v>
      </c>
      <c r="DO21" s="73">
        <f t="shared" si="29"/>
        <v>-4.5759569411550564E-2</v>
      </c>
      <c r="DQ21" s="66">
        <v>38017</v>
      </c>
      <c r="DR21">
        <v>12.733809000000001</v>
      </c>
      <c r="DS21" s="73">
        <f t="shared" si="30"/>
        <v>2.6517578481179811E-2</v>
      </c>
      <c r="DU21" s="66">
        <v>38016</v>
      </c>
      <c r="DV21">
        <v>10.2895</v>
      </c>
      <c r="DW21" s="73">
        <f t="shared" si="31"/>
        <v>-2.2163755167340288E-2</v>
      </c>
      <c r="DY21" s="66">
        <v>38017</v>
      </c>
      <c r="DZ21">
        <v>16.685794999999999</v>
      </c>
      <c r="EA21" s="73">
        <f t="shared" si="32"/>
        <v>-7.5950543853191953E-3</v>
      </c>
      <c r="EC21" s="66">
        <v>38017</v>
      </c>
      <c r="ED21">
        <v>8.8171619999999997</v>
      </c>
      <c r="EE21" s="73">
        <f t="shared" si="33"/>
        <v>-7.1365497685681997E-2</v>
      </c>
      <c r="EG21" s="93">
        <v>38016</v>
      </c>
      <c r="EH21" s="65">
        <v>12.3782</v>
      </c>
      <c r="EI21" s="95">
        <f t="shared" si="34"/>
        <v>7.2877036133034895E-2</v>
      </c>
      <c r="EK21" s="66">
        <v>38017</v>
      </c>
      <c r="EL21">
        <v>12.821019</v>
      </c>
      <c r="EM21" s="73">
        <f t="shared" si="35"/>
        <v>1.7770700284894587E-2</v>
      </c>
      <c r="EO21" s="66">
        <v>38017</v>
      </c>
      <c r="EP21">
        <v>10.951302999999999</v>
      </c>
      <c r="EQ21" s="73">
        <f t="shared" si="36"/>
        <v>6.4817668435446577E-2</v>
      </c>
      <c r="ES21" s="66">
        <v>38017</v>
      </c>
      <c r="ET21">
        <v>14.622293000000001</v>
      </c>
      <c r="EU21" s="73">
        <f t="shared" si="37"/>
        <v>9.0384233716943423E-3</v>
      </c>
      <c r="EW21" s="66">
        <v>38017</v>
      </c>
      <c r="EX21">
        <v>7.9585280000000003</v>
      </c>
      <c r="EY21" s="73">
        <f t="shared" si="38"/>
        <v>6.4724971654432431E-2</v>
      </c>
      <c r="FA21" s="66">
        <v>38017</v>
      </c>
      <c r="FB21">
        <v>36.527442999999998</v>
      </c>
      <c r="FC21" s="73">
        <f t="shared" si="39"/>
        <v>3.5058082679844159E-3</v>
      </c>
      <c r="FE21" s="66">
        <v>38017</v>
      </c>
      <c r="FF21">
        <v>12.461126999999999</v>
      </c>
      <c r="FG21" s="73">
        <f t="shared" si="40"/>
        <v>6.4161916661713253E-2</v>
      </c>
      <c r="FI21" s="66">
        <v>38017</v>
      </c>
      <c r="FJ21">
        <v>9.4231719999999992</v>
      </c>
      <c r="FK21" s="73">
        <f t="shared" si="41"/>
        <v>8.6025705897266408E-2</v>
      </c>
      <c r="FM21" s="93">
        <v>38016</v>
      </c>
      <c r="FN21" s="65">
        <v>95.31</v>
      </c>
      <c r="FO21" s="95">
        <f t="shared" si="42"/>
        <v>-8.4626739187337666E-3</v>
      </c>
      <c r="FQ21" s="66">
        <v>38017</v>
      </c>
      <c r="FR21">
        <v>16.252378</v>
      </c>
      <c r="FS21" s="73">
        <f t="shared" si="43"/>
        <v>3.7490530655562578E-2</v>
      </c>
      <c r="FU21" s="66">
        <v>38017</v>
      </c>
      <c r="FV21">
        <v>80.75</v>
      </c>
      <c r="FW21" s="73">
        <f t="shared" si="44"/>
        <v>5.799653878024489E-2</v>
      </c>
      <c r="FY21" s="93">
        <v>38016</v>
      </c>
      <c r="FZ21" s="65">
        <v>9.3954000000000004</v>
      </c>
      <c r="GA21" s="95">
        <f t="shared" si="45"/>
        <v>7.8001239659911056E-2</v>
      </c>
      <c r="GC21" s="66">
        <v>38017</v>
      </c>
      <c r="GD21">
        <v>13.172791</v>
      </c>
      <c r="GE21" s="73">
        <f t="shared" si="46"/>
        <v>-5.9987676501498327E-3</v>
      </c>
      <c r="GG21" s="66">
        <v>38017</v>
      </c>
      <c r="GH21">
        <v>25.743421999999999</v>
      </c>
      <c r="GI21" s="73">
        <f t="shared" si="47"/>
        <v>3.1985426949587843E-2</v>
      </c>
      <c r="GK21" s="66">
        <v>38017</v>
      </c>
      <c r="GL21">
        <v>8.8703179999999993</v>
      </c>
      <c r="GM21" s="73">
        <f t="shared" si="48"/>
        <v>5.5754039320063696E-2</v>
      </c>
      <c r="GO21" s="66">
        <v>38017</v>
      </c>
      <c r="GP21">
        <v>31.837288000000001</v>
      </c>
      <c r="GQ21" s="73">
        <f t="shared" si="49"/>
        <v>0.10082079720408818</v>
      </c>
    </row>
    <row r="22" spans="1:199">
      <c r="A22" s="66">
        <v>38046</v>
      </c>
      <c r="B22">
        <v>9.2650269999999999</v>
      </c>
      <c r="C22" s="73">
        <f t="shared" si="0"/>
        <v>-7.7733844868517685E-2</v>
      </c>
      <c r="E22" s="66">
        <v>38046</v>
      </c>
      <c r="F22">
        <v>43.667251999999998</v>
      </c>
      <c r="G22" s="73">
        <f t="shared" si="1"/>
        <v>-2.8031297213821624E-2</v>
      </c>
      <c r="I22" s="66">
        <v>38046</v>
      </c>
      <c r="J22">
        <v>13.023462</v>
      </c>
      <c r="K22" s="73">
        <f t="shared" si="2"/>
        <v>1.6194589077495245E-2</v>
      </c>
      <c r="M22" s="66">
        <v>38046</v>
      </c>
      <c r="N22">
        <v>8.9879049999999996</v>
      </c>
      <c r="O22" s="73">
        <f t="shared" si="3"/>
        <v>-3.8430536136155359E-2</v>
      </c>
      <c r="Q22" s="66">
        <v>38046</v>
      </c>
      <c r="R22">
        <v>24.414660000000001</v>
      </c>
      <c r="S22" s="73">
        <f t="shared" si="4"/>
        <v>1.2908364610460779E-2</v>
      </c>
      <c r="U22" s="66">
        <v>38046</v>
      </c>
      <c r="V22">
        <v>47.554671999999997</v>
      </c>
      <c r="W22" s="73">
        <f t="shared" si="5"/>
        <v>-5.9963586265134469E-2</v>
      </c>
      <c r="X22"/>
      <c r="Y22" s="66">
        <v>38046</v>
      </c>
      <c r="Z22">
        <v>38.174281999999998</v>
      </c>
      <c r="AA22" s="73">
        <f t="shared" si="6"/>
        <v>-3.2430512871643023E-2</v>
      </c>
      <c r="AC22" s="93">
        <v>38044</v>
      </c>
      <c r="AD22" s="65">
        <v>3.528</v>
      </c>
      <c r="AE22" s="95">
        <f t="shared" si="7"/>
        <v>0.11778303565638346</v>
      </c>
      <c r="AG22" s="66">
        <v>38046</v>
      </c>
      <c r="AH22">
        <v>12.986056</v>
      </c>
      <c r="AI22" s="73">
        <f t="shared" si="8"/>
        <v>-0.14057637085019922</v>
      </c>
      <c r="AJ22"/>
      <c r="AK22" s="66">
        <v>38046</v>
      </c>
      <c r="AL22">
        <v>29.235669999999999</v>
      </c>
      <c r="AM22" s="73">
        <f t="shared" si="9"/>
        <v>-3.4215168413015105E-2</v>
      </c>
      <c r="AN22"/>
      <c r="AO22" s="66">
        <v>38046</v>
      </c>
      <c r="AP22">
        <v>13.228764</v>
      </c>
      <c r="AQ22" s="73">
        <f t="shared" si="10"/>
        <v>-5.8645172775836946E-2</v>
      </c>
      <c r="AS22" s="66">
        <v>38046</v>
      </c>
      <c r="AT22">
        <v>46.982211999999997</v>
      </c>
      <c r="AU22" s="73">
        <f t="shared" si="11"/>
        <v>-0.12352231094919877</v>
      </c>
      <c r="AW22" s="66">
        <v>38046</v>
      </c>
      <c r="AX22">
        <v>9.8238869999999991</v>
      </c>
      <c r="AY22" s="73">
        <f t="shared" si="12"/>
        <v>-3.4949379121006346E-2</v>
      </c>
      <c r="BA22" s="66">
        <v>38044</v>
      </c>
      <c r="BB22">
        <v>8.5465999999999998</v>
      </c>
      <c r="BC22" s="73">
        <f t="shared" si="13"/>
        <v>8.6134998667709885E-3</v>
      </c>
      <c r="BE22" s="66">
        <v>38046</v>
      </c>
      <c r="BF22">
        <v>11.53157</v>
      </c>
      <c r="BG22" s="73">
        <f t="shared" si="14"/>
        <v>4.034204446642699E-3</v>
      </c>
      <c r="BI22" s="66">
        <v>38046</v>
      </c>
      <c r="BJ22">
        <v>15.857872</v>
      </c>
      <c r="BK22" s="73">
        <f t="shared" si="15"/>
        <v>-5.1287253205645797E-2</v>
      </c>
      <c r="BM22" s="66">
        <v>38046</v>
      </c>
      <c r="BN22">
        <v>25.534739999999999</v>
      </c>
      <c r="BO22" s="73">
        <f t="shared" si="16"/>
        <v>-2.3858030308684372E-2</v>
      </c>
      <c r="BQ22" s="66">
        <v>38046</v>
      </c>
      <c r="BR22">
        <v>5.9707879999999998</v>
      </c>
      <c r="BS22" s="73">
        <f t="shared" si="17"/>
        <v>-7.3179499118659577E-2</v>
      </c>
      <c r="BU22" s="66">
        <v>38046</v>
      </c>
      <c r="BV22">
        <v>19.373953</v>
      </c>
      <c r="BW22" s="73">
        <f t="shared" si="18"/>
        <v>-6.1904985266218307E-2</v>
      </c>
      <c r="BY22" s="66">
        <v>38046</v>
      </c>
      <c r="BZ22">
        <v>6.9286940000000001</v>
      </c>
      <c r="CA22" s="73">
        <f t="shared" si="19"/>
        <v>3.6730613123563981E-2</v>
      </c>
      <c r="CC22" s="66">
        <v>38046</v>
      </c>
      <c r="CD22">
        <v>19.025984000000001</v>
      </c>
      <c r="CE22" s="73">
        <f t="shared" si="20"/>
        <v>-6.1879578583739188E-3</v>
      </c>
      <c r="CG22" s="66">
        <v>38046</v>
      </c>
      <c r="CH22">
        <v>4.3705720000000001</v>
      </c>
      <c r="CI22" s="73">
        <f t="shared" si="21"/>
        <v>-5.7159608699363408E-2</v>
      </c>
      <c r="CK22" s="66">
        <v>38046</v>
      </c>
      <c r="CL22">
        <v>7.5934330000000001</v>
      </c>
      <c r="CM22" s="73">
        <f t="shared" si="22"/>
        <v>6.6161510656312872E-2</v>
      </c>
      <c r="CO22" s="66">
        <v>38046</v>
      </c>
      <c r="CP22">
        <v>2.5657999999999999</v>
      </c>
      <c r="CQ22" s="73">
        <f t="shared" si="23"/>
        <v>5.4488122925353051E-2</v>
      </c>
      <c r="CS22" s="66">
        <v>38044</v>
      </c>
      <c r="CT22">
        <v>15.111800000000001</v>
      </c>
      <c r="CU22" s="73">
        <f t="shared" si="24"/>
        <v>-1.8631839825484935E-2</v>
      </c>
      <c r="CW22" s="66">
        <v>38044</v>
      </c>
      <c r="CX22">
        <v>36.666400000000003</v>
      </c>
      <c r="CY22" s="73">
        <f t="shared" si="25"/>
        <v>5.6993185647408094E-2</v>
      </c>
      <c r="DA22" s="66">
        <v>38046</v>
      </c>
      <c r="DB22">
        <v>18.223925000000001</v>
      </c>
      <c r="DC22" s="73">
        <f t="shared" si="26"/>
        <v>-5.0429767862107976E-2</v>
      </c>
      <c r="DE22" s="66">
        <v>38046</v>
      </c>
      <c r="DF22">
        <v>12.780189</v>
      </c>
      <c r="DG22" s="73">
        <f t="shared" si="27"/>
        <v>3.8750467427388058E-3</v>
      </c>
      <c r="DI22" s="93">
        <v>38044</v>
      </c>
      <c r="DJ22" s="65">
        <v>4.1500000000000004</v>
      </c>
      <c r="DK22" s="95">
        <f t="shared" si="28"/>
        <v>7.3089028987428278E-2</v>
      </c>
      <c r="DM22" s="66">
        <v>38046</v>
      </c>
      <c r="DN22">
        <v>1.3246359999999999</v>
      </c>
      <c r="DO22" s="73">
        <f t="shared" si="29"/>
        <v>-0.10573088845053683</v>
      </c>
      <c r="DQ22" s="66">
        <v>38046</v>
      </c>
      <c r="DR22">
        <v>12.614815</v>
      </c>
      <c r="DS22" s="73">
        <f t="shared" si="30"/>
        <v>-9.3886653634082974E-3</v>
      </c>
      <c r="DU22" s="66">
        <v>38044</v>
      </c>
      <c r="DV22">
        <v>10.664199999999999</v>
      </c>
      <c r="DW22" s="73">
        <f t="shared" si="31"/>
        <v>3.5768379588746159E-2</v>
      </c>
      <c r="DY22" s="66">
        <v>38046</v>
      </c>
      <c r="DZ22">
        <v>17.449100000000001</v>
      </c>
      <c r="EA22" s="73">
        <f t="shared" si="32"/>
        <v>4.4730312731239459E-2</v>
      </c>
      <c r="EC22" s="66">
        <v>38046</v>
      </c>
      <c r="ED22">
        <v>8.2802550000000004</v>
      </c>
      <c r="EE22" s="73">
        <f t="shared" si="33"/>
        <v>-6.2826284508162217E-2</v>
      </c>
      <c r="EG22" s="93">
        <v>38044</v>
      </c>
      <c r="EH22" s="65">
        <v>12.922000000000001</v>
      </c>
      <c r="EI22" s="95">
        <f t="shared" si="34"/>
        <v>4.2994424250194584E-2</v>
      </c>
      <c r="EK22" s="66">
        <v>38046</v>
      </c>
      <c r="EL22">
        <v>12.754491</v>
      </c>
      <c r="EM22" s="73">
        <f t="shared" si="35"/>
        <v>-5.2024886348867117E-3</v>
      </c>
      <c r="EO22" s="66">
        <v>38046</v>
      </c>
      <c r="EP22">
        <v>10.424356</v>
      </c>
      <c r="EQ22" s="73">
        <f t="shared" si="36"/>
        <v>-4.9313453420503292E-2</v>
      </c>
      <c r="ES22" s="66">
        <v>38046</v>
      </c>
      <c r="ET22">
        <v>14.072091</v>
      </c>
      <c r="EU22" s="73">
        <f t="shared" si="37"/>
        <v>-3.8353807811999478E-2</v>
      </c>
      <c r="EW22" s="66">
        <v>38046</v>
      </c>
      <c r="EX22">
        <v>7.401834</v>
      </c>
      <c r="EY22" s="73">
        <f t="shared" si="38"/>
        <v>-7.2516250791271289E-2</v>
      </c>
      <c r="FA22" s="66">
        <v>38046</v>
      </c>
      <c r="FB22">
        <v>35.530548000000003</v>
      </c>
      <c r="FC22" s="73">
        <f t="shared" si="39"/>
        <v>-2.767100759504865E-2</v>
      </c>
      <c r="FE22" s="66">
        <v>38046</v>
      </c>
      <c r="FF22">
        <v>11.616304</v>
      </c>
      <c r="FG22" s="73">
        <f t="shared" si="40"/>
        <v>-7.0204330168316606E-2</v>
      </c>
      <c r="FI22" s="66">
        <v>38046</v>
      </c>
      <c r="FJ22">
        <v>8.8181499999999993</v>
      </c>
      <c r="FK22" s="73">
        <f t="shared" si="41"/>
        <v>-6.6359664817181793E-2</v>
      </c>
      <c r="FM22" s="93">
        <v>38044</v>
      </c>
      <c r="FN22" s="65">
        <v>93.85</v>
      </c>
      <c r="FO22" s="95">
        <f t="shared" si="42"/>
        <v>-1.5436973917016726E-2</v>
      </c>
      <c r="FQ22" s="66">
        <v>38046</v>
      </c>
      <c r="FR22">
        <v>17.413260999999999</v>
      </c>
      <c r="FS22" s="73">
        <f t="shared" si="43"/>
        <v>6.8992805855528055E-2</v>
      </c>
      <c r="FU22" s="66">
        <v>38046</v>
      </c>
      <c r="FV22">
        <v>85.050003000000004</v>
      </c>
      <c r="FW22" s="73">
        <f t="shared" si="44"/>
        <v>5.1881392012472778E-2</v>
      </c>
      <c r="FY22" s="93">
        <v>38044</v>
      </c>
      <c r="FZ22" s="65">
        <v>9.6256000000000004</v>
      </c>
      <c r="GA22" s="95">
        <f t="shared" si="45"/>
        <v>2.4206008095959006E-2</v>
      </c>
      <c r="GC22" s="66">
        <v>38046</v>
      </c>
      <c r="GD22">
        <v>13.022199000000001</v>
      </c>
      <c r="GE22" s="73">
        <f t="shared" si="46"/>
        <v>-1.1497897807097259E-2</v>
      </c>
      <c r="GG22" s="66">
        <v>38046</v>
      </c>
      <c r="GH22">
        <v>25.048808999999999</v>
      </c>
      <c r="GI22" s="73">
        <f t="shared" si="47"/>
        <v>-2.7352856674145165E-2</v>
      </c>
      <c r="GK22" s="66">
        <v>38046</v>
      </c>
      <c r="GL22">
        <v>8.7562230000000003</v>
      </c>
      <c r="GM22" s="73">
        <f t="shared" si="48"/>
        <v>-1.2945999275966425E-2</v>
      </c>
      <c r="GO22" s="66">
        <v>38046</v>
      </c>
      <c r="GP22">
        <v>31.214390000000002</v>
      </c>
      <c r="GQ22" s="73">
        <f t="shared" si="49"/>
        <v>-1.9758975033265101E-2</v>
      </c>
    </row>
    <row r="23" spans="1:199">
      <c r="A23" s="66">
        <v>38077</v>
      </c>
      <c r="B23">
        <v>10.369866</v>
      </c>
      <c r="C23" s="73">
        <f t="shared" si="0"/>
        <v>0.112657326341603</v>
      </c>
      <c r="E23" s="66">
        <v>38077</v>
      </c>
      <c r="F23">
        <v>42.937027</v>
      </c>
      <c r="G23" s="73">
        <f t="shared" si="1"/>
        <v>-1.6863885113107348E-2</v>
      </c>
      <c r="I23" s="66">
        <v>38077</v>
      </c>
      <c r="J23">
        <v>13.450601000000001</v>
      </c>
      <c r="K23" s="73">
        <f t="shared" si="2"/>
        <v>3.2271289011254527E-2</v>
      </c>
      <c r="M23" s="66">
        <v>38077</v>
      </c>
      <c r="N23">
        <v>8.7958169999999996</v>
      </c>
      <c r="O23" s="73">
        <f t="shared" si="3"/>
        <v>-2.1603517054037274E-2</v>
      </c>
      <c r="Q23" s="66">
        <v>38077</v>
      </c>
      <c r="R23">
        <v>24.006647000000001</v>
      </c>
      <c r="S23" s="73">
        <f t="shared" si="4"/>
        <v>-1.6853021216011305E-2</v>
      </c>
      <c r="U23" s="66">
        <v>38077</v>
      </c>
      <c r="V23">
        <v>48.012669000000002</v>
      </c>
      <c r="W23" s="73">
        <f t="shared" si="5"/>
        <v>9.5848749487916253E-3</v>
      </c>
      <c r="X23"/>
      <c r="Y23" s="66">
        <v>38077</v>
      </c>
      <c r="Z23">
        <v>38.288665999999999</v>
      </c>
      <c r="AA23" s="73">
        <f t="shared" si="6"/>
        <v>2.9918826913231779E-3</v>
      </c>
      <c r="AC23" s="93">
        <v>38077</v>
      </c>
      <c r="AD23" s="65">
        <v>3.754</v>
      </c>
      <c r="AE23" s="95">
        <f t="shared" si="7"/>
        <v>6.209080001977229E-2</v>
      </c>
      <c r="AG23" s="66">
        <v>38077</v>
      </c>
      <c r="AH23">
        <v>14.900232000000001</v>
      </c>
      <c r="AI23" s="73">
        <f t="shared" si="8"/>
        <v>0.13750061688663462</v>
      </c>
      <c r="AJ23"/>
      <c r="AK23" s="66">
        <v>38077</v>
      </c>
      <c r="AL23">
        <v>29.153165999999999</v>
      </c>
      <c r="AM23" s="73">
        <f t="shared" si="9"/>
        <v>-2.8260215671756226E-3</v>
      </c>
      <c r="AN23"/>
      <c r="AO23" s="66">
        <v>38077</v>
      </c>
      <c r="AP23">
        <v>15.904667999999999</v>
      </c>
      <c r="AQ23" s="73">
        <f t="shared" si="10"/>
        <v>0.18421910131794478</v>
      </c>
      <c r="AS23" s="66">
        <v>38077</v>
      </c>
      <c r="AT23">
        <v>46.929198999999997</v>
      </c>
      <c r="AU23" s="73">
        <f t="shared" si="11"/>
        <v>-1.1290003007418743E-3</v>
      </c>
      <c r="AW23" s="66">
        <v>38077</v>
      </c>
      <c r="AX23">
        <v>10.230342</v>
      </c>
      <c r="AY23" s="73">
        <f t="shared" si="12"/>
        <v>4.0541141594136569E-2</v>
      </c>
      <c r="BA23" s="66">
        <v>38077</v>
      </c>
      <c r="BB23">
        <v>8.1156000000000006</v>
      </c>
      <c r="BC23" s="73">
        <f t="shared" si="13"/>
        <v>-5.1745407655166921E-2</v>
      </c>
      <c r="BE23" s="66">
        <v>38077</v>
      </c>
      <c r="BF23">
        <v>10.270904</v>
      </c>
      <c r="BG23" s="73">
        <f t="shared" si="14"/>
        <v>-0.11577344809759113</v>
      </c>
      <c r="BI23" s="66">
        <v>38077</v>
      </c>
      <c r="BJ23">
        <v>16.490898000000001</v>
      </c>
      <c r="BK23" s="73">
        <f t="shared" si="15"/>
        <v>3.9142559153717879E-2</v>
      </c>
      <c r="BM23" s="66">
        <v>38077</v>
      </c>
      <c r="BN23">
        <v>25.740269000000001</v>
      </c>
      <c r="BO23" s="73">
        <f t="shared" si="16"/>
        <v>8.0167748290502841E-3</v>
      </c>
      <c r="BQ23" s="66">
        <v>38077</v>
      </c>
      <c r="BR23">
        <v>5.8809420000000001</v>
      </c>
      <c r="BS23" s="73">
        <f t="shared" si="17"/>
        <v>-1.5161958833129322E-2</v>
      </c>
      <c r="BU23" s="66">
        <v>38077</v>
      </c>
      <c r="BV23">
        <v>21.318194999999999</v>
      </c>
      <c r="BW23" s="73">
        <f t="shared" si="18"/>
        <v>9.5631398355069605E-2</v>
      </c>
      <c r="BY23" s="66">
        <v>38077</v>
      </c>
      <c r="BZ23">
        <v>7.1827990000000002</v>
      </c>
      <c r="CA23" s="73">
        <f t="shared" si="19"/>
        <v>3.6017800510827709E-2</v>
      </c>
      <c r="CC23" s="66">
        <v>38077</v>
      </c>
      <c r="CD23">
        <v>20.681920999999999</v>
      </c>
      <c r="CE23" s="73">
        <f t="shared" si="20"/>
        <v>8.3454313179420064E-2</v>
      </c>
      <c r="CG23" s="66">
        <v>38077</v>
      </c>
      <c r="CH23">
        <v>4.6276700000000002</v>
      </c>
      <c r="CI23" s="73">
        <f t="shared" si="21"/>
        <v>5.7159608699363471E-2</v>
      </c>
      <c r="CK23" s="66">
        <v>38077</v>
      </c>
      <c r="CL23">
        <v>7.8948260000000001</v>
      </c>
      <c r="CM23" s="73">
        <f t="shared" si="22"/>
        <v>3.8923813385865286E-2</v>
      </c>
      <c r="CO23" s="66">
        <v>38077</v>
      </c>
      <c r="CP23">
        <v>2.5852379999999999</v>
      </c>
      <c r="CQ23" s="73">
        <f t="shared" si="23"/>
        <v>7.5472525216363226E-3</v>
      </c>
      <c r="CS23" s="66">
        <v>38077</v>
      </c>
      <c r="CT23">
        <v>13.729699999999999</v>
      </c>
      <c r="CU23" s="73">
        <f t="shared" si="24"/>
        <v>-9.5914526018432492E-2</v>
      </c>
      <c r="CW23" s="66">
        <v>38077</v>
      </c>
      <c r="CX23">
        <v>35.612099999999998</v>
      </c>
      <c r="CY23" s="73">
        <f t="shared" si="25"/>
        <v>-2.9175336620872339E-2</v>
      </c>
      <c r="DA23" s="66">
        <v>38077</v>
      </c>
      <c r="DB23">
        <v>19.098244000000001</v>
      </c>
      <c r="DC23" s="73">
        <f t="shared" si="26"/>
        <v>4.6861102409121475E-2</v>
      </c>
      <c r="DE23" s="66">
        <v>38077</v>
      </c>
      <c r="DF23">
        <v>12.850797</v>
      </c>
      <c r="DG23" s="73">
        <f t="shared" si="27"/>
        <v>5.5095951917332542E-3</v>
      </c>
      <c r="DI23" s="93">
        <v>38077</v>
      </c>
      <c r="DJ23" s="65">
        <v>4.2</v>
      </c>
      <c r="DK23" s="95">
        <f t="shared" si="28"/>
        <v>1.197619104671562E-2</v>
      </c>
      <c r="DM23" s="66">
        <v>38077</v>
      </c>
      <c r="DN23">
        <v>1.4254</v>
      </c>
      <c r="DO23" s="73">
        <f t="shared" si="29"/>
        <v>7.3314771370202148E-2</v>
      </c>
      <c r="DQ23" s="66">
        <v>38077</v>
      </c>
      <c r="DR23">
        <v>13.376429999999999</v>
      </c>
      <c r="DS23" s="73">
        <f t="shared" si="30"/>
        <v>5.8622286050589167E-2</v>
      </c>
      <c r="DU23" s="66">
        <v>38077</v>
      </c>
      <c r="DV23">
        <v>10.347200000000001</v>
      </c>
      <c r="DW23" s="73">
        <f t="shared" si="31"/>
        <v>-3.0176385679021315E-2</v>
      </c>
      <c r="DY23" s="66">
        <v>38077</v>
      </c>
      <c r="DZ23">
        <v>17.762535</v>
      </c>
      <c r="EA23" s="73">
        <f t="shared" si="32"/>
        <v>1.7803392477507254E-2</v>
      </c>
      <c r="EC23" s="66">
        <v>38077</v>
      </c>
      <c r="ED23">
        <v>8.0058369999999996</v>
      </c>
      <c r="EE23" s="73">
        <f t="shared" si="33"/>
        <v>-3.3702864391479286E-2</v>
      </c>
      <c r="EG23" s="93">
        <v>38077</v>
      </c>
      <c r="EH23" s="65">
        <v>12.1706</v>
      </c>
      <c r="EI23" s="95">
        <f t="shared" si="34"/>
        <v>-5.9908077790603802E-2</v>
      </c>
      <c r="EK23" s="66">
        <v>38077</v>
      </c>
      <c r="EL23">
        <v>13.814541999999999</v>
      </c>
      <c r="EM23" s="73">
        <f t="shared" si="35"/>
        <v>7.9838360576951206E-2</v>
      </c>
      <c r="EO23" s="66">
        <v>38077</v>
      </c>
      <c r="EP23">
        <v>10.533181000000001</v>
      </c>
      <c r="EQ23" s="73">
        <f t="shared" si="36"/>
        <v>1.0385378598462914E-2</v>
      </c>
      <c r="ES23" s="66">
        <v>38077</v>
      </c>
      <c r="ET23">
        <v>13.801926999999999</v>
      </c>
      <c r="EU23" s="73">
        <f t="shared" si="37"/>
        <v>-1.9385254060930251E-2</v>
      </c>
      <c r="EW23" s="66">
        <v>38077</v>
      </c>
      <c r="EX23">
        <v>7.4463670000000004</v>
      </c>
      <c r="EY23" s="73">
        <f t="shared" si="38"/>
        <v>5.9984551030971131E-3</v>
      </c>
      <c r="FA23" s="66">
        <v>38077</v>
      </c>
      <c r="FB23">
        <v>35.530548000000003</v>
      </c>
      <c r="FC23" s="73">
        <f t="shared" si="39"/>
        <v>0</v>
      </c>
      <c r="FE23" s="66">
        <v>38077</v>
      </c>
      <c r="FF23">
        <v>8.3778199999999998</v>
      </c>
      <c r="FG23" s="73">
        <f t="shared" si="40"/>
        <v>-0.32682189108609916</v>
      </c>
      <c r="FI23" s="66">
        <v>38077</v>
      </c>
      <c r="FJ23">
        <v>8.5810329999999997</v>
      </c>
      <c r="FK23" s="73">
        <f t="shared" si="41"/>
        <v>-2.7257794927861914E-2</v>
      </c>
      <c r="FM23" s="93">
        <v>38077</v>
      </c>
      <c r="FN23" s="65">
        <v>90.37</v>
      </c>
      <c r="FO23" s="95">
        <f t="shared" si="42"/>
        <v>-3.778540911865326E-2</v>
      </c>
      <c r="FQ23" s="66">
        <v>38077</v>
      </c>
      <c r="FR23">
        <v>17.167017000000001</v>
      </c>
      <c r="FS23" s="73">
        <f t="shared" si="43"/>
        <v>-1.4242115826049241E-2</v>
      </c>
      <c r="FU23" s="66">
        <v>38077</v>
      </c>
      <c r="FV23">
        <v>78.800003000000004</v>
      </c>
      <c r="FW23" s="73">
        <f t="shared" si="44"/>
        <v>-7.6326319180340052E-2</v>
      </c>
      <c r="FY23" s="93">
        <v>38077</v>
      </c>
      <c r="FZ23" s="65">
        <v>9.5823999999999998</v>
      </c>
      <c r="GA23" s="95">
        <f t="shared" si="45"/>
        <v>-4.4981333652133974E-3</v>
      </c>
      <c r="GC23" s="66">
        <v>38077</v>
      </c>
      <c r="GD23">
        <v>14.036708000000001</v>
      </c>
      <c r="GE23" s="73">
        <f t="shared" si="46"/>
        <v>7.5020381641463588E-2</v>
      </c>
      <c r="GG23" s="66">
        <v>38077</v>
      </c>
      <c r="GH23">
        <v>25.664209</v>
      </c>
      <c r="GI23" s="73">
        <f t="shared" si="47"/>
        <v>2.4271093863787067E-2</v>
      </c>
      <c r="GK23" s="66">
        <v>38077</v>
      </c>
      <c r="GL23">
        <v>9.017099</v>
      </c>
      <c r="GM23" s="73">
        <f t="shared" si="48"/>
        <v>2.9358016132244296E-2</v>
      </c>
      <c r="GO23" s="66">
        <v>38077</v>
      </c>
      <c r="GP23">
        <v>31.721927999999998</v>
      </c>
      <c r="GQ23" s="73">
        <f t="shared" si="49"/>
        <v>1.6128970324766692E-2</v>
      </c>
    </row>
    <row r="24" spans="1:199">
      <c r="A24" s="66">
        <v>38107</v>
      </c>
      <c r="B24">
        <v>10.609882000000001</v>
      </c>
      <c r="C24" s="73">
        <f t="shared" si="0"/>
        <v>2.2881730712754657E-2</v>
      </c>
      <c r="E24" s="66">
        <v>38107</v>
      </c>
      <c r="F24">
        <v>42.864006000000003</v>
      </c>
      <c r="G24" s="73">
        <f t="shared" si="1"/>
        <v>-1.7021011303997898E-3</v>
      </c>
      <c r="I24" s="66">
        <v>38107</v>
      </c>
      <c r="J24">
        <v>13.520343</v>
      </c>
      <c r="K24" s="73">
        <f t="shared" si="2"/>
        <v>5.1716510510776779E-3</v>
      </c>
      <c r="M24" s="66">
        <v>38107</v>
      </c>
      <c r="N24">
        <v>8.6277450000000009</v>
      </c>
      <c r="O24" s="73">
        <f t="shared" si="3"/>
        <v>-1.9293094412024977E-2</v>
      </c>
      <c r="Q24" s="66">
        <v>38107</v>
      </c>
      <c r="R24">
        <v>25.097857000000001</v>
      </c>
      <c r="S24" s="73">
        <f t="shared" si="4"/>
        <v>4.4451713671332251E-2</v>
      </c>
      <c r="U24" s="66">
        <v>38107</v>
      </c>
      <c r="V24">
        <v>48.890484000000001</v>
      </c>
      <c r="W24" s="73">
        <f t="shared" si="5"/>
        <v>1.8117862734040226E-2</v>
      </c>
      <c r="X24"/>
      <c r="Y24" s="66">
        <v>38107</v>
      </c>
      <c r="Z24">
        <v>36.890610000000002</v>
      </c>
      <c r="AA24" s="73">
        <f t="shared" si="6"/>
        <v>-3.7196878380257939E-2</v>
      </c>
      <c r="AC24" s="93">
        <v>38107</v>
      </c>
      <c r="AD24" s="65">
        <v>3.6259999999999999</v>
      </c>
      <c r="AE24" s="95">
        <f t="shared" si="7"/>
        <v>-3.469182583165778E-2</v>
      </c>
      <c r="AG24" s="66">
        <v>38107</v>
      </c>
      <c r="AH24">
        <v>15.339411</v>
      </c>
      <c r="AI24" s="73">
        <f t="shared" si="8"/>
        <v>2.9048615552544472E-2</v>
      </c>
      <c r="AJ24"/>
      <c r="AK24" s="66">
        <v>38107</v>
      </c>
      <c r="AL24">
        <v>29.785734000000001</v>
      </c>
      <c r="AM24" s="73">
        <f t="shared" si="9"/>
        <v>2.1466036520385628E-2</v>
      </c>
      <c r="AN24"/>
      <c r="AO24" s="66">
        <v>38107</v>
      </c>
      <c r="AP24">
        <v>15.339335</v>
      </c>
      <c r="AQ24" s="73">
        <f t="shared" si="10"/>
        <v>-3.6192206761869641E-2</v>
      </c>
      <c r="AS24" s="66">
        <v>38107</v>
      </c>
      <c r="AT24">
        <v>45.508209000000001</v>
      </c>
      <c r="AU24" s="73">
        <f t="shared" si="11"/>
        <v>-3.0747334421061413E-2</v>
      </c>
      <c r="AW24" s="66">
        <v>38107</v>
      </c>
      <c r="AX24">
        <v>10.697092</v>
      </c>
      <c r="AY24" s="73">
        <f t="shared" si="12"/>
        <v>4.4613918339444635E-2</v>
      </c>
      <c r="BA24" s="66">
        <v>38107</v>
      </c>
      <c r="BB24">
        <v>8.2164999999999999</v>
      </c>
      <c r="BC24" s="73">
        <f t="shared" si="13"/>
        <v>1.2356192252449919E-2</v>
      </c>
      <c r="BE24" s="66">
        <v>38107</v>
      </c>
      <c r="BF24">
        <v>11.106176</v>
      </c>
      <c r="BG24" s="73">
        <f t="shared" si="14"/>
        <v>7.8186306547928214E-2</v>
      </c>
      <c r="BI24" s="66">
        <v>38107</v>
      </c>
      <c r="BJ24">
        <v>16.587173</v>
      </c>
      <c r="BK24" s="73">
        <f t="shared" si="15"/>
        <v>5.8210934886386706E-3</v>
      </c>
      <c r="BM24" s="66">
        <v>38107</v>
      </c>
      <c r="BN24">
        <v>25.945753</v>
      </c>
      <c r="BO24" s="73">
        <f t="shared" si="16"/>
        <v>7.9512825578499438E-3</v>
      </c>
      <c r="BQ24" s="66">
        <v>38107</v>
      </c>
      <c r="BR24">
        <v>5.6195680000000001</v>
      </c>
      <c r="BS24" s="73">
        <f t="shared" si="17"/>
        <v>-4.5462160537188379E-2</v>
      </c>
      <c r="BU24" s="66">
        <v>38107</v>
      </c>
      <c r="BV24">
        <v>21.827393000000001</v>
      </c>
      <c r="BW24" s="73">
        <f t="shared" si="18"/>
        <v>2.360480719307817E-2</v>
      </c>
      <c r="BY24" s="66">
        <v>38107</v>
      </c>
      <c r="BZ24">
        <v>7.1108029999999998</v>
      </c>
      <c r="CA24" s="73">
        <f t="shared" si="19"/>
        <v>-1.007396300436037E-2</v>
      </c>
      <c r="CC24" s="66">
        <v>38107</v>
      </c>
      <c r="CD24">
        <v>20.066693999999998</v>
      </c>
      <c r="CE24" s="73">
        <f t="shared" si="20"/>
        <v>-3.0198511236864657E-2</v>
      </c>
      <c r="CG24" s="66">
        <v>38107</v>
      </c>
      <c r="CH24">
        <v>4.3705720000000001</v>
      </c>
      <c r="CI24" s="73">
        <f t="shared" si="21"/>
        <v>-5.7159608699363408E-2</v>
      </c>
      <c r="CK24" s="66">
        <v>38107</v>
      </c>
      <c r="CL24">
        <v>7.6614829999999996</v>
      </c>
      <c r="CM24" s="73">
        <f t="shared" si="22"/>
        <v>-3.0002040052388289E-2</v>
      </c>
      <c r="CO24" s="66">
        <v>38107</v>
      </c>
      <c r="CP24">
        <v>2.6046749999999999</v>
      </c>
      <c r="CQ24" s="73">
        <f t="shared" si="23"/>
        <v>7.490333990629954E-3</v>
      </c>
      <c r="CS24" s="66">
        <v>38107</v>
      </c>
      <c r="CT24">
        <v>13.729699999999999</v>
      </c>
      <c r="CU24" s="73">
        <f t="shared" si="24"/>
        <v>0</v>
      </c>
      <c r="CW24" s="66">
        <v>38107</v>
      </c>
      <c r="CX24">
        <v>37.566299999999998</v>
      </c>
      <c r="CY24" s="73">
        <f t="shared" si="25"/>
        <v>5.3421904154363049E-2</v>
      </c>
      <c r="DA24" s="66">
        <v>38107</v>
      </c>
      <c r="DB24">
        <v>19.385131999999999</v>
      </c>
      <c r="DC24" s="73">
        <f t="shared" si="26"/>
        <v>1.4909986835082852E-2</v>
      </c>
      <c r="DE24" s="66">
        <v>38107</v>
      </c>
      <c r="DF24">
        <v>12.695456999999999</v>
      </c>
      <c r="DG24" s="73">
        <f t="shared" si="27"/>
        <v>-1.2161619830873526E-2</v>
      </c>
      <c r="DI24" s="93">
        <v>38107</v>
      </c>
      <c r="DJ24" s="65">
        <v>4.1124999999999998</v>
      </c>
      <c r="DK24" s="95">
        <f t="shared" si="28"/>
        <v>-2.1053409197832381E-2</v>
      </c>
      <c r="DM24" s="66">
        <v>38107</v>
      </c>
      <c r="DN24">
        <v>1.5635559999999999</v>
      </c>
      <c r="DO24" s="73">
        <f t="shared" si="29"/>
        <v>9.2510238265780143E-2</v>
      </c>
      <c r="DQ24" s="66">
        <v>38107</v>
      </c>
      <c r="DR24">
        <v>13.209839000000001</v>
      </c>
      <c r="DS24" s="73">
        <f t="shared" si="30"/>
        <v>-1.2532272231424743E-2</v>
      </c>
      <c r="DU24" s="66">
        <v>38107</v>
      </c>
      <c r="DV24">
        <v>10.5777</v>
      </c>
      <c r="DW24" s="73">
        <f t="shared" si="31"/>
        <v>2.203205978269936E-2</v>
      </c>
      <c r="DY24" s="66">
        <v>38107</v>
      </c>
      <c r="DZ24">
        <v>18.013280999999999</v>
      </c>
      <c r="EA24" s="73">
        <f t="shared" si="32"/>
        <v>1.4017855299674321E-2</v>
      </c>
      <c r="EC24" s="66">
        <v>38107</v>
      </c>
      <c r="ED24">
        <v>7.7831200000000003</v>
      </c>
      <c r="EE24" s="73">
        <f t="shared" si="33"/>
        <v>-2.8213614555329999E-2</v>
      </c>
      <c r="EG24" s="93">
        <v>38107</v>
      </c>
      <c r="EH24" s="65">
        <v>12.269399999999999</v>
      </c>
      <c r="EI24" s="95">
        <f t="shared" si="34"/>
        <v>8.0851504263169324E-3</v>
      </c>
      <c r="EK24" s="66">
        <v>38107</v>
      </c>
      <c r="EL24">
        <v>14.499091999999999</v>
      </c>
      <c r="EM24" s="73">
        <f t="shared" si="35"/>
        <v>4.8364221320900083E-2</v>
      </c>
      <c r="EO24" s="66">
        <v>38107</v>
      </c>
      <c r="EP24">
        <v>9.422015</v>
      </c>
      <c r="EQ24" s="73">
        <f t="shared" si="36"/>
        <v>-0.11148139749960245</v>
      </c>
      <c r="ES24" s="66">
        <v>38107</v>
      </c>
      <c r="ET24">
        <v>13.589312</v>
      </c>
      <c r="EU24" s="73">
        <f t="shared" si="37"/>
        <v>-1.5524618674241391E-2</v>
      </c>
      <c r="EW24" s="66">
        <v>38107</v>
      </c>
      <c r="EX24">
        <v>7.1479790000000003</v>
      </c>
      <c r="EY24" s="73">
        <f t="shared" si="38"/>
        <v>-4.0896603036192421E-2</v>
      </c>
      <c r="FA24" s="66">
        <v>38107</v>
      </c>
      <c r="FB24">
        <v>35.581637999999998</v>
      </c>
      <c r="FC24" s="73">
        <f t="shared" si="39"/>
        <v>1.4368847778125516E-3</v>
      </c>
      <c r="FE24" s="66">
        <v>38107</v>
      </c>
      <c r="FF24">
        <v>8.0962119999999995</v>
      </c>
      <c r="FG24" s="73">
        <f t="shared" si="40"/>
        <v>-3.4191439479770387E-2</v>
      </c>
      <c r="FI24" s="66">
        <v>38107</v>
      </c>
      <c r="FJ24">
        <v>8.7486569999999997</v>
      </c>
      <c r="FK24" s="73">
        <f t="shared" si="41"/>
        <v>1.9345900351881742E-2</v>
      </c>
      <c r="FM24" s="93">
        <v>38107</v>
      </c>
      <c r="FN24" s="65">
        <v>90.21</v>
      </c>
      <c r="FO24" s="95">
        <f t="shared" si="42"/>
        <v>-1.7720682453171743E-3</v>
      </c>
      <c r="FQ24" s="66">
        <v>38107</v>
      </c>
      <c r="FR24">
        <v>18.503789999999999</v>
      </c>
      <c r="FS24" s="73">
        <f t="shared" si="43"/>
        <v>7.4985649406867694E-2</v>
      </c>
      <c r="FU24" s="66">
        <v>38107</v>
      </c>
      <c r="FV24">
        <v>81</v>
      </c>
      <c r="FW24" s="73">
        <f t="shared" si="44"/>
        <v>2.7536119737540075E-2</v>
      </c>
      <c r="FY24" s="93">
        <v>38107</v>
      </c>
      <c r="FZ24" s="65">
        <v>9.2947000000000006</v>
      </c>
      <c r="GA24" s="95">
        <f t="shared" si="45"/>
        <v>-3.0483737292406703E-2</v>
      </c>
      <c r="GC24" s="66">
        <v>38107</v>
      </c>
      <c r="GD24">
        <v>13.600788</v>
      </c>
      <c r="GE24" s="73">
        <f t="shared" si="46"/>
        <v>-3.1548165930164199E-2</v>
      </c>
      <c r="GG24" s="66">
        <v>38107</v>
      </c>
      <c r="GH24">
        <v>25.336815000000001</v>
      </c>
      <c r="GI24" s="73">
        <f t="shared" si="47"/>
        <v>-1.2838898968654281E-2</v>
      </c>
      <c r="GK24" s="66">
        <v>38107</v>
      </c>
      <c r="GL24">
        <v>9.2779760000000007</v>
      </c>
      <c r="GM24" s="73">
        <f t="shared" si="48"/>
        <v>2.852075584292435E-2</v>
      </c>
      <c r="GO24" s="66">
        <v>38107</v>
      </c>
      <c r="GP24">
        <v>29.903977999999999</v>
      </c>
      <c r="GQ24" s="73">
        <f t="shared" si="49"/>
        <v>-5.9016661735212764E-2</v>
      </c>
    </row>
    <row r="25" spans="1:199">
      <c r="A25" s="66">
        <v>38138</v>
      </c>
      <c r="B25">
        <v>11.075793000000001</v>
      </c>
      <c r="C25" s="73">
        <f t="shared" si="0"/>
        <v>4.2976085096016851E-2</v>
      </c>
      <c r="E25" s="66">
        <v>38138</v>
      </c>
      <c r="F25">
        <v>43.899009999999997</v>
      </c>
      <c r="G25" s="73">
        <f t="shared" si="1"/>
        <v>2.3859315794148059E-2</v>
      </c>
      <c r="I25" s="66">
        <v>38138</v>
      </c>
      <c r="J25">
        <v>15.787409</v>
      </c>
      <c r="K25" s="73">
        <f t="shared" si="2"/>
        <v>0.15501728349066252</v>
      </c>
      <c r="M25" s="66">
        <v>38138</v>
      </c>
      <c r="N25">
        <v>9.5951880000000003</v>
      </c>
      <c r="O25" s="73">
        <f t="shared" si="3"/>
        <v>0.10627854965327248</v>
      </c>
      <c r="Q25" s="66">
        <v>38138</v>
      </c>
      <c r="R25">
        <v>26.532705</v>
      </c>
      <c r="S25" s="73">
        <f t="shared" si="4"/>
        <v>5.5595658990575829E-2</v>
      </c>
      <c r="U25" s="66">
        <v>38138</v>
      </c>
      <c r="V25">
        <v>50.681865999999999</v>
      </c>
      <c r="W25" s="73">
        <f t="shared" si="5"/>
        <v>3.5985397716659068E-2</v>
      </c>
      <c r="X25"/>
      <c r="Y25" s="66">
        <v>38138</v>
      </c>
      <c r="Z25">
        <v>37.564250999999999</v>
      </c>
      <c r="AA25" s="73">
        <f t="shared" si="6"/>
        <v>1.8095779731161298E-2</v>
      </c>
      <c r="AC25" s="93">
        <v>38138</v>
      </c>
      <c r="AD25" s="65">
        <v>3.79</v>
      </c>
      <c r="AE25" s="95">
        <f t="shared" si="7"/>
        <v>4.4235906761675735E-2</v>
      </c>
      <c r="AG25" s="66">
        <v>38138</v>
      </c>
      <c r="AH25">
        <v>15.891268999999999</v>
      </c>
      <c r="AI25" s="73">
        <f t="shared" si="8"/>
        <v>3.5344440055466324E-2</v>
      </c>
      <c r="AJ25"/>
      <c r="AK25" s="66">
        <v>38138</v>
      </c>
      <c r="AL25">
        <v>29.200196999999999</v>
      </c>
      <c r="AM25" s="73">
        <f t="shared" si="9"/>
        <v>-1.9854098227007032E-2</v>
      </c>
      <c r="AN25"/>
      <c r="AO25" s="66">
        <v>38138</v>
      </c>
      <c r="AP25">
        <v>17.600705999999999</v>
      </c>
      <c r="AQ25" s="73">
        <f t="shared" si="10"/>
        <v>0.13751857059357825</v>
      </c>
      <c r="AS25" s="66">
        <v>38138</v>
      </c>
      <c r="AT25">
        <v>47.997017</v>
      </c>
      <c r="AU25" s="73">
        <f t="shared" si="11"/>
        <v>5.3246135877397766E-2</v>
      </c>
      <c r="AW25" s="66">
        <v>38138</v>
      </c>
      <c r="AX25">
        <v>11.169362</v>
      </c>
      <c r="AY25" s="73">
        <f t="shared" si="12"/>
        <v>4.3202565342213797E-2</v>
      </c>
      <c r="BA25" s="66">
        <v>38138</v>
      </c>
      <c r="BB25">
        <v>7.9596999999999998</v>
      </c>
      <c r="BC25" s="73">
        <f t="shared" si="13"/>
        <v>-3.1753016935354199E-2</v>
      </c>
      <c r="BE25" s="66">
        <v>38138</v>
      </c>
      <c r="BF25">
        <v>10.758127</v>
      </c>
      <c r="BG25" s="73">
        <f t="shared" si="14"/>
        <v>-3.1839881033984517E-2</v>
      </c>
      <c r="BI25" s="66">
        <v>38138</v>
      </c>
      <c r="BJ25">
        <v>16.35314</v>
      </c>
      <c r="BK25" s="73">
        <f t="shared" si="15"/>
        <v>-1.4209757990329508E-2</v>
      </c>
      <c r="BM25" s="66">
        <v>38138</v>
      </c>
      <c r="BN25">
        <v>25.997139000000001</v>
      </c>
      <c r="BO25" s="73">
        <f t="shared" si="16"/>
        <v>1.9785581735942948E-3</v>
      </c>
      <c r="BQ25" s="66">
        <v>38138</v>
      </c>
      <c r="BR25">
        <v>5.8972769999999999</v>
      </c>
      <c r="BS25" s="73">
        <f t="shared" si="17"/>
        <v>4.8235926328629636E-2</v>
      </c>
      <c r="BU25" s="66">
        <v>38138</v>
      </c>
      <c r="BV25">
        <v>22.863392000000001</v>
      </c>
      <c r="BW25" s="73">
        <f t="shared" si="18"/>
        <v>4.6371288193806759E-2</v>
      </c>
      <c r="BY25" s="66">
        <v>38138</v>
      </c>
      <c r="BZ25">
        <v>6.9117509999999998</v>
      </c>
      <c r="CA25" s="73">
        <f t="shared" si="19"/>
        <v>-2.8392170412454093E-2</v>
      </c>
      <c r="CC25" s="66">
        <v>38138</v>
      </c>
      <c r="CD25">
        <v>21.266144000000001</v>
      </c>
      <c r="CE25" s="73">
        <f t="shared" si="20"/>
        <v>5.8054898806128456E-2</v>
      </c>
      <c r="CG25" s="66">
        <v>38138</v>
      </c>
      <c r="CH25">
        <v>5.206264</v>
      </c>
      <c r="CI25" s="73">
        <f t="shared" si="21"/>
        <v>0.17496862301468818</v>
      </c>
      <c r="CK25" s="66">
        <v>38138</v>
      </c>
      <c r="CL25">
        <v>9.7697260000000004</v>
      </c>
      <c r="CM25" s="73">
        <f t="shared" si="22"/>
        <v>0.24308285247860692</v>
      </c>
      <c r="CO25" s="66">
        <v>38138</v>
      </c>
      <c r="CP25">
        <v>2.5502500000000001</v>
      </c>
      <c r="CQ25" s="73">
        <f t="shared" si="23"/>
        <v>-2.1116513764877706E-2</v>
      </c>
      <c r="CS25" s="66">
        <v>38138</v>
      </c>
      <c r="CT25">
        <v>14.2057</v>
      </c>
      <c r="CU25" s="73">
        <f t="shared" si="24"/>
        <v>3.4081922937517856E-2</v>
      </c>
      <c r="CW25" s="66">
        <v>38138</v>
      </c>
      <c r="CX25">
        <v>37.231999999999999</v>
      </c>
      <c r="CY25" s="73">
        <f t="shared" si="25"/>
        <v>-8.9387653441422715E-3</v>
      </c>
      <c r="DA25" s="66">
        <v>38138</v>
      </c>
      <c r="DB25">
        <v>21.174378999999998</v>
      </c>
      <c r="DC25" s="73">
        <f t="shared" si="26"/>
        <v>8.8285532583061099E-2</v>
      </c>
      <c r="DE25" s="66">
        <v>38138</v>
      </c>
      <c r="DF25">
        <v>13.676375</v>
      </c>
      <c r="DG25" s="73">
        <f t="shared" si="27"/>
        <v>7.4425678766167694E-2</v>
      </c>
      <c r="DI25" s="93">
        <v>38138</v>
      </c>
      <c r="DJ25" s="65">
        <v>4.1449999999999996</v>
      </c>
      <c r="DK25" s="95">
        <f t="shared" si="28"/>
        <v>7.8716724957680131E-3</v>
      </c>
      <c r="DM25" s="66">
        <v>38138</v>
      </c>
      <c r="DN25">
        <v>1.687066</v>
      </c>
      <c r="DO25" s="73">
        <f t="shared" si="29"/>
        <v>7.6028211150167946E-2</v>
      </c>
      <c r="DQ25" s="66">
        <v>38138</v>
      </c>
      <c r="DR25">
        <v>14.195456999999999</v>
      </c>
      <c r="DS25" s="73">
        <f t="shared" si="30"/>
        <v>7.1960053117965245E-2</v>
      </c>
      <c r="DU25" s="66">
        <v>38138</v>
      </c>
      <c r="DV25">
        <v>10.4048</v>
      </c>
      <c r="DW25" s="73">
        <f t="shared" si="31"/>
        <v>-1.6480773360140498E-2</v>
      </c>
      <c r="DY25" s="66">
        <v>38138</v>
      </c>
      <c r="DZ25">
        <v>18.888016</v>
      </c>
      <c r="EA25" s="73">
        <f t="shared" si="32"/>
        <v>4.7418327717238216E-2</v>
      </c>
      <c r="EC25" s="66">
        <v>38138</v>
      </c>
      <c r="ED25">
        <v>8.627929</v>
      </c>
      <c r="EE25" s="73">
        <f t="shared" si="33"/>
        <v>0.10304721339367452</v>
      </c>
      <c r="EG25" s="93">
        <v>38138</v>
      </c>
      <c r="EH25" s="65">
        <v>11.7751</v>
      </c>
      <c r="EI25" s="95">
        <f t="shared" si="34"/>
        <v>-4.1121225336264819E-2</v>
      </c>
      <c r="EK25" s="66">
        <v>38138</v>
      </c>
      <c r="EL25">
        <v>15.266475</v>
      </c>
      <c r="EM25" s="73">
        <f t="shared" si="35"/>
        <v>5.1573221011951088E-2</v>
      </c>
      <c r="EO25" s="66">
        <v>38138</v>
      </c>
      <c r="EP25">
        <v>10.417357000000001</v>
      </c>
      <c r="EQ25" s="73">
        <f t="shared" si="36"/>
        <v>0.10042438502314717</v>
      </c>
      <c r="ES25" s="66">
        <v>38138</v>
      </c>
      <c r="ET25">
        <v>13.443517</v>
      </c>
      <c r="EU25" s="73">
        <f t="shared" si="37"/>
        <v>-1.0786619011665227E-2</v>
      </c>
      <c r="EW25" s="66">
        <v>38138</v>
      </c>
      <c r="EX25">
        <v>7.6200549999999998</v>
      </c>
      <c r="EY25" s="73">
        <f t="shared" si="38"/>
        <v>6.3953928112132255E-2</v>
      </c>
      <c r="FA25" s="66">
        <v>38138</v>
      </c>
      <c r="FB25">
        <v>38.031342000000002</v>
      </c>
      <c r="FC25" s="73">
        <f t="shared" si="39"/>
        <v>6.6580890970636672E-2</v>
      </c>
      <c r="FE25" s="66">
        <v>38138</v>
      </c>
      <c r="FF25">
        <v>8.3074180000000002</v>
      </c>
      <c r="FG25" s="73">
        <f t="shared" si="40"/>
        <v>2.5752552626021871E-2</v>
      </c>
      <c r="FI25" s="66">
        <v>38138</v>
      </c>
      <c r="FJ25">
        <v>9.320983</v>
      </c>
      <c r="FK25" s="73">
        <f t="shared" si="41"/>
        <v>6.336789236361319E-2</v>
      </c>
      <c r="FM25" s="93">
        <v>38138</v>
      </c>
      <c r="FN25" s="65">
        <v>83.94</v>
      </c>
      <c r="FO25" s="95">
        <f t="shared" si="42"/>
        <v>-7.2038027763102488E-2</v>
      </c>
      <c r="FQ25" s="66">
        <v>38138</v>
      </c>
      <c r="FR25">
        <v>19.782063999999998</v>
      </c>
      <c r="FS25" s="73">
        <f t="shared" si="43"/>
        <v>6.6800092609594186E-2</v>
      </c>
      <c r="FU25" s="66">
        <v>38138</v>
      </c>
      <c r="FV25">
        <v>85</v>
      </c>
      <c r="FW25" s="73">
        <f t="shared" si="44"/>
        <v>4.8202101817877686E-2</v>
      </c>
      <c r="FY25" s="93">
        <v>38138</v>
      </c>
      <c r="FZ25" s="65">
        <v>9.1364000000000001</v>
      </c>
      <c r="GA25" s="95">
        <f t="shared" si="45"/>
        <v>-1.7177910443312329E-2</v>
      </c>
      <c r="GC25" s="66">
        <v>38138</v>
      </c>
      <c r="GD25">
        <v>13.608714000000001</v>
      </c>
      <c r="GE25" s="73">
        <f t="shared" si="46"/>
        <v>5.8259061295438562E-4</v>
      </c>
      <c r="GG25" s="66">
        <v>38138</v>
      </c>
      <c r="GH25">
        <v>25.177042</v>
      </c>
      <c r="GI25" s="73">
        <f t="shared" si="47"/>
        <v>-6.3259288558251362E-3</v>
      </c>
      <c r="GK25" s="66">
        <v>38138</v>
      </c>
      <c r="GL25">
        <v>9.6530039999999993</v>
      </c>
      <c r="GM25" s="73">
        <f t="shared" si="48"/>
        <v>3.9625742683524229E-2</v>
      </c>
      <c r="GO25" s="66">
        <v>38138</v>
      </c>
      <c r="GP25">
        <v>29.797823000000001</v>
      </c>
      <c r="GQ25" s="73">
        <f t="shared" si="49"/>
        <v>-3.5561778738701266E-3</v>
      </c>
    </row>
    <row r="26" spans="1:199">
      <c r="A26" s="66">
        <v>38168</v>
      </c>
      <c r="B26">
        <v>10.652225</v>
      </c>
      <c r="C26" s="73">
        <f t="shared" si="0"/>
        <v>-3.8993125554207191E-2</v>
      </c>
      <c r="E26" s="66">
        <v>38168</v>
      </c>
      <c r="F26">
        <v>41.868350999999997</v>
      </c>
      <c r="G26" s="73">
        <f t="shared" si="1"/>
        <v>-4.7361573125527259E-2</v>
      </c>
      <c r="I26" s="66">
        <v>38168</v>
      </c>
      <c r="J26">
        <v>16.250854</v>
      </c>
      <c r="K26" s="73">
        <f t="shared" si="2"/>
        <v>2.893273763483812E-2</v>
      </c>
      <c r="M26" s="66">
        <v>38168</v>
      </c>
      <c r="N26">
        <v>8.7485540000000004</v>
      </c>
      <c r="O26" s="73">
        <f t="shared" si="3"/>
        <v>-9.2373293235813808E-2</v>
      </c>
      <c r="Q26" s="66">
        <v>38168</v>
      </c>
      <c r="R26">
        <v>25.936855000000001</v>
      </c>
      <c r="S26" s="73">
        <f t="shared" si="4"/>
        <v>-2.2713192785471067E-2</v>
      </c>
      <c r="U26" s="66">
        <v>38168</v>
      </c>
      <c r="V26">
        <v>45.972651999999997</v>
      </c>
      <c r="W26" s="73">
        <f t="shared" si="5"/>
        <v>-9.7521476081377734E-2</v>
      </c>
      <c r="X26"/>
      <c r="Y26" s="66">
        <v>38168</v>
      </c>
      <c r="Z26">
        <v>37.055804999999999</v>
      </c>
      <c r="AA26" s="73">
        <f t="shared" si="6"/>
        <v>-1.3627807218565536E-2</v>
      </c>
      <c r="AC26" s="93">
        <v>38168</v>
      </c>
      <c r="AD26" s="65">
        <v>3.78</v>
      </c>
      <c r="AE26" s="95">
        <f t="shared" si="7"/>
        <v>-2.6420094628386965E-3</v>
      </c>
      <c r="AG26" s="66">
        <v>38168</v>
      </c>
      <c r="AH26">
        <v>14.872090999999999</v>
      </c>
      <c r="AI26" s="73">
        <f t="shared" si="8"/>
        <v>-6.6283469626462962E-2</v>
      </c>
      <c r="AJ26"/>
      <c r="AK26" s="66">
        <v>38168</v>
      </c>
      <c r="AL26">
        <v>30.881589999999999</v>
      </c>
      <c r="AM26" s="73">
        <f t="shared" si="9"/>
        <v>5.5984757641514858E-2</v>
      </c>
      <c r="AN26"/>
      <c r="AO26" s="66">
        <v>38168</v>
      </c>
      <c r="AP26">
        <v>17.616091000000001</v>
      </c>
      <c r="AQ26" s="73">
        <f t="shared" si="10"/>
        <v>8.7373084944386364E-4</v>
      </c>
      <c r="AS26" s="66">
        <v>38168</v>
      </c>
      <c r="AT26">
        <v>43.290581000000003</v>
      </c>
      <c r="AU26" s="73">
        <f t="shared" si="11"/>
        <v>-0.10320378066617718</v>
      </c>
      <c r="AW26" s="66">
        <v>38168</v>
      </c>
      <c r="AX26">
        <v>11.242993999999999</v>
      </c>
      <c r="AY26" s="73">
        <f t="shared" si="12"/>
        <v>6.5706849306572997E-3</v>
      </c>
      <c r="BA26" s="66">
        <v>38168</v>
      </c>
      <c r="BB26">
        <v>7.8221999999999996</v>
      </c>
      <c r="BC26" s="73">
        <f t="shared" si="13"/>
        <v>-1.7425465789202368E-2</v>
      </c>
      <c r="BE26" s="66">
        <v>38168</v>
      </c>
      <c r="BF26">
        <v>9.1803760000000008</v>
      </c>
      <c r="BG26" s="73">
        <f t="shared" si="14"/>
        <v>-0.15859330655033438</v>
      </c>
      <c r="BI26" s="66">
        <v>38168</v>
      </c>
      <c r="BJ26">
        <v>15.919559</v>
      </c>
      <c r="BK26" s="73">
        <f t="shared" si="15"/>
        <v>-2.6871448806359135E-2</v>
      </c>
      <c r="BM26" s="66">
        <v>38168</v>
      </c>
      <c r="BN26">
        <v>25.964210999999999</v>
      </c>
      <c r="BO26" s="73">
        <f t="shared" si="16"/>
        <v>-1.2674037301849041E-3</v>
      </c>
      <c r="BQ26" s="66">
        <v>38168</v>
      </c>
      <c r="BR26">
        <v>5.6849100000000004</v>
      </c>
      <c r="BS26" s="73">
        <f t="shared" si="17"/>
        <v>-3.6675423009684939E-2</v>
      </c>
      <c r="BU26" s="66">
        <v>38168</v>
      </c>
      <c r="BV26">
        <v>22.095324000000002</v>
      </c>
      <c r="BW26" s="73">
        <f t="shared" si="18"/>
        <v>-3.417102638523542E-2</v>
      </c>
      <c r="BY26" s="66">
        <v>38168</v>
      </c>
      <c r="BZ26">
        <v>7.5573309999999996</v>
      </c>
      <c r="CA26" s="73">
        <f t="shared" si="19"/>
        <v>8.9295078981976986E-2</v>
      </c>
      <c r="CC26" s="66">
        <v>38168</v>
      </c>
      <c r="CD26">
        <v>21.587731999999999</v>
      </c>
      <c r="CE26" s="73">
        <f t="shared" si="20"/>
        <v>1.5008865796982939E-2</v>
      </c>
      <c r="CG26" s="66">
        <v>38168</v>
      </c>
      <c r="CH26">
        <v>4.9170210000000001</v>
      </c>
      <c r="CI26" s="73">
        <f t="shared" si="21"/>
        <v>-5.715965668746003E-2</v>
      </c>
      <c r="CK26" s="66">
        <v>38168</v>
      </c>
      <c r="CL26">
        <v>9.9761849999999992</v>
      </c>
      <c r="CM26" s="73">
        <f t="shared" si="22"/>
        <v>2.0912332087006307E-2</v>
      </c>
      <c r="CO26" s="66">
        <v>38168</v>
      </c>
      <c r="CP26">
        <v>2.7256499999999999</v>
      </c>
      <c r="CQ26" s="73">
        <f t="shared" si="23"/>
        <v>6.65155382005473E-2</v>
      </c>
      <c r="CS26" s="66">
        <v>38168</v>
      </c>
      <c r="CT26">
        <v>14.896800000000001</v>
      </c>
      <c r="CU26" s="73">
        <f t="shared" si="24"/>
        <v>4.7503132270315628E-2</v>
      </c>
      <c r="CW26" s="66">
        <v>38168</v>
      </c>
      <c r="CX26">
        <v>38.438000000000002</v>
      </c>
      <c r="CY26" s="73">
        <f t="shared" si="25"/>
        <v>3.1877947052277138E-2</v>
      </c>
      <c r="DA26" s="66">
        <v>38168</v>
      </c>
      <c r="DB26">
        <v>20.349312000000001</v>
      </c>
      <c r="DC26" s="73">
        <f t="shared" si="26"/>
        <v>-3.9744810108191871E-2</v>
      </c>
      <c r="DE26" s="66">
        <v>38168</v>
      </c>
      <c r="DF26">
        <v>12.140205</v>
      </c>
      <c r="DG26" s="73">
        <f t="shared" si="27"/>
        <v>-0.11914721988448405</v>
      </c>
      <c r="DI26" s="93">
        <v>38168</v>
      </c>
      <c r="DJ26" s="65">
        <v>4.3375000000000004</v>
      </c>
      <c r="DK26" s="95">
        <f t="shared" si="28"/>
        <v>4.5395356685719555E-2</v>
      </c>
      <c r="DM26" s="66">
        <v>38168</v>
      </c>
      <c r="DN26">
        <v>1.618741</v>
      </c>
      <c r="DO26" s="73">
        <f t="shared" si="29"/>
        <v>-4.1342238896886346E-2</v>
      </c>
      <c r="DQ26" s="66">
        <v>38168</v>
      </c>
      <c r="DR26">
        <v>13.373068</v>
      </c>
      <c r="DS26" s="73">
        <f t="shared" si="30"/>
        <v>-5.9679150091128987E-2</v>
      </c>
      <c r="DU26" s="66">
        <v>38168</v>
      </c>
      <c r="DV26">
        <v>10.5489</v>
      </c>
      <c r="DW26" s="73">
        <f t="shared" si="31"/>
        <v>1.3754350950466532E-2</v>
      </c>
      <c r="DY26" s="66">
        <v>38168</v>
      </c>
      <c r="DZ26">
        <v>19.015051</v>
      </c>
      <c r="EA26" s="73">
        <f t="shared" si="32"/>
        <v>6.7031765881705339E-3</v>
      </c>
      <c r="EC26" s="66">
        <v>38168</v>
      </c>
      <c r="ED26">
        <v>8.2895780000000006</v>
      </c>
      <c r="EE26" s="73">
        <f t="shared" si="33"/>
        <v>-4.0005436324209852E-2</v>
      </c>
      <c r="EG26" s="93">
        <v>38168</v>
      </c>
      <c r="EH26" s="65">
        <v>12.0124</v>
      </c>
      <c r="EI26" s="95">
        <f t="shared" si="34"/>
        <v>1.9952317164528017E-2</v>
      </c>
      <c r="EK26" s="66">
        <v>38168</v>
      </c>
      <c r="EL26">
        <v>15.121321</v>
      </c>
      <c r="EM26" s="73">
        <f t="shared" si="35"/>
        <v>-9.5535131281499885E-3</v>
      </c>
      <c r="EO26" s="66">
        <v>38168</v>
      </c>
      <c r="EP26">
        <v>9.7835129999999992</v>
      </c>
      <c r="EQ26" s="73">
        <f t="shared" si="36"/>
        <v>-6.2774735315452024E-2</v>
      </c>
      <c r="ES26" s="66">
        <v>38168</v>
      </c>
      <c r="ET26">
        <v>12.234632</v>
      </c>
      <c r="EU26" s="73">
        <f t="shared" si="37"/>
        <v>-9.4226363613781977E-2</v>
      </c>
      <c r="EW26" s="66">
        <v>38168</v>
      </c>
      <c r="EX26">
        <v>7.3127620000000002</v>
      </c>
      <c r="EY26" s="73">
        <f t="shared" si="38"/>
        <v>-4.1162546544316787E-2</v>
      </c>
      <c r="FA26" s="66">
        <v>38168</v>
      </c>
      <c r="FB26">
        <v>37.132945999999997</v>
      </c>
      <c r="FC26" s="73">
        <f t="shared" si="39"/>
        <v>-2.3906001357185985E-2</v>
      </c>
      <c r="FE26" s="66">
        <v>38168</v>
      </c>
      <c r="FF26">
        <v>6.8219390000000004</v>
      </c>
      <c r="FG26" s="73">
        <f t="shared" si="40"/>
        <v>-0.19700510830190149</v>
      </c>
      <c r="FI26" s="66">
        <v>38168</v>
      </c>
      <c r="FJ26">
        <v>8.4910960000000006</v>
      </c>
      <c r="FK26" s="73">
        <f t="shared" si="41"/>
        <v>-9.3250010196599911E-2</v>
      </c>
      <c r="FM26" s="93">
        <v>38168</v>
      </c>
      <c r="FN26" s="65">
        <v>89.1</v>
      </c>
      <c r="FO26" s="95">
        <f t="shared" si="42"/>
        <v>5.965707657131876E-2</v>
      </c>
      <c r="FQ26" s="66">
        <v>38168</v>
      </c>
      <c r="FR26">
        <v>18.824273999999999</v>
      </c>
      <c r="FS26" s="73">
        <f t="shared" si="43"/>
        <v>-4.9628461371568892E-2</v>
      </c>
      <c r="FU26" s="66">
        <v>38168</v>
      </c>
      <c r="FV26">
        <v>87.099997999999999</v>
      </c>
      <c r="FW26" s="73">
        <f t="shared" si="44"/>
        <v>2.4405604406027848E-2</v>
      </c>
      <c r="FY26" s="93">
        <v>38168</v>
      </c>
      <c r="FZ26" s="65">
        <v>9.2803000000000004</v>
      </c>
      <c r="GA26" s="95">
        <f t="shared" si="45"/>
        <v>1.5627439069449071E-2</v>
      </c>
      <c r="GC26" s="66">
        <v>38168</v>
      </c>
      <c r="GD26">
        <v>14.940258999999999</v>
      </c>
      <c r="GE26" s="73">
        <f t="shared" si="46"/>
        <v>9.3349192712207554E-2</v>
      </c>
      <c r="GG26" s="66">
        <v>38168</v>
      </c>
      <c r="GH26">
        <v>25.653939999999999</v>
      </c>
      <c r="GI26" s="73">
        <f t="shared" si="47"/>
        <v>1.876461852865827E-2</v>
      </c>
      <c r="GK26" s="66">
        <v>38168</v>
      </c>
      <c r="GL26">
        <v>9.6204280000000004</v>
      </c>
      <c r="GM26" s="73">
        <f t="shared" si="48"/>
        <v>-3.3804079129152792E-3</v>
      </c>
      <c r="GO26" s="66">
        <v>38168</v>
      </c>
      <c r="GP26">
        <v>27.471323000000002</v>
      </c>
      <c r="GQ26" s="73">
        <f t="shared" si="49"/>
        <v>-8.1292676573214234E-2</v>
      </c>
    </row>
    <row r="27" spans="1:199">
      <c r="A27" s="66">
        <v>38199</v>
      </c>
      <c r="B27">
        <v>11.169017999999999</v>
      </c>
      <c r="C27" s="73">
        <f t="shared" si="0"/>
        <v>4.7374904638492157E-2</v>
      </c>
      <c r="E27" s="66">
        <v>38199</v>
      </c>
      <c r="F27">
        <v>38.840843</v>
      </c>
      <c r="G27" s="73">
        <f t="shared" si="1"/>
        <v>-7.5057847832456878E-2</v>
      </c>
      <c r="I27" s="66">
        <v>38199</v>
      </c>
      <c r="J27">
        <v>16.129961000000002</v>
      </c>
      <c r="K27" s="73">
        <f t="shared" si="2"/>
        <v>-7.4669869617294497E-3</v>
      </c>
      <c r="M27" s="66">
        <v>38199</v>
      </c>
      <c r="N27">
        <v>8.4851740000000007</v>
      </c>
      <c r="O27" s="73">
        <f t="shared" si="3"/>
        <v>-3.0568024317606354E-2</v>
      </c>
      <c r="Q27" s="66">
        <v>38199</v>
      </c>
      <c r="R27">
        <v>23.317858000000001</v>
      </c>
      <c r="S27" s="73">
        <f t="shared" si="4"/>
        <v>-0.10644542543537874</v>
      </c>
      <c r="U27" s="66">
        <v>38199</v>
      </c>
      <c r="V27">
        <v>42.189846000000003</v>
      </c>
      <c r="W27" s="73">
        <f t="shared" si="5"/>
        <v>-8.5867121976317684E-2</v>
      </c>
      <c r="X27"/>
      <c r="Y27" s="66">
        <v>38199</v>
      </c>
      <c r="Z27">
        <v>35.733963000000003</v>
      </c>
      <c r="AA27" s="73">
        <f t="shared" si="6"/>
        <v>-3.6323438548988542E-2</v>
      </c>
      <c r="AC27" s="93">
        <v>38198</v>
      </c>
      <c r="AD27" s="65">
        <v>3.78</v>
      </c>
      <c r="AE27" s="95">
        <f t="shared" si="7"/>
        <v>0</v>
      </c>
      <c r="AG27" s="66">
        <v>38199</v>
      </c>
      <c r="AH27">
        <v>14.060802000000001</v>
      </c>
      <c r="AI27" s="73">
        <f t="shared" si="8"/>
        <v>-5.6095443274034748E-2</v>
      </c>
      <c r="AJ27"/>
      <c r="AK27" s="66">
        <v>38199</v>
      </c>
      <c r="AL27">
        <v>32.731133</v>
      </c>
      <c r="AM27" s="73">
        <f t="shared" si="9"/>
        <v>5.8166491005345773E-2</v>
      </c>
      <c r="AN27"/>
      <c r="AO27" s="66">
        <v>38199</v>
      </c>
      <c r="AP27">
        <v>16.523737000000001</v>
      </c>
      <c r="AQ27" s="73">
        <f t="shared" si="10"/>
        <v>-6.4014792560570188E-2</v>
      </c>
      <c r="AS27" s="66">
        <v>38199</v>
      </c>
      <c r="AT27">
        <v>42.692177000000001</v>
      </c>
      <c r="AU27" s="73">
        <f t="shared" si="11"/>
        <v>-1.3919387458297202E-2</v>
      </c>
      <c r="AW27" s="66">
        <v>38199</v>
      </c>
      <c r="AX27">
        <v>11.276001000000001</v>
      </c>
      <c r="AY27" s="73">
        <f t="shared" si="12"/>
        <v>2.9314828337044085E-3</v>
      </c>
      <c r="BA27" s="66">
        <v>38198</v>
      </c>
      <c r="BB27">
        <v>7.2445000000000004</v>
      </c>
      <c r="BC27" s="73">
        <f t="shared" si="13"/>
        <v>-7.672328463601101E-2</v>
      </c>
      <c r="BE27" s="66">
        <v>38199</v>
      </c>
      <c r="BF27">
        <v>8.1208139999999993</v>
      </c>
      <c r="BG27" s="73">
        <f t="shared" si="14"/>
        <v>-0.12263776694460278</v>
      </c>
      <c r="BI27" s="66">
        <v>38199</v>
      </c>
      <c r="BJ27">
        <v>15.004200000000001</v>
      </c>
      <c r="BK27" s="73">
        <f t="shared" si="15"/>
        <v>-5.9218317118005993E-2</v>
      </c>
      <c r="BM27" s="66">
        <v>38199</v>
      </c>
      <c r="BN27">
        <v>26.715235</v>
      </c>
      <c r="BO27" s="73">
        <f t="shared" si="16"/>
        <v>2.8514912152204013E-2</v>
      </c>
      <c r="BQ27" s="66">
        <v>38199</v>
      </c>
      <c r="BR27">
        <v>5.8523540000000001</v>
      </c>
      <c r="BS27" s="73">
        <f t="shared" si="17"/>
        <v>2.902867752512063E-2</v>
      </c>
      <c r="BU27" s="66">
        <v>38199</v>
      </c>
      <c r="BV27">
        <v>20.326981</v>
      </c>
      <c r="BW27" s="73">
        <f t="shared" si="18"/>
        <v>-8.3416885567291807E-2</v>
      </c>
      <c r="BY27" s="66">
        <v>38199</v>
      </c>
      <c r="BZ27">
        <v>7.4291640000000001</v>
      </c>
      <c r="CA27" s="73">
        <f t="shared" si="19"/>
        <v>-1.7104749953797696E-2</v>
      </c>
      <c r="CC27" s="66">
        <v>38199</v>
      </c>
      <c r="CD27">
        <v>19.816041999999999</v>
      </c>
      <c r="CE27" s="73">
        <f t="shared" si="20"/>
        <v>-8.5633378690888454E-2</v>
      </c>
      <c r="CG27" s="66">
        <v>38199</v>
      </c>
      <c r="CH27">
        <v>4.9170210000000001</v>
      </c>
      <c r="CI27" s="73">
        <f t="shared" si="21"/>
        <v>0</v>
      </c>
      <c r="CK27" s="66">
        <v>38199</v>
      </c>
      <c r="CL27">
        <v>10.365544999999999</v>
      </c>
      <c r="CM27" s="73">
        <f t="shared" si="22"/>
        <v>3.8286572593588378E-2</v>
      </c>
      <c r="CO27" s="66">
        <v>38199</v>
      </c>
      <c r="CP27">
        <v>2.623027</v>
      </c>
      <c r="CQ27" s="73">
        <f t="shared" si="23"/>
        <v>-3.8377937392284407E-2</v>
      </c>
      <c r="CS27" s="66">
        <v>38198</v>
      </c>
      <c r="CT27">
        <v>14.8047</v>
      </c>
      <c r="CU27" s="73">
        <f t="shared" si="24"/>
        <v>-6.2017268616856927E-3</v>
      </c>
      <c r="CW27" s="66">
        <v>38198</v>
      </c>
      <c r="CX27">
        <v>38.042000000000002</v>
      </c>
      <c r="CY27" s="73">
        <f t="shared" si="25"/>
        <v>-1.0355741081563686E-2</v>
      </c>
      <c r="DA27" s="66">
        <v>38199</v>
      </c>
      <c r="DB27">
        <v>19.755182000000001</v>
      </c>
      <c r="DC27" s="73">
        <f t="shared" si="26"/>
        <v>-2.9631266284859941E-2</v>
      </c>
      <c r="DE27" s="66">
        <v>38199</v>
      </c>
      <c r="DF27">
        <v>11.483978</v>
      </c>
      <c r="DG27" s="73">
        <f t="shared" si="27"/>
        <v>-5.5569825266803811E-2</v>
      </c>
      <c r="DI27" s="93">
        <v>38198</v>
      </c>
      <c r="DJ27" s="65">
        <v>4.25</v>
      </c>
      <c r="DK27" s="95">
        <f t="shared" si="28"/>
        <v>-2.0379162336652254E-2</v>
      </c>
      <c r="DM27" s="66">
        <v>38199</v>
      </c>
      <c r="DN27">
        <v>1.5819529999999999</v>
      </c>
      <c r="DO27" s="73">
        <f t="shared" si="29"/>
        <v>-2.2988526929385023E-2</v>
      </c>
      <c r="DQ27" s="66">
        <v>38199</v>
      </c>
      <c r="DR27">
        <v>13.018851</v>
      </c>
      <c r="DS27" s="73">
        <f t="shared" si="30"/>
        <v>-2.6844449711897651E-2</v>
      </c>
      <c r="DU27" s="66">
        <v>38198</v>
      </c>
      <c r="DV27">
        <v>10.6258</v>
      </c>
      <c r="DW27" s="73">
        <f t="shared" si="31"/>
        <v>7.2634170104509737E-3</v>
      </c>
      <c r="DY27" s="66">
        <v>38199</v>
      </c>
      <c r="DZ27">
        <v>20.331613999999998</v>
      </c>
      <c r="EA27" s="73">
        <f t="shared" si="32"/>
        <v>6.6946191083265189E-2</v>
      </c>
      <c r="EC27" s="66">
        <v>38199</v>
      </c>
      <c r="ED27">
        <v>7.8263619999999996</v>
      </c>
      <c r="EE27" s="73">
        <f t="shared" si="33"/>
        <v>-5.7501284359098473E-2</v>
      </c>
      <c r="EG27" s="93">
        <v>38198</v>
      </c>
      <c r="EH27" s="65">
        <v>11.972799999999999</v>
      </c>
      <c r="EI27" s="95">
        <f t="shared" si="34"/>
        <v>-3.3020392559930528E-3</v>
      </c>
      <c r="EK27" s="66">
        <v>38199</v>
      </c>
      <c r="EL27">
        <v>14.998616999999999</v>
      </c>
      <c r="EM27" s="73">
        <f t="shared" si="35"/>
        <v>-8.1477378083885631E-3</v>
      </c>
      <c r="EO27" s="66">
        <v>38199</v>
      </c>
      <c r="EP27">
        <v>9.5957070000000009</v>
      </c>
      <c r="EQ27" s="73">
        <f t="shared" si="36"/>
        <v>-1.9382811047315335E-2</v>
      </c>
      <c r="ES27" s="66">
        <v>38199</v>
      </c>
      <c r="ET27">
        <v>11.505656999999999</v>
      </c>
      <c r="EU27" s="73">
        <f t="shared" si="37"/>
        <v>-6.1431791333072028E-2</v>
      </c>
      <c r="EW27" s="66">
        <v>38199</v>
      </c>
      <c r="EX27">
        <v>7.0945349999999996</v>
      </c>
      <c r="EY27" s="73">
        <f t="shared" si="38"/>
        <v>-3.029627162378478E-2</v>
      </c>
      <c r="FA27" s="66">
        <v>38199</v>
      </c>
      <c r="FB27">
        <v>38.221908999999997</v>
      </c>
      <c r="FC27" s="73">
        <f t="shared" si="39"/>
        <v>2.89042773452006E-2</v>
      </c>
      <c r="FE27" s="66">
        <v>38199</v>
      </c>
      <c r="FF27">
        <v>6.758578</v>
      </c>
      <c r="FG27" s="73">
        <f t="shared" si="40"/>
        <v>-9.3312293995752565E-3</v>
      </c>
      <c r="FI27" s="66">
        <v>38199</v>
      </c>
      <c r="FJ27">
        <v>8.2907709999999994</v>
      </c>
      <c r="FK27" s="73">
        <f t="shared" si="41"/>
        <v>-2.3875116600660062E-2</v>
      </c>
      <c r="FM27" s="93">
        <v>38198</v>
      </c>
      <c r="FN27" s="65">
        <v>79.78</v>
      </c>
      <c r="FO27" s="95">
        <f t="shared" si="42"/>
        <v>-0.110486487999503</v>
      </c>
      <c r="FQ27" s="66">
        <v>38199</v>
      </c>
      <c r="FR27">
        <v>18.566406000000001</v>
      </c>
      <c r="FS27" s="73">
        <f t="shared" si="43"/>
        <v>-1.379338853596121E-2</v>
      </c>
      <c r="FU27" s="66">
        <v>38199</v>
      </c>
      <c r="FV27">
        <v>93</v>
      </c>
      <c r="FW27" s="73">
        <f t="shared" si="44"/>
        <v>6.5542632256911537E-2</v>
      </c>
      <c r="FY27" s="93">
        <v>38198</v>
      </c>
      <c r="FZ27" s="65">
        <v>8.8917999999999999</v>
      </c>
      <c r="GA27" s="95">
        <f t="shared" si="45"/>
        <v>-4.2764370140547868E-2</v>
      </c>
      <c r="GC27" s="66">
        <v>38199</v>
      </c>
      <c r="GD27">
        <v>15.027442000000001</v>
      </c>
      <c r="GE27" s="73">
        <f t="shared" si="46"/>
        <v>5.8184807678678526E-3</v>
      </c>
      <c r="GG27" s="66">
        <v>38199</v>
      </c>
      <c r="GH27">
        <v>26.083611999999999</v>
      </c>
      <c r="GI27" s="73">
        <f t="shared" si="47"/>
        <v>1.6610058342787625E-2</v>
      </c>
      <c r="GK27" s="66">
        <v>38199</v>
      </c>
      <c r="GL27">
        <v>9.5307499999999994</v>
      </c>
      <c r="GM27" s="73">
        <f t="shared" si="48"/>
        <v>-9.3653409171572249E-3</v>
      </c>
      <c r="GO27" s="66">
        <v>38199</v>
      </c>
      <c r="GP27">
        <v>26.586565</v>
      </c>
      <c r="GQ27" s="73">
        <f t="shared" si="49"/>
        <v>-3.2736647572072383E-2</v>
      </c>
    </row>
    <row r="28" spans="1:199">
      <c r="A28" s="66">
        <v>38230</v>
      </c>
      <c r="B28">
        <v>11.368062</v>
      </c>
      <c r="C28" s="73">
        <f t="shared" si="0"/>
        <v>1.7664149524690968E-2</v>
      </c>
      <c r="E28" s="66">
        <v>38230</v>
      </c>
      <c r="F28">
        <v>39.690024999999999</v>
      </c>
      <c r="G28" s="73">
        <f t="shared" si="1"/>
        <v>2.1627549060347074E-2</v>
      </c>
      <c r="I28" s="66">
        <v>38230</v>
      </c>
      <c r="J28">
        <v>16.522881000000002</v>
      </c>
      <c r="K28" s="73">
        <f t="shared" si="2"/>
        <v>2.4067673281706479E-2</v>
      </c>
      <c r="M28" s="66">
        <v>38230</v>
      </c>
      <c r="N28">
        <v>7.9224420000000002</v>
      </c>
      <c r="O28" s="73">
        <f t="shared" si="3"/>
        <v>-6.8620913617878976E-2</v>
      </c>
      <c r="Q28" s="66">
        <v>38230</v>
      </c>
      <c r="R28">
        <v>24.359617</v>
      </c>
      <c r="S28" s="73">
        <f t="shared" si="4"/>
        <v>4.3707215445743394E-2</v>
      </c>
      <c r="U28" s="66">
        <v>38230</v>
      </c>
      <c r="V28">
        <v>40.723049000000003</v>
      </c>
      <c r="W28" s="73">
        <f t="shared" si="5"/>
        <v>-3.5385329326195494E-2</v>
      </c>
      <c r="X28"/>
      <c r="Y28" s="66">
        <v>38230</v>
      </c>
      <c r="Z28">
        <v>37.627808000000002</v>
      </c>
      <c r="AA28" s="73">
        <f t="shared" si="6"/>
        <v>5.1641770431508138E-2</v>
      </c>
      <c r="AC28" s="93">
        <v>38230</v>
      </c>
      <c r="AD28" s="65">
        <v>3.78</v>
      </c>
      <c r="AE28" s="95">
        <f t="shared" si="7"/>
        <v>0</v>
      </c>
      <c r="AG28" s="66">
        <v>38230</v>
      </c>
      <c r="AH28">
        <v>14.764848000000001</v>
      </c>
      <c r="AI28" s="73">
        <f t="shared" si="8"/>
        <v>4.8858294519744348E-2</v>
      </c>
      <c r="AJ28"/>
      <c r="AK28" s="66">
        <v>38230</v>
      </c>
      <c r="AL28">
        <v>32.731133</v>
      </c>
      <c r="AM28" s="73">
        <f t="shared" si="9"/>
        <v>0</v>
      </c>
      <c r="AN28"/>
      <c r="AO28" s="66">
        <v>38230</v>
      </c>
      <c r="AP28">
        <v>16.408349999999999</v>
      </c>
      <c r="AQ28" s="73">
        <f t="shared" si="10"/>
        <v>-7.0076015642169184E-3</v>
      </c>
      <c r="AS28" s="66">
        <v>38230</v>
      </c>
      <c r="AT28">
        <v>43.716476</v>
      </c>
      <c r="AU28" s="73">
        <f t="shared" si="11"/>
        <v>2.3709361198087801E-2</v>
      </c>
      <c r="AW28" s="66">
        <v>38230</v>
      </c>
      <c r="AX28">
        <v>12.047878000000001</v>
      </c>
      <c r="AY28" s="73">
        <f t="shared" si="12"/>
        <v>6.6211882908456587E-2</v>
      </c>
      <c r="BA28" s="66">
        <v>38230</v>
      </c>
      <c r="BB28">
        <v>7.3728999999999996</v>
      </c>
      <c r="BC28" s="73">
        <f t="shared" si="13"/>
        <v>1.7568555636759645E-2</v>
      </c>
      <c r="BE28" s="66">
        <v>38230</v>
      </c>
      <c r="BF28">
        <v>8.0125620000000009</v>
      </c>
      <c r="BG28" s="73">
        <f t="shared" si="14"/>
        <v>-1.3419835328312703E-2</v>
      </c>
      <c r="BI28" s="66">
        <v>38230</v>
      </c>
      <c r="BJ28">
        <v>15.079879</v>
      </c>
      <c r="BK28" s="73">
        <f t="shared" si="15"/>
        <v>5.0311767654135243E-3</v>
      </c>
      <c r="BM28" s="66">
        <v>38230</v>
      </c>
      <c r="BN28">
        <v>27.895403000000002</v>
      </c>
      <c r="BO28" s="73">
        <f t="shared" si="16"/>
        <v>4.3227906299365876E-2</v>
      </c>
      <c r="BQ28" s="66">
        <v>38230</v>
      </c>
      <c r="BR28">
        <v>6.1014780000000002</v>
      </c>
      <c r="BS28" s="73">
        <f t="shared" si="17"/>
        <v>4.1687063444778433E-2</v>
      </c>
      <c r="BU28" s="66">
        <v>38230</v>
      </c>
      <c r="BV28">
        <v>19.767302999999998</v>
      </c>
      <c r="BW28" s="73">
        <f t="shared" si="18"/>
        <v>-2.7919907798773135E-2</v>
      </c>
      <c r="BY28" s="66">
        <v>38230</v>
      </c>
      <c r="BZ28">
        <v>7.9727639999999997</v>
      </c>
      <c r="CA28" s="73">
        <f t="shared" si="19"/>
        <v>7.0617897607123947E-2</v>
      </c>
      <c r="CC28" s="66">
        <v>38230</v>
      </c>
      <c r="CD28">
        <v>19.354115</v>
      </c>
      <c r="CE28" s="73">
        <f t="shared" si="20"/>
        <v>-2.3586753318958993E-2</v>
      </c>
      <c r="CG28" s="66">
        <v>38230</v>
      </c>
      <c r="CH28">
        <v>4.6278079999999999</v>
      </c>
      <c r="CI28" s="73">
        <f t="shared" si="21"/>
        <v>-6.0619537450017552E-2</v>
      </c>
      <c r="CK28" s="66">
        <v>38230</v>
      </c>
      <c r="CL28">
        <v>10.931948</v>
      </c>
      <c r="CM28" s="73">
        <f t="shared" si="22"/>
        <v>5.320218607067214E-2</v>
      </c>
      <c r="CO28" s="66">
        <v>38230</v>
      </c>
      <c r="CP28">
        <v>2.7092299999999998</v>
      </c>
      <c r="CQ28" s="73">
        <f t="shared" si="23"/>
        <v>3.2335467288143425E-2</v>
      </c>
      <c r="CS28" s="66">
        <v>38230</v>
      </c>
      <c r="CT28">
        <v>15.396000000000001</v>
      </c>
      <c r="CU28" s="73">
        <f t="shared" si="24"/>
        <v>3.9163037497769802E-2</v>
      </c>
      <c r="CW28" s="66">
        <v>38230</v>
      </c>
      <c r="CX28">
        <v>36.373199999999997</v>
      </c>
      <c r="CY28" s="73">
        <f t="shared" si="25"/>
        <v>-4.4858572799475277E-2</v>
      </c>
      <c r="DA28" s="66">
        <v>38230</v>
      </c>
      <c r="DB28">
        <v>18.804537</v>
      </c>
      <c r="DC28" s="73">
        <f t="shared" si="26"/>
        <v>-4.9317666170631803E-2</v>
      </c>
      <c r="DE28" s="66">
        <v>38230</v>
      </c>
      <c r="DF28">
        <v>11.491436</v>
      </c>
      <c r="DG28" s="73">
        <f t="shared" si="27"/>
        <v>6.4921574531374494E-4</v>
      </c>
      <c r="DI28" s="93">
        <v>38230</v>
      </c>
      <c r="DJ28" s="65">
        <v>4.1974999999999998</v>
      </c>
      <c r="DK28" s="95">
        <f t="shared" si="28"/>
        <v>-1.2429872966766719E-2</v>
      </c>
      <c r="DM28" s="66">
        <v>38230</v>
      </c>
      <c r="DN28">
        <v>1.608233</v>
      </c>
      <c r="DO28" s="73">
        <f t="shared" si="29"/>
        <v>1.6475901081914022E-2</v>
      </c>
      <c r="DQ28" s="66">
        <v>38230</v>
      </c>
      <c r="DR28">
        <v>13.170659000000001</v>
      </c>
      <c r="DS28" s="73">
        <f t="shared" si="30"/>
        <v>1.1593168430066409E-2</v>
      </c>
      <c r="DU28" s="66">
        <v>38230</v>
      </c>
      <c r="DV28">
        <v>10.5009</v>
      </c>
      <c r="DW28" s="73">
        <f t="shared" si="31"/>
        <v>-1.1824038317735345E-2</v>
      </c>
      <c r="DY28" s="66">
        <v>38230</v>
      </c>
      <c r="DZ28">
        <v>21.625071999999999</v>
      </c>
      <c r="EA28" s="73">
        <f t="shared" si="32"/>
        <v>6.1676367739193411E-2</v>
      </c>
      <c r="EC28" s="66">
        <v>38230</v>
      </c>
      <c r="ED28">
        <v>8.0801259999999999</v>
      </c>
      <c r="EE28" s="73">
        <f t="shared" si="33"/>
        <v>3.1909687682870357E-2</v>
      </c>
      <c r="EG28" s="93">
        <v>38230</v>
      </c>
      <c r="EH28" s="65">
        <v>11.547700000000001</v>
      </c>
      <c r="EI28" s="95">
        <f t="shared" si="34"/>
        <v>-3.615112740513584E-2</v>
      </c>
      <c r="EK28" s="66">
        <v>38230</v>
      </c>
      <c r="EL28">
        <v>15.434156</v>
      </c>
      <c r="EM28" s="73">
        <f t="shared" si="35"/>
        <v>2.8624978687550744E-2</v>
      </c>
      <c r="EO28" s="66">
        <v>38230</v>
      </c>
      <c r="EP28">
        <v>9.1731429999999996</v>
      </c>
      <c r="EQ28" s="73">
        <f t="shared" si="36"/>
        <v>-4.5035835320374015E-2</v>
      </c>
      <c r="ES28" s="66">
        <v>38230</v>
      </c>
      <c r="ET28">
        <v>11.201917</v>
      </c>
      <c r="EU28" s="73">
        <f t="shared" si="37"/>
        <v>-2.6753903094113532E-2</v>
      </c>
      <c r="EW28" s="66">
        <v>38230</v>
      </c>
      <c r="EX28">
        <v>7.6868610000000004</v>
      </c>
      <c r="EY28" s="73">
        <f t="shared" si="38"/>
        <v>8.0187738374422265E-2</v>
      </c>
      <c r="FA28" s="66">
        <v>38230</v>
      </c>
      <c r="FB28">
        <v>38.793602</v>
      </c>
      <c r="FC28" s="73">
        <f t="shared" si="39"/>
        <v>1.4846450888861797E-2</v>
      </c>
      <c r="FE28" s="66">
        <v>38230</v>
      </c>
      <c r="FF28">
        <v>7.7442039999999999</v>
      </c>
      <c r="FG28" s="73">
        <f t="shared" si="40"/>
        <v>0.13613217970494787</v>
      </c>
      <c r="FI28" s="66">
        <v>38230</v>
      </c>
      <c r="FJ28">
        <v>8.4338519999999999</v>
      </c>
      <c r="FK28" s="73">
        <f t="shared" si="41"/>
        <v>1.7110638709027355E-2</v>
      </c>
      <c r="FM28" s="93">
        <v>38230</v>
      </c>
      <c r="FN28" s="65">
        <v>77.73</v>
      </c>
      <c r="FO28" s="95">
        <f t="shared" si="42"/>
        <v>-2.6031563235132223E-2</v>
      </c>
      <c r="FQ28" s="66">
        <v>38230</v>
      </c>
      <c r="FR28">
        <v>19.082142000000001</v>
      </c>
      <c r="FS28" s="73">
        <f t="shared" si="43"/>
        <v>2.7399105200668725E-2</v>
      </c>
      <c r="FU28" s="66">
        <v>38230</v>
      </c>
      <c r="FV28">
        <v>96.949996999999996</v>
      </c>
      <c r="FW28" s="73">
        <f t="shared" si="44"/>
        <v>4.1595857591618803E-2</v>
      </c>
      <c r="FY28" s="93">
        <v>38230</v>
      </c>
      <c r="FZ28" s="65">
        <v>7.2803000000000004</v>
      </c>
      <c r="GA28" s="95">
        <f t="shared" si="45"/>
        <v>-0.19995743357049858</v>
      </c>
      <c r="GC28" s="66">
        <v>38230</v>
      </c>
      <c r="GD28">
        <v>15.178034</v>
      </c>
      <c r="GE28" s="73">
        <f t="shared" si="46"/>
        <v>9.9712547305631782E-3</v>
      </c>
      <c r="GG28" s="66">
        <v>38230</v>
      </c>
      <c r="GH28">
        <v>26.115203999999999</v>
      </c>
      <c r="GI28" s="73">
        <f t="shared" si="47"/>
        <v>1.210449059126108E-3</v>
      </c>
      <c r="GK28" s="66">
        <v>38230</v>
      </c>
      <c r="GL28">
        <v>9.6611639999999994</v>
      </c>
      <c r="GM28" s="73">
        <f t="shared" si="48"/>
        <v>1.359072444439951E-2</v>
      </c>
      <c r="GO28" s="66">
        <v>38230</v>
      </c>
      <c r="GP28">
        <v>27.528395</v>
      </c>
      <c r="GQ28" s="73">
        <f t="shared" si="49"/>
        <v>3.4812004412432707E-2</v>
      </c>
    </row>
    <row r="29" spans="1:199">
      <c r="A29" s="66">
        <v>38260</v>
      </c>
      <c r="B29">
        <v>11.795826999999999</v>
      </c>
      <c r="C29" s="73">
        <f t="shared" si="0"/>
        <v>3.6937980171385082E-2</v>
      </c>
      <c r="E29" s="66">
        <v>38260</v>
      </c>
      <c r="F29">
        <v>39.653103000000002</v>
      </c>
      <c r="G29" s="73">
        <f t="shared" si="1"/>
        <v>-9.3069188462326612E-4</v>
      </c>
      <c r="I29" s="66">
        <v>38260</v>
      </c>
      <c r="J29">
        <v>16.422135999999998</v>
      </c>
      <c r="K29" s="73">
        <f t="shared" si="2"/>
        <v>-6.1159667351685133E-3</v>
      </c>
      <c r="M29" s="66">
        <v>38260</v>
      </c>
      <c r="N29">
        <v>7.7992949999999999</v>
      </c>
      <c r="O29" s="73">
        <f t="shared" si="3"/>
        <v>-1.5666146639488412E-2</v>
      </c>
      <c r="Q29" s="66">
        <v>38260</v>
      </c>
      <c r="R29">
        <v>26.001116</v>
      </c>
      <c r="S29" s="73">
        <f t="shared" si="4"/>
        <v>6.521273995503464E-2</v>
      </c>
      <c r="U29" s="66">
        <v>38260</v>
      </c>
      <c r="V29">
        <v>41.263446999999999</v>
      </c>
      <c r="W29" s="73">
        <f t="shared" si="5"/>
        <v>1.3182800887648664E-2</v>
      </c>
      <c r="X29"/>
      <c r="Y29" s="66">
        <v>38260</v>
      </c>
      <c r="Z29">
        <v>37.081249</v>
      </c>
      <c r="AA29" s="73">
        <f t="shared" si="6"/>
        <v>-1.4631927456495315E-2</v>
      </c>
      <c r="AC29" s="93">
        <v>38260</v>
      </c>
      <c r="AD29" s="65">
        <v>4</v>
      </c>
      <c r="AE29" s="95">
        <f t="shared" si="7"/>
        <v>5.6570351488394455E-2</v>
      </c>
      <c r="AG29" s="66">
        <v>38260</v>
      </c>
      <c r="AH29">
        <v>14.892262000000001</v>
      </c>
      <c r="AI29" s="73">
        <f t="shared" si="8"/>
        <v>8.592528667163828E-3</v>
      </c>
      <c r="AJ29"/>
      <c r="AK29" s="66">
        <v>38260</v>
      </c>
      <c r="AL29">
        <v>32.141643999999999</v>
      </c>
      <c r="AM29" s="73">
        <f t="shared" si="9"/>
        <v>-1.8174194259051948E-2</v>
      </c>
      <c r="AN29"/>
      <c r="AO29" s="66">
        <v>38260</v>
      </c>
      <c r="AP29">
        <v>17.192995</v>
      </c>
      <c r="AQ29" s="73">
        <f t="shared" si="10"/>
        <v>4.6711681821041913E-2</v>
      </c>
      <c r="AS29" s="66">
        <v>38260</v>
      </c>
      <c r="AT29">
        <v>44.951042000000001</v>
      </c>
      <c r="AU29" s="73">
        <f t="shared" si="11"/>
        <v>2.7848885744477834E-2</v>
      </c>
      <c r="AW29" s="66">
        <v>38260</v>
      </c>
      <c r="AX29">
        <v>12.416043999999999</v>
      </c>
      <c r="AY29" s="73">
        <f t="shared" si="12"/>
        <v>3.0100962404767288E-2</v>
      </c>
      <c r="BA29" s="66">
        <v>38260</v>
      </c>
      <c r="BB29">
        <v>7.2077999999999998</v>
      </c>
      <c r="BC29" s="73">
        <f t="shared" si="13"/>
        <v>-2.2647342942152138E-2</v>
      </c>
      <c r="BE29" s="66">
        <v>38260</v>
      </c>
      <c r="BF29">
        <v>8.6390039999999999</v>
      </c>
      <c r="BG29" s="73">
        <f t="shared" si="14"/>
        <v>7.5276738266825266E-2</v>
      </c>
      <c r="BI29" s="66">
        <v>38260</v>
      </c>
      <c r="BJ29">
        <v>17.330469000000001</v>
      </c>
      <c r="BK29" s="73">
        <f t="shared" si="15"/>
        <v>0.13910482758309251</v>
      </c>
      <c r="BM29" s="66">
        <v>38260</v>
      </c>
      <c r="BN29">
        <v>28.646429000000001</v>
      </c>
      <c r="BO29" s="73">
        <f t="shared" si="16"/>
        <v>2.6566884931750075E-2</v>
      </c>
      <c r="BQ29" s="66">
        <v>38260</v>
      </c>
      <c r="BR29">
        <v>6.13415</v>
      </c>
      <c r="BS29" s="73">
        <f t="shared" si="17"/>
        <v>5.3404823442594444E-3</v>
      </c>
      <c r="BU29" s="66">
        <v>38260</v>
      </c>
      <c r="BV29">
        <v>19.279077999999998</v>
      </c>
      <c r="BW29" s="73">
        <f t="shared" si="18"/>
        <v>-2.5008742598096021E-2</v>
      </c>
      <c r="BY29" s="66">
        <v>38260</v>
      </c>
      <c r="BZ29">
        <v>7.8666929999999997</v>
      </c>
      <c r="CA29" s="73">
        <f t="shared" si="19"/>
        <v>-1.3393462367132266E-2</v>
      </c>
      <c r="CC29" s="66">
        <v>38260</v>
      </c>
      <c r="CD29">
        <v>19.383358000000001</v>
      </c>
      <c r="CE29" s="73">
        <f t="shared" si="20"/>
        <v>1.5098045014435627E-3</v>
      </c>
      <c r="CG29" s="66">
        <v>38260</v>
      </c>
      <c r="CH29">
        <v>4.9170210000000001</v>
      </c>
      <c r="CI29" s="73">
        <f t="shared" si="21"/>
        <v>6.0619537450017628E-2</v>
      </c>
      <c r="CK29" s="66">
        <v>38260</v>
      </c>
      <c r="CL29">
        <v>11.014531</v>
      </c>
      <c r="CM29" s="73">
        <f t="shared" si="22"/>
        <v>7.5258896686448678E-3</v>
      </c>
      <c r="CO29" s="66">
        <v>38260</v>
      </c>
      <c r="CP29">
        <v>2.8857400000000002</v>
      </c>
      <c r="CQ29" s="73">
        <f t="shared" si="23"/>
        <v>6.3116904526335782E-2</v>
      </c>
      <c r="CS29" s="66">
        <v>38260</v>
      </c>
      <c r="CT29">
        <v>15.603300000000001</v>
      </c>
      <c r="CU29" s="73">
        <f t="shared" si="24"/>
        <v>1.3374694924424583E-2</v>
      </c>
      <c r="CW29" s="66">
        <v>38260</v>
      </c>
      <c r="CX29">
        <v>35.722700000000003</v>
      </c>
      <c r="CY29" s="73">
        <f t="shared" si="25"/>
        <v>-1.8045898673562377E-2</v>
      </c>
      <c r="DA29" s="66">
        <v>38260</v>
      </c>
      <c r="DB29">
        <v>19.487832999999998</v>
      </c>
      <c r="DC29" s="73">
        <f t="shared" si="26"/>
        <v>3.5692151606954235E-2</v>
      </c>
      <c r="DE29" s="66">
        <v>38260</v>
      </c>
      <c r="DF29">
        <v>10.641323999999999</v>
      </c>
      <c r="DG29" s="73">
        <f t="shared" si="27"/>
        <v>-7.6857150031288221E-2</v>
      </c>
      <c r="DI29" s="93">
        <v>38260</v>
      </c>
      <c r="DJ29" s="65">
        <v>4.1749999999999998</v>
      </c>
      <c r="DK29" s="95">
        <f t="shared" si="28"/>
        <v>-5.3747516667399823E-3</v>
      </c>
      <c r="DM29" s="66">
        <v>38260</v>
      </c>
      <c r="DN29">
        <v>1.687066</v>
      </c>
      <c r="DO29" s="73">
        <f t="shared" si="29"/>
        <v>4.7854864744357392E-2</v>
      </c>
      <c r="DQ29" s="66">
        <v>38260</v>
      </c>
      <c r="DR29">
        <v>13.132704</v>
      </c>
      <c r="DS29" s="73">
        <f t="shared" si="30"/>
        <v>-2.8859447624935614E-3</v>
      </c>
      <c r="DU29" s="66">
        <v>38260</v>
      </c>
      <c r="DV29">
        <v>10.645</v>
      </c>
      <c r="DW29" s="73">
        <f t="shared" si="31"/>
        <v>1.3629330569510248E-2</v>
      </c>
      <c r="DY29" s="66">
        <v>38260</v>
      </c>
      <c r="DZ29">
        <v>21.082280999999998</v>
      </c>
      <c r="EA29" s="73">
        <f t="shared" si="32"/>
        <v>-2.5420457641824906E-2</v>
      </c>
      <c r="EC29" s="66">
        <v>38260</v>
      </c>
      <c r="ED29">
        <v>9.0387819999999994</v>
      </c>
      <c r="EE29" s="73">
        <f t="shared" si="33"/>
        <v>0.112116964342477</v>
      </c>
      <c r="EG29" s="93">
        <v>38260</v>
      </c>
      <c r="EH29" s="65">
        <v>11.913500000000001</v>
      </c>
      <c r="EI29" s="95">
        <f t="shared" si="34"/>
        <v>3.1185927953745429E-2</v>
      </c>
      <c r="EK29" s="66">
        <v>38260</v>
      </c>
      <c r="EL29">
        <v>15.018663999999999</v>
      </c>
      <c r="EM29" s="73">
        <f t="shared" si="35"/>
        <v>-2.7289281228446087E-2</v>
      </c>
      <c r="EO29" s="66">
        <v>38260</v>
      </c>
      <c r="EP29">
        <v>8.991206</v>
      </c>
      <c r="EQ29" s="73">
        <f t="shared" si="36"/>
        <v>-2.0032987094413351E-2</v>
      </c>
      <c r="ES29" s="66">
        <v>38260</v>
      </c>
      <c r="ET29">
        <v>11.268741</v>
      </c>
      <c r="EU29" s="73">
        <f t="shared" si="37"/>
        <v>5.9476849312755185E-3</v>
      </c>
      <c r="EW29" s="66">
        <v>38260</v>
      </c>
      <c r="EX29">
        <v>8.1589399999999994</v>
      </c>
      <c r="EY29" s="73">
        <f t="shared" si="38"/>
        <v>5.9601750850644841E-2</v>
      </c>
      <c r="FA29" s="66">
        <v>38260</v>
      </c>
      <c r="FB29">
        <v>39.583103000000001</v>
      </c>
      <c r="FC29" s="73">
        <f t="shared" si="39"/>
        <v>2.014699915732087E-2</v>
      </c>
      <c r="FE29" s="66">
        <v>38260</v>
      </c>
      <c r="FF29">
        <v>8.5960660000000004</v>
      </c>
      <c r="FG29" s="73">
        <f t="shared" si="40"/>
        <v>0.10435996413803872</v>
      </c>
      <c r="FI29" s="66">
        <v>38260</v>
      </c>
      <c r="FJ29">
        <v>8.7527570000000008</v>
      </c>
      <c r="FK29" s="73">
        <f t="shared" si="41"/>
        <v>3.7115129304249428E-2</v>
      </c>
      <c r="FM29" s="93">
        <v>38260</v>
      </c>
      <c r="FN29" s="65">
        <v>77.56</v>
      </c>
      <c r="FO29" s="95">
        <f t="shared" si="42"/>
        <v>-2.1894528676772106E-3</v>
      </c>
      <c r="FQ29" s="66">
        <v>38260</v>
      </c>
      <c r="FR29">
        <v>19.597875999999999</v>
      </c>
      <c r="FS29" s="73">
        <f t="shared" si="43"/>
        <v>2.6668269147431822E-2</v>
      </c>
      <c r="FU29" s="66">
        <v>38260</v>
      </c>
      <c r="FV29">
        <v>103</v>
      </c>
      <c r="FW29" s="73">
        <f t="shared" si="44"/>
        <v>6.0533637484761024E-2</v>
      </c>
      <c r="FY29" s="93">
        <v>38260</v>
      </c>
      <c r="FZ29" s="65">
        <v>7.3954000000000004</v>
      </c>
      <c r="GA29" s="95">
        <f t="shared" si="45"/>
        <v>1.5686115150932767E-2</v>
      </c>
      <c r="GC29" s="66">
        <v>38260</v>
      </c>
      <c r="GD29">
        <v>15.027442000000001</v>
      </c>
      <c r="GE29" s="73">
        <f t="shared" si="46"/>
        <v>-9.9712547305630707E-3</v>
      </c>
      <c r="GG29" s="66">
        <v>38260</v>
      </c>
      <c r="GH29">
        <v>27.202020999999998</v>
      </c>
      <c r="GI29" s="73">
        <f t="shared" si="47"/>
        <v>4.0773598552043322E-2</v>
      </c>
      <c r="GK29" s="66">
        <v>38260</v>
      </c>
      <c r="GL29">
        <v>10.427534</v>
      </c>
      <c r="GM29" s="73">
        <f t="shared" si="48"/>
        <v>7.6335669832945305E-2</v>
      </c>
      <c r="GO29" s="66">
        <v>38260</v>
      </c>
      <c r="GP29">
        <v>28.346582000000001</v>
      </c>
      <c r="GQ29" s="73">
        <f t="shared" si="49"/>
        <v>2.9288441112716369E-2</v>
      </c>
    </row>
    <row r="30" spans="1:199">
      <c r="A30" s="66">
        <v>38291</v>
      </c>
      <c r="B30">
        <v>11.698404999999999</v>
      </c>
      <c r="C30" s="73">
        <f t="shared" si="0"/>
        <v>-8.2933171326950664E-3</v>
      </c>
      <c r="E30" s="66">
        <v>38291</v>
      </c>
      <c r="F30">
        <v>39.505417000000001</v>
      </c>
      <c r="G30" s="73">
        <f t="shared" si="1"/>
        <v>-3.731403046878033E-3</v>
      </c>
      <c r="I30" s="66">
        <v>38291</v>
      </c>
      <c r="J30">
        <v>16.593409000000001</v>
      </c>
      <c r="K30" s="73">
        <f t="shared" si="2"/>
        <v>1.0375387499418243E-2</v>
      </c>
      <c r="M30" s="66">
        <v>38291</v>
      </c>
      <c r="N30">
        <v>8.4470189999999992</v>
      </c>
      <c r="O30" s="73">
        <f t="shared" si="3"/>
        <v>7.9780253066888851E-2</v>
      </c>
      <c r="Q30" s="66">
        <v>38291</v>
      </c>
      <c r="R30">
        <v>26.180261999999999</v>
      </c>
      <c r="S30" s="73">
        <f t="shared" si="4"/>
        <v>6.8663078938608658E-3</v>
      </c>
      <c r="U30" s="66">
        <v>38291</v>
      </c>
      <c r="V30">
        <v>41.996853000000002</v>
      </c>
      <c r="W30" s="73">
        <f t="shared" si="5"/>
        <v>1.7617639367680203E-2</v>
      </c>
      <c r="X30"/>
      <c r="Y30" s="66">
        <v>38291</v>
      </c>
      <c r="Z30">
        <v>38.288665999999999</v>
      </c>
      <c r="AA30" s="73">
        <f t="shared" si="6"/>
        <v>3.204250144163788E-2</v>
      </c>
      <c r="AC30" s="93">
        <v>38289</v>
      </c>
      <c r="AD30" s="65">
        <v>3.996</v>
      </c>
      <c r="AE30" s="95">
        <f t="shared" si="7"/>
        <v>-1.0005003335835344E-3</v>
      </c>
      <c r="AG30" s="66">
        <v>38291</v>
      </c>
      <c r="AH30">
        <v>15.98516</v>
      </c>
      <c r="AI30" s="73">
        <f t="shared" si="8"/>
        <v>7.0819042651093594E-2</v>
      </c>
      <c r="AJ30"/>
      <c r="AK30" s="66">
        <v>38291</v>
      </c>
      <c r="AL30">
        <v>31.77704</v>
      </c>
      <c r="AM30" s="73">
        <f t="shared" si="9"/>
        <v>-1.1408493783726225E-2</v>
      </c>
      <c r="AN30"/>
      <c r="AO30" s="66">
        <v>38291</v>
      </c>
      <c r="AP30">
        <v>17.500699999999998</v>
      </c>
      <c r="AQ30" s="73">
        <f t="shared" si="10"/>
        <v>1.7738846707851572E-2</v>
      </c>
      <c r="AS30" s="66">
        <v>38291</v>
      </c>
      <c r="AT30">
        <v>50.681801</v>
      </c>
      <c r="AU30" s="73">
        <f t="shared" si="11"/>
        <v>0.11999294956087662</v>
      </c>
      <c r="AW30" s="66">
        <v>38291</v>
      </c>
      <c r="AX30">
        <v>12.857841000000001</v>
      </c>
      <c r="AY30" s="73">
        <f t="shared" si="12"/>
        <v>3.4964312551743607E-2</v>
      </c>
      <c r="BA30" s="66">
        <v>38289</v>
      </c>
      <c r="BB30">
        <v>8.0238999999999994</v>
      </c>
      <c r="BC30" s="73">
        <f t="shared" si="13"/>
        <v>0.10726081499656456</v>
      </c>
      <c r="BE30" s="66">
        <v>38291</v>
      </c>
      <c r="BF30">
        <v>8.9251740000000002</v>
      </c>
      <c r="BG30" s="73">
        <f t="shared" si="14"/>
        <v>3.2588524880788665E-2</v>
      </c>
      <c r="BI30" s="66">
        <v>38291</v>
      </c>
      <c r="BJ30">
        <v>16.958860000000001</v>
      </c>
      <c r="BK30" s="73">
        <f t="shared" si="15"/>
        <v>-2.167575513456961E-2</v>
      </c>
      <c r="BM30" s="66">
        <v>38291</v>
      </c>
      <c r="BN30">
        <v>28.056342999999998</v>
      </c>
      <c r="BO30" s="73">
        <f t="shared" si="16"/>
        <v>-2.0814054846355318E-2</v>
      </c>
      <c r="BQ30" s="66">
        <v>38291</v>
      </c>
      <c r="BR30">
        <v>6.5262120000000001</v>
      </c>
      <c r="BS30" s="73">
        <f t="shared" si="17"/>
        <v>6.1955163829552864E-2</v>
      </c>
      <c r="BU30" s="66">
        <v>38291</v>
      </c>
      <c r="BV30">
        <v>20.035236000000001</v>
      </c>
      <c r="BW30" s="73">
        <f t="shared" si="18"/>
        <v>3.8472056942657942E-2</v>
      </c>
      <c r="BY30" s="66">
        <v>38291</v>
      </c>
      <c r="BZ30">
        <v>8.1628019999999992</v>
      </c>
      <c r="CA30" s="73">
        <f t="shared" si="19"/>
        <v>3.6949721571250205E-2</v>
      </c>
      <c r="CC30" s="66">
        <v>38291</v>
      </c>
      <c r="CD30">
        <v>18.582291000000001</v>
      </c>
      <c r="CE30" s="73">
        <f t="shared" si="20"/>
        <v>-4.2205832453756725E-2</v>
      </c>
      <c r="CG30" s="66">
        <v>38291</v>
      </c>
      <c r="CH30">
        <v>5.206264</v>
      </c>
      <c r="CI30" s="73">
        <f t="shared" si="21"/>
        <v>5.7159656687459974E-2</v>
      </c>
      <c r="CK30" s="66">
        <v>38291</v>
      </c>
      <c r="CL30">
        <v>10.990931</v>
      </c>
      <c r="CM30" s="73">
        <f t="shared" si="22"/>
        <v>-2.1449228421589516E-3</v>
      </c>
      <c r="CO30" s="66">
        <v>38291</v>
      </c>
      <c r="CP30">
        <v>2.7502779999999998</v>
      </c>
      <c r="CQ30" s="73">
        <f t="shared" si="23"/>
        <v>-4.8079368725004061E-2</v>
      </c>
      <c r="CS30" s="66">
        <v>38289</v>
      </c>
      <c r="CT30">
        <v>15.9335</v>
      </c>
      <c r="CU30" s="73">
        <f t="shared" si="24"/>
        <v>2.0941380679714145E-2</v>
      </c>
      <c r="CW30" s="66">
        <v>38289</v>
      </c>
      <c r="CX30">
        <v>35.807600000000001</v>
      </c>
      <c r="CY30" s="73">
        <f t="shared" si="25"/>
        <v>2.3738203213961306E-3</v>
      </c>
      <c r="DA30" s="66">
        <v>38291</v>
      </c>
      <c r="DB30">
        <v>19.933437000000001</v>
      </c>
      <c r="DC30" s="73">
        <f t="shared" si="26"/>
        <v>2.2608250829106488E-2</v>
      </c>
      <c r="DE30" s="66">
        <v>38291</v>
      </c>
      <c r="DF30">
        <v>10.31321</v>
      </c>
      <c r="DG30" s="73">
        <f t="shared" si="27"/>
        <v>-3.1319314486496101E-2</v>
      </c>
      <c r="DI30" s="93">
        <v>38289</v>
      </c>
      <c r="DJ30" s="65">
        <v>4.29</v>
      </c>
      <c r="DK30" s="95">
        <f t="shared" si="28"/>
        <v>2.7172374637106859E-2</v>
      </c>
      <c r="DM30" s="66">
        <v>38291</v>
      </c>
      <c r="DN30">
        <v>1.7501340000000001</v>
      </c>
      <c r="DO30" s="73">
        <f t="shared" si="29"/>
        <v>3.670143093097062E-2</v>
      </c>
      <c r="DQ30" s="66">
        <v>38291</v>
      </c>
      <c r="DR30">
        <v>13.221259999999999</v>
      </c>
      <c r="DS30" s="73">
        <f t="shared" si="30"/>
        <v>6.7205323120638951E-3</v>
      </c>
      <c r="DU30" s="66">
        <v>38289</v>
      </c>
      <c r="DV30">
        <v>11.8171</v>
      </c>
      <c r="DW30" s="73">
        <f t="shared" si="31"/>
        <v>0.10445733666033002</v>
      </c>
      <c r="DY30" s="66">
        <v>38291</v>
      </c>
      <c r="DZ30">
        <v>22.701038</v>
      </c>
      <c r="EA30" s="73">
        <f t="shared" si="32"/>
        <v>7.3977725663818009E-2</v>
      </c>
      <c r="EC30" s="66">
        <v>38291</v>
      </c>
      <c r="ED30">
        <v>9.5181109999999993</v>
      </c>
      <c r="EE30" s="73">
        <f t="shared" si="33"/>
        <v>5.1671973931505404E-2</v>
      </c>
      <c r="EG30" s="93">
        <v>38289</v>
      </c>
      <c r="EH30" s="65">
        <v>12.7934</v>
      </c>
      <c r="EI30" s="95">
        <f t="shared" si="34"/>
        <v>7.1257202052720708E-2</v>
      </c>
      <c r="EK30" s="66">
        <v>38291</v>
      </c>
      <c r="EL30">
        <v>14.693287</v>
      </c>
      <c r="EM30" s="73">
        <f t="shared" si="35"/>
        <v>-2.1902971496587788E-2</v>
      </c>
      <c r="EO30" s="66">
        <v>38291</v>
      </c>
      <c r="EP30">
        <v>9.3139970000000005</v>
      </c>
      <c r="EQ30" s="73">
        <f t="shared" si="36"/>
        <v>3.5271333923509812E-2</v>
      </c>
      <c r="ES30" s="66">
        <v>38291</v>
      </c>
      <c r="ET30">
        <v>11.785097</v>
      </c>
      <c r="EU30" s="73">
        <f t="shared" si="37"/>
        <v>4.4803157855802113E-2</v>
      </c>
      <c r="EW30" s="66">
        <v>38291</v>
      </c>
      <c r="EX30">
        <v>7.8783649999999996</v>
      </c>
      <c r="EY30" s="73">
        <f t="shared" si="38"/>
        <v>-3.499386354556755E-2</v>
      </c>
      <c r="FA30" s="66">
        <v>38291</v>
      </c>
      <c r="FB30">
        <v>39.555861999999998</v>
      </c>
      <c r="FC30" s="73">
        <f t="shared" si="39"/>
        <v>-6.8843460552949951E-4</v>
      </c>
      <c r="FE30" s="66">
        <v>38291</v>
      </c>
      <c r="FF30">
        <v>8.6453480000000003</v>
      </c>
      <c r="FG30" s="73">
        <f t="shared" si="40"/>
        <v>5.7167160668724756E-3</v>
      </c>
      <c r="FI30" s="66">
        <v>38291</v>
      </c>
      <c r="FJ30">
        <v>9.0757139999999996</v>
      </c>
      <c r="FK30" s="73">
        <f t="shared" si="41"/>
        <v>3.623331828720814E-2</v>
      </c>
      <c r="FM30" s="93">
        <v>38289</v>
      </c>
      <c r="FN30" s="65">
        <v>76.680000000000007</v>
      </c>
      <c r="FO30" s="95">
        <f t="shared" si="42"/>
        <v>-1.1410912197007281E-2</v>
      </c>
      <c r="FQ30" s="66">
        <v>38291</v>
      </c>
      <c r="FR30">
        <v>18.934788000000001</v>
      </c>
      <c r="FS30" s="73">
        <f t="shared" si="43"/>
        <v>-3.4420327923805054E-2</v>
      </c>
      <c r="FU30" s="66">
        <v>38291</v>
      </c>
      <c r="FV30">
        <v>106.800003</v>
      </c>
      <c r="FW30" s="73">
        <f t="shared" si="44"/>
        <v>3.6228966386345908E-2</v>
      </c>
      <c r="FY30" s="93">
        <v>38289</v>
      </c>
      <c r="FZ30" s="65">
        <v>7.8270999999999997</v>
      </c>
      <c r="GA30" s="95">
        <f t="shared" si="45"/>
        <v>5.6733885726618721E-2</v>
      </c>
      <c r="GC30" s="66">
        <v>38291</v>
      </c>
      <c r="GD30">
        <v>15.146330000000001</v>
      </c>
      <c r="GE30" s="73">
        <f t="shared" si="46"/>
        <v>7.8802620521026684E-3</v>
      </c>
      <c r="GG30" s="66">
        <v>38291</v>
      </c>
      <c r="GH30">
        <v>27.050377000000001</v>
      </c>
      <c r="GI30" s="73">
        <f t="shared" si="47"/>
        <v>-5.5903296635333556E-3</v>
      </c>
      <c r="GK30" s="66">
        <v>38291</v>
      </c>
      <c r="GL30">
        <v>10.350896000000001</v>
      </c>
      <c r="GM30" s="73">
        <f t="shared" si="48"/>
        <v>-7.3767216798972203E-3</v>
      </c>
      <c r="GO30" s="66">
        <v>38291</v>
      </c>
      <c r="GP30">
        <v>30.325475999999998</v>
      </c>
      <c r="GQ30" s="73">
        <f t="shared" si="49"/>
        <v>6.7481692795478485E-2</v>
      </c>
    </row>
    <row r="31" spans="1:199">
      <c r="A31" s="66">
        <v>38321</v>
      </c>
      <c r="B31">
        <v>12.088096999999999</v>
      </c>
      <c r="C31" s="73">
        <f t="shared" si="0"/>
        <v>3.2768741701019642E-2</v>
      </c>
      <c r="E31" s="66">
        <v>38321</v>
      </c>
      <c r="F31">
        <v>41.609909000000002</v>
      </c>
      <c r="G31" s="73">
        <f t="shared" si="1"/>
        <v>5.190053427331686E-2</v>
      </c>
      <c r="I31" s="66">
        <v>38321</v>
      </c>
      <c r="J31">
        <v>17.742626000000001</v>
      </c>
      <c r="K31" s="73">
        <f t="shared" si="2"/>
        <v>6.6964424658784813E-2</v>
      </c>
      <c r="M31" s="66">
        <v>38321</v>
      </c>
      <c r="N31">
        <v>8.8076650000000001</v>
      </c>
      <c r="O31" s="73">
        <f t="shared" si="3"/>
        <v>4.1808767029155383E-2</v>
      </c>
      <c r="Q31" s="66">
        <v>38321</v>
      </c>
      <c r="R31">
        <v>25.586359000000002</v>
      </c>
      <c r="S31" s="73">
        <f t="shared" si="4"/>
        <v>-2.2946410163925287E-2</v>
      </c>
      <c r="U31" s="66">
        <v>38321</v>
      </c>
      <c r="V31">
        <v>43.116253</v>
      </c>
      <c r="W31" s="73">
        <f t="shared" si="5"/>
        <v>2.6305338888781862E-2</v>
      </c>
      <c r="X31"/>
      <c r="Y31" s="66">
        <v>38321</v>
      </c>
      <c r="Z31">
        <v>39.642310999999999</v>
      </c>
      <c r="AA31" s="73">
        <f t="shared" si="6"/>
        <v>3.474308196105487E-2</v>
      </c>
      <c r="AC31" s="93">
        <v>38321</v>
      </c>
      <c r="AD31" s="65">
        <v>4.4020000000000001</v>
      </c>
      <c r="AE31" s="95">
        <f t="shared" si="7"/>
        <v>9.6765122317962929E-2</v>
      </c>
      <c r="AG31" s="66">
        <v>38321</v>
      </c>
      <c r="AH31">
        <v>16.993015</v>
      </c>
      <c r="AI31" s="73">
        <f t="shared" si="8"/>
        <v>6.1141585422482811E-2</v>
      </c>
      <c r="AJ31"/>
      <c r="AK31" s="66">
        <v>38321</v>
      </c>
      <c r="AL31">
        <v>32.983051000000003</v>
      </c>
      <c r="AM31" s="73">
        <f t="shared" si="9"/>
        <v>3.7249807034199799E-2</v>
      </c>
      <c r="AN31"/>
      <c r="AO31" s="66">
        <v>38321</v>
      </c>
      <c r="AP31">
        <v>16.454502000000002</v>
      </c>
      <c r="AQ31" s="73">
        <f t="shared" si="10"/>
        <v>-6.1641762549499331E-2</v>
      </c>
      <c r="AS31" s="66">
        <v>38321</v>
      </c>
      <c r="AT31">
        <v>52.617187999999999</v>
      </c>
      <c r="AU31" s="73">
        <f t="shared" si="11"/>
        <v>3.747594290505258E-2</v>
      </c>
      <c r="AW31" s="66">
        <v>38321</v>
      </c>
      <c r="AX31">
        <v>13.457062000000001</v>
      </c>
      <c r="AY31" s="73">
        <f t="shared" si="12"/>
        <v>4.5550204215623807E-2</v>
      </c>
      <c r="BA31" s="66">
        <v>38321</v>
      </c>
      <c r="BB31">
        <v>8.2898999999999994</v>
      </c>
      <c r="BC31" s="73">
        <f t="shared" si="13"/>
        <v>3.2613318378460258E-2</v>
      </c>
      <c r="BE31" s="66">
        <v>38321</v>
      </c>
      <c r="BF31">
        <v>9.1340050000000002</v>
      </c>
      <c r="BG31" s="73">
        <f t="shared" si="14"/>
        <v>2.3128438893974805E-2</v>
      </c>
      <c r="BI31" s="66">
        <v>38321</v>
      </c>
      <c r="BJ31">
        <v>16.800502999999999</v>
      </c>
      <c r="BK31" s="73">
        <f t="shared" si="15"/>
        <v>-9.3815846862659868E-3</v>
      </c>
      <c r="BM31" s="66">
        <v>38321</v>
      </c>
      <c r="BN31">
        <v>28.592821000000001</v>
      </c>
      <c r="BO31" s="73">
        <f t="shared" si="16"/>
        <v>1.894093401846178E-2</v>
      </c>
      <c r="BQ31" s="66">
        <v>38321</v>
      </c>
      <c r="BR31">
        <v>6.7998399999999997</v>
      </c>
      <c r="BS31" s="73">
        <f t="shared" si="17"/>
        <v>4.1072399407142877E-2</v>
      </c>
      <c r="BU31" s="66">
        <v>38321</v>
      </c>
      <c r="BV31">
        <v>20.993829999999999</v>
      </c>
      <c r="BW31" s="73">
        <f t="shared" si="18"/>
        <v>4.6736061624333303E-2</v>
      </c>
      <c r="BY31" s="66">
        <v>38321</v>
      </c>
      <c r="BZ31">
        <v>8.1407050000000005</v>
      </c>
      <c r="CA31" s="73">
        <f t="shared" si="19"/>
        <v>-2.7107067860430538E-3</v>
      </c>
      <c r="CC31" s="66">
        <v>38321</v>
      </c>
      <c r="CD31">
        <v>19.412593999999999</v>
      </c>
      <c r="CE31" s="73">
        <f t="shared" si="20"/>
        <v>4.3713000290971478E-2</v>
      </c>
      <c r="CG31" s="66">
        <v>38321</v>
      </c>
      <c r="CH31">
        <v>5.206264</v>
      </c>
      <c r="CI31" s="73">
        <f t="shared" si="21"/>
        <v>0</v>
      </c>
      <c r="CK31" s="66">
        <v>38321</v>
      </c>
      <c r="CL31">
        <v>11.871558</v>
      </c>
      <c r="CM31" s="73">
        <f t="shared" si="22"/>
        <v>7.7074977070382245E-2</v>
      </c>
      <c r="CO31" s="66">
        <v>38321</v>
      </c>
      <c r="CP31">
        <v>3.1254189999999999</v>
      </c>
      <c r="CQ31" s="73">
        <f t="shared" si="23"/>
        <v>0.12786635672221583</v>
      </c>
      <c r="CS31" s="66">
        <v>38321</v>
      </c>
      <c r="CT31">
        <v>15.895099999999999</v>
      </c>
      <c r="CU31" s="73">
        <f t="shared" si="24"/>
        <v>-2.4129253960945311E-3</v>
      </c>
      <c r="CW31" s="66">
        <v>38321</v>
      </c>
      <c r="CX31">
        <v>36.797499999999999</v>
      </c>
      <c r="CY31" s="73">
        <f t="shared" si="25"/>
        <v>2.7269746705596998E-2</v>
      </c>
      <c r="DA31" s="66">
        <v>38321</v>
      </c>
      <c r="DB31">
        <v>20.200785</v>
      </c>
      <c r="DC31" s="73">
        <f t="shared" si="26"/>
        <v>1.3322892094364297E-2</v>
      </c>
      <c r="DE31" s="66">
        <v>38321</v>
      </c>
      <c r="DF31">
        <v>11.692779</v>
      </c>
      <c r="DG31" s="73">
        <f t="shared" si="27"/>
        <v>0.12554587400717182</v>
      </c>
      <c r="DI31" s="93">
        <v>38321</v>
      </c>
      <c r="DJ31" s="65">
        <v>4.42</v>
      </c>
      <c r="DK31" s="95">
        <f t="shared" si="28"/>
        <v>2.9852963149681128E-2</v>
      </c>
      <c r="DM31" s="66">
        <v>38321</v>
      </c>
      <c r="DN31">
        <v>1.860503</v>
      </c>
      <c r="DO31" s="73">
        <f t="shared" si="29"/>
        <v>6.1154524840454298E-2</v>
      </c>
      <c r="DQ31" s="66">
        <v>38321</v>
      </c>
      <c r="DR31">
        <v>12.955596999999999</v>
      </c>
      <c r="DS31" s="73">
        <f t="shared" si="30"/>
        <v>-2.029824447207873E-2</v>
      </c>
      <c r="DU31" s="66">
        <v>38321</v>
      </c>
      <c r="DV31">
        <v>11.894</v>
      </c>
      <c r="DW31" s="73">
        <f t="shared" si="31"/>
        <v>6.4864362786292082E-3</v>
      </c>
      <c r="DY31" s="66">
        <v>38321</v>
      </c>
      <c r="DZ31">
        <v>22.856940999999999</v>
      </c>
      <c r="EA31" s="73">
        <f t="shared" si="32"/>
        <v>6.8441845753557488E-3</v>
      </c>
      <c r="EC31" s="66">
        <v>38321</v>
      </c>
      <c r="ED31">
        <v>9.8121559999999999</v>
      </c>
      <c r="EE31" s="73">
        <f t="shared" si="33"/>
        <v>3.0425620424357504E-2</v>
      </c>
      <c r="EG31" s="93">
        <v>38321</v>
      </c>
      <c r="EH31" s="65">
        <v>13.0703</v>
      </c>
      <c r="EI31" s="95">
        <f t="shared" si="34"/>
        <v>2.1413067755652281E-2</v>
      </c>
      <c r="EK31" s="66">
        <v>38321</v>
      </c>
      <c r="EL31">
        <v>14.82095</v>
      </c>
      <c r="EM31" s="73">
        <f t="shared" si="35"/>
        <v>8.650997563516E-3</v>
      </c>
      <c r="EO31" s="66">
        <v>38321</v>
      </c>
      <c r="EP31">
        <v>9.9184979999999996</v>
      </c>
      <c r="EQ31" s="73">
        <f t="shared" si="36"/>
        <v>6.2883176078248434E-2</v>
      </c>
      <c r="ES31" s="66">
        <v>38321</v>
      </c>
      <c r="ET31">
        <v>11.85192</v>
      </c>
      <c r="EU31" s="73">
        <f t="shared" si="37"/>
        <v>5.6541126168236488E-3</v>
      </c>
      <c r="EW31" s="66">
        <v>38321</v>
      </c>
      <c r="EX31">
        <v>8.7379020000000001</v>
      </c>
      <c r="EY31" s="73">
        <f t="shared" si="38"/>
        <v>0.10354972005358408</v>
      </c>
      <c r="FA31" s="66">
        <v>38321</v>
      </c>
      <c r="FB31">
        <v>40.535912000000003</v>
      </c>
      <c r="FC31" s="73">
        <f t="shared" si="39"/>
        <v>2.4474396584630794E-2</v>
      </c>
      <c r="FE31" s="66">
        <v>38321</v>
      </c>
      <c r="FF31">
        <v>8.0891739999999999</v>
      </c>
      <c r="FG31" s="73">
        <f t="shared" si="40"/>
        <v>-6.6494748309425339E-2</v>
      </c>
      <c r="FI31" s="66">
        <v>38321</v>
      </c>
      <c r="FJ31">
        <v>9.6030899999999999</v>
      </c>
      <c r="FK31" s="73">
        <f t="shared" si="41"/>
        <v>5.6482866941207722E-2</v>
      </c>
      <c r="FM31" s="93">
        <v>38321</v>
      </c>
      <c r="FN31" s="65">
        <v>85.35</v>
      </c>
      <c r="FO31" s="95">
        <f t="shared" si="42"/>
        <v>0.1071195310630058</v>
      </c>
      <c r="FQ31" s="66">
        <v>38321</v>
      </c>
      <c r="FR31">
        <v>21.255589000000001</v>
      </c>
      <c r="FS31" s="73">
        <f t="shared" si="43"/>
        <v>0.11561900746003857</v>
      </c>
      <c r="FU31" s="66">
        <v>38321</v>
      </c>
      <c r="FV31">
        <v>115.800003</v>
      </c>
      <c r="FW31" s="73">
        <f t="shared" si="44"/>
        <v>8.0906636429648585E-2</v>
      </c>
      <c r="FY31" s="93">
        <v>38321</v>
      </c>
      <c r="FZ31" s="65">
        <v>7.9710000000000001</v>
      </c>
      <c r="GA31" s="95">
        <f t="shared" si="45"/>
        <v>1.8217884417490213E-2</v>
      </c>
      <c r="GC31" s="66">
        <v>38321</v>
      </c>
      <c r="GD31">
        <v>15.455437999999999</v>
      </c>
      <c r="GE31" s="73">
        <f t="shared" si="46"/>
        <v>2.02026571403464E-2</v>
      </c>
      <c r="GG31" s="66">
        <v>38321</v>
      </c>
      <c r="GH31">
        <v>28.004503</v>
      </c>
      <c r="GI31" s="73">
        <f t="shared" si="47"/>
        <v>3.4664376324606748E-2</v>
      </c>
      <c r="GK31" s="66">
        <v>38321</v>
      </c>
      <c r="GL31">
        <v>10.954226</v>
      </c>
      <c r="GM31" s="73">
        <f t="shared" si="48"/>
        <v>5.6652231868681686E-2</v>
      </c>
      <c r="GO31" s="66">
        <v>38321</v>
      </c>
      <c r="GP31">
        <v>31.072317000000002</v>
      </c>
      <c r="GQ31" s="73">
        <f t="shared" si="49"/>
        <v>2.4329142841225164E-2</v>
      </c>
    </row>
    <row r="32" spans="1:199">
      <c r="A32" s="66">
        <v>38352</v>
      </c>
      <c r="B32">
        <v>12.049954</v>
      </c>
      <c r="C32" s="73">
        <f t="shared" ref="C32:C95" si="50">LN(B32/B31)</f>
        <v>-3.1604069233453027E-3</v>
      </c>
      <c r="E32" s="66">
        <v>38352</v>
      </c>
      <c r="F32">
        <v>39.631424000000003</v>
      </c>
      <c r="G32" s="73">
        <f t="shared" ref="G32:G95" si="51">LN(F32/F31)</f>
        <v>-4.8715997086918254E-2</v>
      </c>
      <c r="I32" s="66">
        <v>38352</v>
      </c>
      <c r="J32">
        <v>18.162174</v>
      </c>
      <c r="K32" s="73">
        <f t="shared" ref="K32:K95" si="52">LN(J32/J31)</f>
        <v>2.337108668042006E-2</v>
      </c>
      <c r="M32" s="66">
        <v>38352</v>
      </c>
      <c r="N32">
        <v>8.9273260000000008</v>
      </c>
      <c r="O32" s="73">
        <f t="shared" ref="O32:O95" si="53">LN(N32/N31)</f>
        <v>1.3494544866416795E-2</v>
      </c>
      <c r="Q32" s="66">
        <v>38352</v>
      </c>
      <c r="R32">
        <v>23.228287000000002</v>
      </c>
      <c r="S32" s="73">
        <f t="shared" ref="S32:S95" si="54">LN(R32/R31)</f>
        <v>-9.6688554696190435E-2</v>
      </c>
      <c r="U32" s="66">
        <v>38352</v>
      </c>
      <c r="V32">
        <v>44.351452000000002</v>
      </c>
      <c r="W32" s="73">
        <f t="shared" ref="W32:W95" si="55">LN(V32/V31)</f>
        <v>2.8245421997814133E-2</v>
      </c>
      <c r="X32"/>
      <c r="Y32" s="66">
        <v>38352</v>
      </c>
      <c r="Z32">
        <v>38.663651000000002</v>
      </c>
      <c r="AA32" s="73">
        <f t="shared" ref="AA32:AA95" si="56">LN(Z32/Z31)</f>
        <v>-2.4997099442242491E-2</v>
      </c>
      <c r="AC32" s="93">
        <v>38352</v>
      </c>
      <c r="AD32" s="65">
        <v>4.282</v>
      </c>
      <c r="AE32" s="95">
        <f t="shared" ref="AE32:AE95" si="57">LN(AD32/AD31)</f>
        <v>-2.7638792936778855E-2</v>
      </c>
      <c r="AG32" s="66">
        <v>38352</v>
      </c>
      <c r="AH32">
        <v>16.353977</v>
      </c>
      <c r="AI32" s="73">
        <f t="shared" ref="AI32:AI95" si="58">LN(AH32/AH31)</f>
        <v>-3.8331267912954201E-2</v>
      </c>
      <c r="AJ32"/>
      <c r="AK32" s="66">
        <v>38352</v>
      </c>
      <c r="AL32">
        <v>32.113593999999999</v>
      </c>
      <c r="AM32" s="73">
        <f t="shared" ref="AM32:AM95" si="59">LN(AL32/AL31)</f>
        <v>-2.6714393878758024E-2</v>
      </c>
      <c r="AN32"/>
      <c r="AO32" s="66">
        <v>38352</v>
      </c>
      <c r="AP32">
        <v>18.039186000000001</v>
      </c>
      <c r="AQ32" s="73">
        <f t="shared" ref="AQ32:AQ95" si="60">LN(AP32/AP31)</f>
        <v>9.1947274085242003E-2</v>
      </c>
      <c r="AS32" s="66">
        <v>38352</v>
      </c>
      <c r="AT32">
        <v>49.032116000000002</v>
      </c>
      <c r="AU32" s="73">
        <f t="shared" ref="AU32:AU95" si="61">LN(AT32/AT31)</f>
        <v>-7.05673224448881E-2</v>
      </c>
      <c r="AW32" s="66">
        <v>38352</v>
      </c>
      <c r="AX32">
        <v>13.302177</v>
      </c>
      <c r="AY32" s="73">
        <f t="shared" ref="AY32:AY95" si="62">LN(AX32/AX31)</f>
        <v>-1.1576317972948355E-2</v>
      </c>
      <c r="BA32" s="66">
        <v>38352</v>
      </c>
      <c r="BB32">
        <v>8.3724000000000007</v>
      </c>
      <c r="BC32" s="73">
        <f t="shared" ref="BC32:BC95" si="63">LN(BB32/BB31)</f>
        <v>9.9026754027819724E-3</v>
      </c>
      <c r="BE32" s="66">
        <v>38352</v>
      </c>
      <c r="BF32">
        <v>9.6908359999999991</v>
      </c>
      <c r="BG32" s="73">
        <f t="shared" ref="BG32:BG95" si="64">LN(BF32/BF31)</f>
        <v>5.9176434523091015E-2</v>
      </c>
      <c r="BI32" s="66">
        <v>38352</v>
      </c>
      <c r="BJ32">
        <v>18.906659999999999</v>
      </c>
      <c r="BK32" s="73">
        <f t="shared" ref="BK32:BK95" si="65">LN(BJ32/BJ31)</f>
        <v>0.11810541450919461</v>
      </c>
      <c r="BM32" s="66">
        <v>38352</v>
      </c>
      <c r="BN32">
        <v>29.719324</v>
      </c>
      <c r="BO32" s="73">
        <f t="shared" ref="BO32:BO95" si="66">LN(BN32/BN31)</f>
        <v>3.8641801634522112E-2</v>
      </c>
      <c r="BQ32" s="66">
        <v>38352</v>
      </c>
      <c r="BR32">
        <v>6.7712510000000004</v>
      </c>
      <c r="BS32" s="73">
        <f t="shared" ref="BS32:BS95" si="67">LN(BR32/BR31)</f>
        <v>-4.2132268202950528E-3</v>
      </c>
      <c r="BU32" s="66">
        <v>38352</v>
      </c>
      <c r="BV32">
        <v>20.767578</v>
      </c>
      <c r="BW32" s="73">
        <f t="shared" ref="BW32:BW95" si="68">LN(BV32/BV31)</f>
        <v>-1.0835564436558184E-2</v>
      </c>
      <c r="BY32" s="66">
        <v>38352</v>
      </c>
      <c r="BZ32">
        <v>8.237933</v>
      </c>
      <c r="CA32" s="73">
        <f t="shared" ref="CA32:CA95" si="69">LN(BZ32/BZ31)</f>
        <v>1.187267733812895E-2</v>
      </c>
      <c r="CC32" s="66">
        <v>38352</v>
      </c>
      <c r="CD32">
        <v>18.810328999999999</v>
      </c>
      <c r="CE32" s="73">
        <f t="shared" ref="CE32:CE95" si="70">LN(CD32/CD31)</f>
        <v>-3.1515896847489358E-2</v>
      </c>
      <c r="CG32" s="66">
        <v>38352</v>
      </c>
      <c r="CH32">
        <v>5.4955090000000002</v>
      </c>
      <c r="CI32" s="73">
        <f t="shared" ref="CI32:CI95" si="71">LN(CH32/CH31)</f>
        <v>5.4068697224022182E-2</v>
      </c>
      <c r="CK32" s="66">
        <v>38352</v>
      </c>
      <c r="CL32">
        <v>14.286946</v>
      </c>
      <c r="CM32" s="73">
        <f t="shared" ref="CM32:CM95" si="72">LN(CL32/CL31)</f>
        <v>0.18520079794231453</v>
      </c>
      <c r="CO32" s="66">
        <v>38352</v>
      </c>
      <c r="CP32">
        <v>3.1038950000000001</v>
      </c>
      <c r="CQ32" s="73">
        <f t="shared" ref="CQ32:CQ95" si="73">LN(CP32/CP31)</f>
        <v>-6.9105797712169896E-3</v>
      </c>
      <c r="CS32" s="66">
        <v>38352</v>
      </c>
      <c r="CT32">
        <v>17.093</v>
      </c>
      <c r="CU32" s="73">
        <f t="shared" si="24"/>
        <v>7.2658137344587023E-2</v>
      </c>
      <c r="CW32" s="66">
        <v>38352</v>
      </c>
      <c r="CX32">
        <v>38.466299999999997</v>
      </c>
      <c r="CY32" s="73">
        <f t="shared" ref="CY32:CY95" si="74">LN(CX32/CX31)</f>
        <v>4.4352625213462567E-2</v>
      </c>
      <c r="DA32" s="66">
        <v>38352</v>
      </c>
      <c r="DB32">
        <v>21.240583000000001</v>
      </c>
      <c r="DC32" s="73">
        <f t="shared" ref="DC32:DC95" si="75">LN(DB32/DB31)</f>
        <v>5.0192179169752091E-2</v>
      </c>
      <c r="DE32" s="66">
        <v>38352</v>
      </c>
      <c r="DF32">
        <v>11.521262</v>
      </c>
      <c r="DG32" s="73">
        <f t="shared" ref="DG32:DG95" si="76">LN(DF32/DF31)</f>
        <v>-1.4777273904026174E-2</v>
      </c>
      <c r="DI32" s="93">
        <v>38352</v>
      </c>
      <c r="DJ32" s="65">
        <v>4.6749999999999998</v>
      </c>
      <c r="DK32" s="95">
        <f t="shared" ref="DK32:DK95" si="77">LN(DJ32/DJ31)</f>
        <v>5.6089466651043578E-2</v>
      </c>
      <c r="DM32" s="66">
        <v>38352</v>
      </c>
      <c r="DN32">
        <v>1.8723270000000001</v>
      </c>
      <c r="DO32" s="73">
        <f t="shared" ref="DO32:DO95" si="78">LN(DN32/DN31)</f>
        <v>6.3351610148882466E-3</v>
      </c>
      <c r="DQ32" s="66">
        <v>38352</v>
      </c>
      <c r="DR32">
        <v>14.828092</v>
      </c>
      <c r="DS32" s="73">
        <f t="shared" ref="DS32:DS95" si="79">LN(DR32/DR31)</f>
        <v>0.13499559420135643</v>
      </c>
      <c r="DU32" s="66">
        <v>38352</v>
      </c>
      <c r="DV32">
        <v>12.537699999999999</v>
      </c>
      <c r="DW32" s="73">
        <f t="shared" ref="DW32:DW95" si="80">LN(DV32/DV31)</f>
        <v>5.2706034019987177E-2</v>
      </c>
      <c r="DY32" s="66">
        <v>38352</v>
      </c>
      <c r="DZ32">
        <v>22.106276999999999</v>
      </c>
      <c r="EA32" s="73">
        <f t="shared" ref="EA32:EA95" si="81">LN(DZ32/DZ31)</f>
        <v>-3.3393239544564336E-2</v>
      </c>
      <c r="EC32" s="66">
        <v>38352</v>
      </c>
      <c r="ED32">
        <v>9.6953429999999994</v>
      </c>
      <c r="EE32" s="73">
        <f t="shared" ref="EE32:EE95" si="82">LN(ED32/ED31)</f>
        <v>-1.197635803900096E-2</v>
      </c>
      <c r="EG32" s="93">
        <v>38352</v>
      </c>
      <c r="EH32" s="65">
        <v>13.702999999999999</v>
      </c>
      <c r="EI32" s="95">
        <f t="shared" ref="EI32:EI95" si="83">LN(EH32/EH31)</f>
        <v>4.7272306263124265E-2</v>
      </c>
      <c r="EK32" s="66">
        <v>38352</v>
      </c>
      <c r="EL32">
        <v>15.561820000000001</v>
      </c>
      <c r="EM32" s="73">
        <f t="shared" ref="EM32:EM95" si="84">LN(EL32/EL31)</f>
        <v>4.8778758113603438E-2</v>
      </c>
      <c r="EO32" s="66">
        <v>38352</v>
      </c>
      <c r="EP32">
        <v>10.487786</v>
      </c>
      <c r="EQ32" s="73">
        <f t="shared" ref="EQ32:EQ95" si="85">LN(EP32/EP31)</f>
        <v>5.5809843439068176E-2</v>
      </c>
      <c r="ES32" s="66">
        <v>38352</v>
      </c>
      <c r="ET32">
        <v>12.186032000000001</v>
      </c>
      <c r="EU32" s="73">
        <f t="shared" ref="EU32:EU95" si="86">LN(ET32/ET31)</f>
        <v>2.7800498014164184E-2</v>
      </c>
      <c r="EW32" s="66">
        <v>38352</v>
      </c>
      <c r="EX32">
        <v>9.1921649999999993</v>
      </c>
      <c r="EY32" s="73">
        <f t="shared" ref="EY32:EY95" si="87">LN(EX32/EX31)</f>
        <v>5.0681375691735801E-2</v>
      </c>
      <c r="FA32" s="66">
        <v>38352</v>
      </c>
      <c r="FB32">
        <v>41.756065</v>
      </c>
      <c r="FC32" s="73">
        <f t="shared" ref="FC32:FC95" si="88">LN(FB32/FB31)</f>
        <v>2.965641294591222E-2</v>
      </c>
      <c r="FE32" s="66">
        <v>38352</v>
      </c>
      <c r="FF32">
        <v>8.2370169999999998</v>
      </c>
      <c r="FG32" s="73">
        <f t="shared" ref="FG32:FG95" si="89">LN(FF32/FF31)</f>
        <v>1.8111639317184434E-2</v>
      </c>
      <c r="FI32" s="66">
        <v>38352</v>
      </c>
      <c r="FJ32">
        <v>9.9219500000000007</v>
      </c>
      <c r="FK32" s="73">
        <f t="shared" ref="FK32:FK95" si="90">LN(FJ32/FJ31)</f>
        <v>3.2664552876422719E-2</v>
      </c>
      <c r="FM32" s="93">
        <v>38352</v>
      </c>
      <c r="FN32" s="65">
        <v>90.45</v>
      </c>
      <c r="FO32" s="95">
        <f t="shared" ref="FO32:FO95" si="91">LN(FN32/FN31)</f>
        <v>5.8036762600854531E-2</v>
      </c>
      <c r="FQ32" s="66">
        <v>38352</v>
      </c>
      <c r="FR32">
        <v>20.076771000000001</v>
      </c>
      <c r="FS32" s="73">
        <f t="shared" ref="FS32:FS95" si="92">LN(FR32/FR31)</f>
        <v>-5.7056397433776176E-2</v>
      </c>
      <c r="FU32" s="66">
        <v>38352</v>
      </c>
      <c r="FV32">
        <v>91.300003000000004</v>
      </c>
      <c r="FW32" s="73">
        <f t="shared" ref="FW32:FW95" si="93">LN(FV32/FV31)</f>
        <v>-0.23771377058600043</v>
      </c>
      <c r="FY32" s="93">
        <v>38352</v>
      </c>
      <c r="FZ32" s="65">
        <v>8.2012</v>
      </c>
      <c r="GA32" s="95">
        <f t="shared" ref="GA32:GA95" si="94">LN(FZ32/FZ31)</f>
        <v>2.847052958096857E-2</v>
      </c>
      <c r="GC32" s="66">
        <v>38352</v>
      </c>
      <c r="GD32">
        <v>16.485800000000001</v>
      </c>
      <c r="GE32" s="73">
        <f t="shared" ref="GE32:GE95" si="95">LN(GD32/GD31)</f>
        <v>6.4538488786497983E-2</v>
      </c>
      <c r="GG32" s="66">
        <v>38352</v>
      </c>
      <c r="GH32">
        <v>29.931699999999999</v>
      </c>
      <c r="GI32" s="73">
        <f t="shared" ref="GI32:GI95" si="96">LN(GH32/GH31)</f>
        <v>6.6552800776327359E-2</v>
      </c>
      <c r="GK32" s="66">
        <v>38352</v>
      </c>
      <c r="GL32">
        <v>11.210219</v>
      </c>
      <c r="GM32" s="73">
        <f t="shared" ref="GM32:GM95" si="97">LN(GL32/GL31)</f>
        <v>2.3100455140298903E-2</v>
      </c>
      <c r="GO32" s="66">
        <v>38352</v>
      </c>
      <c r="GP32">
        <v>31.039068</v>
      </c>
      <c r="GQ32" s="73">
        <f t="shared" ref="GQ32:GQ95" si="98">LN(GP32/GP31)</f>
        <v>-1.070625077059229E-3</v>
      </c>
    </row>
    <row r="33" spans="1:199">
      <c r="A33" s="66">
        <v>38383</v>
      </c>
      <c r="B33">
        <v>12.227859</v>
      </c>
      <c r="C33" s="73">
        <f t="shared" si="50"/>
        <v>1.4656030547455373E-2</v>
      </c>
      <c r="E33" s="66">
        <v>38383</v>
      </c>
      <c r="F33">
        <v>41.601837000000003</v>
      </c>
      <c r="G33" s="73">
        <f t="shared" si="51"/>
        <v>4.8521986014844018E-2</v>
      </c>
      <c r="I33" s="66">
        <v>38383</v>
      </c>
      <c r="J33">
        <v>19.796219000000001</v>
      </c>
      <c r="K33" s="73">
        <f t="shared" si="52"/>
        <v>8.6149880204997947E-2</v>
      </c>
      <c r="M33" s="66">
        <v>38383</v>
      </c>
      <c r="N33">
        <v>8.980893</v>
      </c>
      <c r="O33" s="73">
        <f t="shared" si="53"/>
        <v>5.982410619400573E-3</v>
      </c>
      <c r="Q33" s="66">
        <v>38383</v>
      </c>
      <c r="R33">
        <v>23.890339000000001</v>
      </c>
      <c r="S33" s="73">
        <f t="shared" si="54"/>
        <v>2.810334806373177E-2</v>
      </c>
      <c r="U33" s="66">
        <v>38383</v>
      </c>
      <c r="V33">
        <v>45.66386</v>
      </c>
      <c r="W33" s="73">
        <f t="shared" si="55"/>
        <v>2.9161727626016303E-2</v>
      </c>
      <c r="X33"/>
      <c r="Y33" s="66">
        <v>38383</v>
      </c>
      <c r="Z33">
        <v>38.419693000000002</v>
      </c>
      <c r="AA33" s="73">
        <f t="shared" si="56"/>
        <v>-6.329741338853747E-3</v>
      </c>
      <c r="AC33" s="93">
        <v>38383</v>
      </c>
      <c r="AD33" s="65">
        <v>4.3460000000000001</v>
      </c>
      <c r="AE33" s="95">
        <f t="shared" si="57"/>
        <v>1.4835691666746918E-2</v>
      </c>
      <c r="AG33" s="66">
        <v>38383</v>
      </c>
      <c r="AH33">
        <v>17.701698</v>
      </c>
      <c r="AI33" s="73">
        <f t="shared" si="58"/>
        <v>7.9189457826936469E-2</v>
      </c>
      <c r="AJ33"/>
      <c r="AK33" s="66">
        <v>38383</v>
      </c>
      <c r="AL33">
        <v>33.880543000000003</v>
      </c>
      <c r="AM33" s="73">
        <f t="shared" si="59"/>
        <v>5.3561467223739251E-2</v>
      </c>
      <c r="AN33"/>
      <c r="AO33" s="66">
        <v>38383</v>
      </c>
      <c r="AP33">
        <v>18.262270000000001</v>
      </c>
      <c r="AQ33" s="73">
        <f t="shared" si="60"/>
        <v>1.2290791218658424E-2</v>
      </c>
      <c r="AS33" s="66">
        <v>38383</v>
      </c>
      <c r="AT33">
        <v>51.549767000000003</v>
      </c>
      <c r="AU33" s="73">
        <f t="shared" si="61"/>
        <v>5.0072178586588779E-2</v>
      </c>
      <c r="AW33" s="66">
        <v>38383</v>
      </c>
      <c r="AX33">
        <v>14.35589</v>
      </c>
      <c r="AY33" s="73">
        <f t="shared" si="62"/>
        <v>7.623260491109278E-2</v>
      </c>
      <c r="BA33" s="66">
        <v>38383</v>
      </c>
      <c r="BB33">
        <v>8.3541000000000007</v>
      </c>
      <c r="BC33" s="73">
        <f t="shared" si="63"/>
        <v>-2.1881454340919029E-3</v>
      </c>
      <c r="BE33" s="66">
        <v>38383</v>
      </c>
      <c r="BF33">
        <v>10.804549</v>
      </c>
      <c r="BG33" s="73">
        <f t="shared" si="64"/>
        <v>0.10878655246145155</v>
      </c>
      <c r="BI33" s="66">
        <v>38383</v>
      </c>
      <c r="BJ33">
        <v>19.044309999999999</v>
      </c>
      <c r="BK33" s="73">
        <f t="shared" si="65"/>
        <v>7.2541283462320295E-3</v>
      </c>
      <c r="BM33" s="66">
        <v>38383</v>
      </c>
      <c r="BN33">
        <v>29.397452999999999</v>
      </c>
      <c r="BO33" s="73">
        <f t="shared" si="66"/>
        <v>-1.0889436026281977E-2</v>
      </c>
      <c r="BQ33" s="66">
        <v>38383</v>
      </c>
      <c r="BR33">
        <v>6.4608679999999996</v>
      </c>
      <c r="BS33" s="73">
        <f t="shared" si="67"/>
        <v>-4.6922181579804101E-2</v>
      </c>
      <c r="BU33" s="66">
        <v>38383</v>
      </c>
      <c r="BV33">
        <v>20.833072999999999</v>
      </c>
      <c r="BW33" s="73">
        <f t="shared" si="68"/>
        <v>3.1487514035895871E-3</v>
      </c>
      <c r="BY33" s="66">
        <v>38383</v>
      </c>
      <c r="BZ33">
        <v>8.7064000000000004</v>
      </c>
      <c r="CA33" s="73">
        <f t="shared" si="69"/>
        <v>5.5308924460899758E-2</v>
      </c>
      <c r="CC33" s="66">
        <v>38383</v>
      </c>
      <c r="CD33">
        <v>18.915579000000001</v>
      </c>
      <c r="CE33" s="73">
        <f t="shared" si="70"/>
        <v>5.5797343865671796E-3</v>
      </c>
      <c r="CG33" s="66">
        <v>38383</v>
      </c>
      <c r="CH33">
        <v>5.7847530000000003</v>
      </c>
      <c r="CI33" s="73">
        <f t="shared" si="71"/>
        <v>5.1294449875846769E-2</v>
      </c>
      <c r="CK33" s="66">
        <v>38383</v>
      </c>
      <c r="CL33">
        <v>14.416853</v>
      </c>
      <c r="CM33" s="73">
        <f t="shared" si="72"/>
        <v>9.0516162656972682E-3</v>
      </c>
      <c r="CO33" s="66">
        <v>38383</v>
      </c>
      <c r="CP33">
        <v>3.129724</v>
      </c>
      <c r="CQ33" s="73">
        <f t="shared" si="73"/>
        <v>8.2870473211067355E-3</v>
      </c>
      <c r="CS33" s="66">
        <v>38383</v>
      </c>
      <c r="CT33">
        <v>16.954699999999999</v>
      </c>
      <c r="CU33" s="73">
        <f t="shared" si="24"/>
        <v>-8.1239414486740033E-3</v>
      </c>
      <c r="CW33" s="66">
        <v>38383</v>
      </c>
      <c r="CX33">
        <v>37.306600000000003</v>
      </c>
      <c r="CY33" s="73">
        <f t="shared" si="74"/>
        <v>-3.0612278601255583E-2</v>
      </c>
      <c r="DA33" s="66">
        <v>38383</v>
      </c>
      <c r="DB33">
        <v>22.369413000000002</v>
      </c>
      <c r="DC33" s="73">
        <f t="shared" si="75"/>
        <v>5.1780890449114061E-2</v>
      </c>
      <c r="DE33" s="66">
        <v>38383</v>
      </c>
      <c r="DF33">
        <v>13.273690999999999</v>
      </c>
      <c r="DG33" s="73">
        <f t="shared" si="76"/>
        <v>0.14158975798421303</v>
      </c>
      <c r="DI33" s="93">
        <v>38383</v>
      </c>
      <c r="DJ33" s="65">
        <v>4.75</v>
      </c>
      <c r="DK33" s="95">
        <f t="shared" si="77"/>
        <v>1.5915455305899582E-2</v>
      </c>
      <c r="DM33" s="66">
        <v>38383</v>
      </c>
      <c r="DN33">
        <v>1.9445939999999999</v>
      </c>
      <c r="DO33" s="73">
        <f t="shared" si="78"/>
        <v>3.787117263331654E-2</v>
      </c>
      <c r="DQ33" s="66">
        <v>38383</v>
      </c>
      <c r="DR33">
        <v>15.258215</v>
      </c>
      <c r="DS33" s="73">
        <f t="shared" si="79"/>
        <v>2.8594556790180196E-2</v>
      </c>
      <c r="DU33" s="66">
        <v>38383</v>
      </c>
      <c r="DV33">
        <v>12.412800000000001</v>
      </c>
      <c r="DW33" s="73">
        <f t="shared" si="80"/>
        <v>-1.0011907040877987E-2</v>
      </c>
      <c r="DY33" s="66">
        <v>38383</v>
      </c>
      <c r="DZ33">
        <v>21.842575</v>
      </c>
      <c r="EA33" s="73">
        <f t="shared" si="81"/>
        <v>-1.2000548487850508E-2</v>
      </c>
      <c r="EC33" s="66">
        <v>38383</v>
      </c>
      <c r="ED33">
        <v>9.1837890000000009</v>
      </c>
      <c r="EE33" s="73">
        <f t="shared" si="82"/>
        <v>-5.4205802555551241E-2</v>
      </c>
      <c r="EG33" s="93">
        <v>38383</v>
      </c>
      <c r="EH33" s="65">
        <v>13.8019</v>
      </c>
      <c r="EI33" s="95">
        <f t="shared" si="83"/>
        <v>7.1914768813345457E-3</v>
      </c>
      <c r="EK33" s="66">
        <v>38383</v>
      </c>
      <c r="EL33">
        <v>16.936025999999998</v>
      </c>
      <c r="EM33" s="73">
        <f t="shared" si="84"/>
        <v>8.4622590531528721E-2</v>
      </c>
      <c r="EO33" s="66">
        <v>38383</v>
      </c>
      <c r="EP33">
        <v>10.652113999999999</v>
      </c>
      <c r="EQ33" s="73">
        <f t="shared" si="85"/>
        <v>1.5547028128283548E-2</v>
      </c>
      <c r="ES33" s="66">
        <v>38383</v>
      </c>
      <c r="ET33">
        <v>12.690241</v>
      </c>
      <c r="EU33" s="73">
        <f t="shared" si="86"/>
        <v>4.0542895090644411E-2</v>
      </c>
      <c r="EW33" s="66">
        <v>38383</v>
      </c>
      <c r="EX33">
        <v>9.1075510000000008</v>
      </c>
      <c r="EY33" s="73">
        <f t="shared" si="87"/>
        <v>-9.2476411116891033E-3</v>
      </c>
      <c r="FA33" s="66">
        <v>38383</v>
      </c>
      <c r="FB33">
        <v>43.614280999999998</v>
      </c>
      <c r="FC33" s="73">
        <f t="shared" si="88"/>
        <v>4.3539932387754207E-2</v>
      </c>
      <c r="FE33" s="66">
        <v>38383</v>
      </c>
      <c r="FF33">
        <v>8.6242280000000004</v>
      </c>
      <c r="FG33" s="73">
        <f t="shared" si="89"/>
        <v>4.5937187849851333E-2</v>
      </c>
      <c r="FI33" s="66">
        <v>38383</v>
      </c>
      <c r="FJ33">
        <v>9.7461710000000004</v>
      </c>
      <c r="FK33" s="73">
        <f t="shared" si="90"/>
        <v>-1.7874984632419426E-2</v>
      </c>
      <c r="FM33" s="93">
        <v>38383</v>
      </c>
      <c r="FN33" s="65">
        <v>87.67</v>
      </c>
      <c r="FO33" s="95">
        <f t="shared" si="91"/>
        <v>-3.1217446240809965E-2</v>
      </c>
      <c r="FQ33" s="66">
        <v>38383</v>
      </c>
      <c r="FR33">
        <v>19.524198999999999</v>
      </c>
      <c r="FS33" s="73">
        <f t="shared" si="92"/>
        <v>-2.7908804563380719E-2</v>
      </c>
      <c r="FU33" s="66">
        <v>38383</v>
      </c>
      <c r="FV33">
        <v>93.5</v>
      </c>
      <c r="FW33" s="73">
        <f t="shared" si="93"/>
        <v>2.3810615835011508E-2</v>
      </c>
      <c r="FY33" s="93">
        <v>38383</v>
      </c>
      <c r="FZ33" s="65">
        <v>9.1075999999999997</v>
      </c>
      <c r="GA33" s="95">
        <f t="shared" si="94"/>
        <v>0.10482874477511785</v>
      </c>
      <c r="GC33" s="66">
        <v>38383</v>
      </c>
      <c r="GD33">
        <v>16.557137000000001</v>
      </c>
      <c r="GE33" s="73">
        <f t="shared" si="95"/>
        <v>4.3178432251658955E-3</v>
      </c>
      <c r="GG33" s="66">
        <v>38383</v>
      </c>
      <c r="GH33">
        <v>29.520987000000002</v>
      </c>
      <c r="GI33" s="73">
        <f t="shared" si="96"/>
        <v>-1.3816685317037548E-2</v>
      </c>
      <c r="GK33" s="66">
        <v>38383</v>
      </c>
      <c r="GL33">
        <v>11.058555999999999</v>
      </c>
      <c r="GM33" s="73">
        <f t="shared" si="97"/>
        <v>-1.3621346029945035E-2</v>
      </c>
      <c r="GO33" s="66">
        <v>38383</v>
      </c>
      <c r="GP33">
        <v>32.055087999999998</v>
      </c>
      <c r="GQ33" s="73">
        <f t="shared" si="98"/>
        <v>3.2209253625959951E-2</v>
      </c>
    </row>
    <row r="34" spans="1:199">
      <c r="A34" s="66">
        <v>38411</v>
      </c>
      <c r="B34">
        <v>11.440079000000001</v>
      </c>
      <c r="C34" s="73">
        <f t="shared" si="50"/>
        <v>-6.6593981527233101E-2</v>
      </c>
      <c r="E34" s="66">
        <v>38411</v>
      </c>
      <c r="F34">
        <v>42.903064999999998</v>
      </c>
      <c r="G34" s="73">
        <f t="shared" si="51"/>
        <v>3.079894365722902E-2</v>
      </c>
      <c r="I34" s="66">
        <v>38411</v>
      </c>
      <c r="J34">
        <v>19.928705000000001</v>
      </c>
      <c r="K34" s="73">
        <f t="shared" si="52"/>
        <v>6.6701948231810311E-3</v>
      </c>
      <c r="M34" s="66">
        <v>38411</v>
      </c>
      <c r="N34">
        <v>9.3736719999999991</v>
      </c>
      <c r="O34" s="73">
        <f t="shared" si="53"/>
        <v>4.2805587912272937E-2</v>
      </c>
      <c r="Q34" s="66">
        <v>38411</v>
      </c>
      <c r="R34">
        <v>24.205786</v>
      </c>
      <c r="S34" s="73">
        <f t="shared" si="54"/>
        <v>1.3117544219341973E-2</v>
      </c>
      <c r="U34" s="66">
        <v>38411</v>
      </c>
      <c r="V34">
        <v>47.671055000000003</v>
      </c>
      <c r="W34" s="73">
        <f t="shared" si="55"/>
        <v>4.3017224874062086E-2</v>
      </c>
      <c r="X34"/>
      <c r="Y34" s="66">
        <v>38411</v>
      </c>
      <c r="Z34">
        <v>39.600287999999999</v>
      </c>
      <c r="AA34" s="73">
        <f t="shared" si="56"/>
        <v>3.0266224282656379E-2</v>
      </c>
      <c r="AC34" s="93">
        <v>38411</v>
      </c>
      <c r="AD34" s="65">
        <v>4.6660000000000004</v>
      </c>
      <c r="AE34" s="95">
        <f t="shared" si="57"/>
        <v>7.104629176500038E-2</v>
      </c>
      <c r="AG34" s="66">
        <v>38411</v>
      </c>
      <c r="AH34">
        <v>17.078119000000001</v>
      </c>
      <c r="AI34" s="73">
        <f t="shared" si="58"/>
        <v>-3.5862513691792636E-2</v>
      </c>
      <c r="AJ34"/>
      <c r="AK34" s="66">
        <v>38411</v>
      </c>
      <c r="AL34">
        <v>36.488894999999999</v>
      </c>
      <c r="AM34" s="73">
        <f t="shared" si="59"/>
        <v>7.4167070910640551E-2</v>
      </c>
      <c r="AN34"/>
      <c r="AO34" s="66">
        <v>38411</v>
      </c>
      <c r="AP34">
        <v>17.739167999999999</v>
      </c>
      <c r="AQ34" s="73">
        <f t="shared" si="60"/>
        <v>-2.9062106764061978E-2</v>
      </c>
      <c r="AS34" s="66">
        <v>38411</v>
      </c>
      <c r="AT34">
        <v>52.805885000000004</v>
      </c>
      <c r="AU34" s="73">
        <f t="shared" si="61"/>
        <v>2.4074952265384635E-2</v>
      </c>
      <c r="AW34" s="66">
        <v>38411</v>
      </c>
      <c r="AX34">
        <v>13.886163</v>
      </c>
      <c r="AY34" s="73">
        <f t="shared" si="62"/>
        <v>-3.3267434250746068E-2</v>
      </c>
      <c r="BA34" s="66">
        <v>38411</v>
      </c>
      <c r="BB34">
        <v>8.5832999999999995</v>
      </c>
      <c r="BC34" s="73">
        <f t="shared" si="63"/>
        <v>2.7066018621986786E-2</v>
      </c>
      <c r="BE34" s="66">
        <v>38411</v>
      </c>
      <c r="BF34">
        <v>10.077531</v>
      </c>
      <c r="BG34" s="73">
        <f t="shared" si="64"/>
        <v>-6.9658956988284476E-2</v>
      </c>
      <c r="BI34" s="66">
        <v>38411</v>
      </c>
      <c r="BJ34">
        <v>19.559882999999999</v>
      </c>
      <c r="BK34" s="73">
        <f t="shared" si="65"/>
        <v>2.6712313701066224E-2</v>
      </c>
      <c r="BM34" s="66">
        <v>38411</v>
      </c>
      <c r="BN34">
        <v>29.343845000000002</v>
      </c>
      <c r="BO34" s="73">
        <f t="shared" si="66"/>
        <v>-1.8252240487658452E-3</v>
      </c>
      <c r="BQ34" s="66">
        <v>38411</v>
      </c>
      <c r="BR34">
        <v>6.2893410000000003</v>
      </c>
      <c r="BS34" s="73">
        <f t="shared" si="67"/>
        <v>-2.6907378345089404E-2</v>
      </c>
      <c r="BU34" s="66">
        <v>38411</v>
      </c>
      <c r="BV34">
        <v>20.559189</v>
      </c>
      <c r="BW34" s="73">
        <f t="shared" si="68"/>
        <v>-1.3233777712493041E-2</v>
      </c>
      <c r="BY34" s="66">
        <v>38411</v>
      </c>
      <c r="BZ34">
        <v>8.8522420000000004</v>
      </c>
      <c r="CA34" s="73">
        <f t="shared" si="69"/>
        <v>1.6612372869986167E-2</v>
      </c>
      <c r="CC34" s="66">
        <v>38411</v>
      </c>
      <c r="CD34">
        <v>21.295335999999999</v>
      </c>
      <c r="CE34" s="73">
        <f t="shared" si="70"/>
        <v>0.11850221335944176</v>
      </c>
      <c r="CG34" s="66">
        <v>38411</v>
      </c>
      <c r="CH34">
        <v>6.0739660000000004</v>
      </c>
      <c r="CI34" s="73">
        <f t="shared" si="71"/>
        <v>4.8786105873751394E-2</v>
      </c>
      <c r="CK34" s="66">
        <v>38411</v>
      </c>
      <c r="CL34">
        <v>14.442835000000001</v>
      </c>
      <c r="CM34" s="73">
        <f t="shared" si="72"/>
        <v>1.8005743526829988E-3</v>
      </c>
      <c r="CO34" s="66">
        <v>38411</v>
      </c>
      <c r="CP34">
        <v>3.1770779999999998</v>
      </c>
      <c r="CQ34" s="73">
        <f t="shared" si="73"/>
        <v>1.5017084699306944E-2</v>
      </c>
      <c r="CS34" s="66">
        <v>38411</v>
      </c>
      <c r="CT34">
        <v>17.853200000000001</v>
      </c>
      <c r="CU34" s="73">
        <f t="shared" si="24"/>
        <v>5.1637682341622068E-2</v>
      </c>
      <c r="CW34" s="66">
        <v>38411</v>
      </c>
      <c r="CX34">
        <v>38.381399999999999</v>
      </c>
      <c r="CY34" s="73">
        <f t="shared" si="74"/>
        <v>2.840271254940396E-2</v>
      </c>
      <c r="DA34" s="66">
        <v>38411</v>
      </c>
      <c r="DB34">
        <v>22.815017999999998</v>
      </c>
      <c r="DC34" s="73">
        <f t="shared" si="75"/>
        <v>1.9724468676609937E-2</v>
      </c>
      <c r="DE34" s="66">
        <v>38411</v>
      </c>
      <c r="DF34">
        <v>12.938122999999999</v>
      </c>
      <c r="DG34" s="73">
        <f t="shared" si="76"/>
        <v>-2.560573140749366E-2</v>
      </c>
      <c r="DI34" s="93">
        <v>38411</v>
      </c>
      <c r="DJ34" s="65">
        <v>4.9800000000000004</v>
      </c>
      <c r="DK34" s="95">
        <f t="shared" si="77"/>
        <v>4.7285272990011902E-2</v>
      </c>
      <c r="DM34" s="66">
        <v>38411</v>
      </c>
      <c r="DN34">
        <v>2.0602200000000002</v>
      </c>
      <c r="DO34" s="73">
        <f t="shared" si="78"/>
        <v>5.7759558294484127E-2</v>
      </c>
      <c r="DQ34" s="66">
        <v>38411</v>
      </c>
      <c r="DR34">
        <v>15.296162000000001</v>
      </c>
      <c r="DS34" s="73">
        <f t="shared" si="79"/>
        <v>2.483900719712382E-3</v>
      </c>
      <c r="DU34" s="66">
        <v>38411</v>
      </c>
      <c r="DV34">
        <v>12.556900000000001</v>
      </c>
      <c r="DW34" s="73">
        <f t="shared" si="80"/>
        <v>1.1542117026011798E-2</v>
      </c>
      <c r="DY34" s="66">
        <v>38411</v>
      </c>
      <c r="DZ34">
        <v>23.563343</v>
      </c>
      <c r="EA34" s="73">
        <f t="shared" si="81"/>
        <v>7.5831194899467005E-2</v>
      </c>
      <c r="EC34" s="66">
        <v>38411</v>
      </c>
      <c r="ED34">
        <v>9.3046290000000003</v>
      </c>
      <c r="EE34" s="73">
        <f t="shared" si="82"/>
        <v>1.3072153687654922E-2</v>
      </c>
      <c r="EG34" s="93">
        <v>38411</v>
      </c>
      <c r="EH34" s="65">
        <v>13.742599999999999</v>
      </c>
      <c r="EI34" s="95">
        <f t="shared" si="83"/>
        <v>-4.3057664228151613E-3</v>
      </c>
      <c r="EK34" s="66">
        <v>38411</v>
      </c>
      <c r="EL34">
        <v>15.631952999999999</v>
      </c>
      <c r="EM34" s="73">
        <f t="shared" si="84"/>
        <v>-8.0125980379806519E-2</v>
      </c>
      <c r="EO34" s="66">
        <v>38411</v>
      </c>
      <c r="EP34">
        <v>11.051202</v>
      </c>
      <c r="EQ34" s="73">
        <f t="shared" si="85"/>
        <v>3.6780830218412781E-2</v>
      </c>
      <c r="ES34" s="66">
        <v>38411</v>
      </c>
      <c r="ET34">
        <v>12.665941</v>
      </c>
      <c r="EU34" s="73">
        <f t="shared" si="86"/>
        <v>-1.9166929342332875E-3</v>
      </c>
      <c r="EW34" s="66">
        <v>38411</v>
      </c>
      <c r="EX34">
        <v>9.2456110000000002</v>
      </c>
      <c r="EY34" s="73">
        <f t="shared" si="87"/>
        <v>1.5045102768209575E-2</v>
      </c>
      <c r="FA34" s="66">
        <v>38411</v>
      </c>
      <c r="FB34">
        <v>43.805557</v>
      </c>
      <c r="FC34" s="73">
        <f t="shared" si="88"/>
        <v>4.3760388858190783E-3</v>
      </c>
      <c r="FE34" s="66">
        <v>38411</v>
      </c>
      <c r="FF34">
        <v>8.5186240000000009</v>
      </c>
      <c r="FG34" s="73">
        <f t="shared" si="89"/>
        <v>-1.2320626214135892E-2</v>
      </c>
      <c r="FI34" s="66">
        <v>38411</v>
      </c>
      <c r="FJ34">
        <v>9.6602879999999995</v>
      </c>
      <c r="FK34" s="73">
        <f t="shared" si="90"/>
        <v>-8.8510284825446348E-3</v>
      </c>
      <c r="FM34" s="93">
        <v>38411</v>
      </c>
      <c r="FN34" s="65">
        <v>93.3</v>
      </c>
      <c r="FO34" s="95">
        <f t="shared" si="91"/>
        <v>6.2240342252803865E-2</v>
      </c>
      <c r="FQ34" s="66">
        <v>38411</v>
      </c>
      <c r="FR34">
        <v>20.555664</v>
      </c>
      <c r="FS34" s="73">
        <f t="shared" si="92"/>
        <v>5.1481852847420753E-2</v>
      </c>
      <c r="FU34" s="66">
        <v>38411</v>
      </c>
      <c r="FV34">
        <v>91.449996999999996</v>
      </c>
      <c r="FW34" s="73">
        <f t="shared" si="93"/>
        <v>-2.2169094262578612E-2</v>
      </c>
      <c r="FY34" s="93">
        <v>38411</v>
      </c>
      <c r="FZ34" s="65">
        <v>9.827</v>
      </c>
      <c r="GA34" s="95">
        <f t="shared" si="94"/>
        <v>7.6024469578417228E-2</v>
      </c>
      <c r="GC34" s="66">
        <v>38411</v>
      </c>
      <c r="GD34">
        <v>15.938916000000001</v>
      </c>
      <c r="GE34" s="73">
        <f t="shared" si="95"/>
        <v>-3.8053581506292296E-2</v>
      </c>
      <c r="GG34" s="66">
        <v>38411</v>
      </c>
      <c r="GH34">
        <v>29.697908000000002</v>
      </c>
      <c r="GI34" s="73">
        <f t="shared" si="96"/>
        <v>5.9751714846786007E-3</v>
      </c>
      <c r="GK34" s="66">
        <v>38411</v>
      </c>
      <c r="GL34">
        <v>10.778088</v>
      </c>
      <c r="GM34" s="73">
        <f t="shared" si="97"/>
        <v>-2.5689242733671538E-2</v>
      </c>
      <c r="GO34" s="66">
        <v>38411</v>
      </c>
      <c r="GP34">
        <v>32.175975999999999</v>
      </c>
      <c r="GQ34" s="73">
        <f t="shared" si="98"/>
        <v>3.7641644154549582E-3</v>
      </c>
    </row>
    <row r="35" spans="1:199">
      <c r="A35" s="66">
        <v>38442</v>
      </c>
      <c r="B35">
        <v>10.461650000000001</v>
      </c>
      <c r="C35" s="73">
        <f t="shared" si="50"/>
        <v>-8.940670153982902E-2</v>
      </c>
      <c r="E35" s="66">
        <v>38442</v>
      </c>
      <c r="F35">
        <v>40.523696999999999</v>
      </c>
      <c r="G35" s="73">
        <f t="shared" si="51"/>
        <v>-5.7056354490487175E-2</v>
      </c>
      <c r="I35" s="66">
        <v>38442</v>
      </c>
      <c r="J35">
        <v>19.045444</v>
      </c>
      <c r="K35" s="73">
        <f t="shared" si="52"/>
        <v>-4.5333241828221398E-2</v>
      </c>
      <c r="M35" s="66">
        <v>38442</v>
      </c>
      <c r="N35">
        <v>8.8880099999999995</v>
      </c>
      <c r="O35" s="73">
        <f t="shared" si="53"/>
        <v>-5.3201731040152946E-2</v>
      </c>
      <c r="Q35" s="66">
        <v>38442</v>
      </c>
      <c r="R35">
        <v>23.699511000000001</v>
      </c>
      <c r="S35" s="73">
        <f t="shared" si="54"/>
        <v>-2.1137280477223578E-2</v>
      </c>
      <c r="U35" s="66">
        <v>38442</v>
      </c>
      <c r="V35">
        <v>42.923251999999998</v>
      </c>
      <c r="W35" s="73">
        <f t="shared" si="55"/>
        <v>-0.10491071652682619</v>
      </c>
      <c r="X35"/>
      <c r="Y35" s="66">
        <v>38442</v>
      </c>
      <c r="Z35">
        <v>36.733249999999998</v>
      </c>
      <c r="AA35" s="73">
        <f t="shared" si="56"/>
        <v>-7.5154051515671214E-2</v>
      </c>
      <c r="AC35" s="93">
        <v>38442</v>
      </c>
      <c r="AD35" s="65">
        <v>4.6159999999999997</v>
      </c>
      <c r="AE35" s="95">
        <f t="shared" si="57"/>
        <v>-1.0773644393439958E-2</v>
      </c>
      <c r="AG35" s="66">
        <v>38442</v>
      </c>
      <c r="AH35">
        <v>17.004328000000001</v>
      </c>
      <c r="AI35" s="73">
        <f t="shared" si="58"/>
        <v>-4.3301536007562943E-3</v>
      </c>
      <c r="AJ35"/>
      <c r="AK35" s="66">
        <v>38442</v>
      </c>
      <c r="AL35">
        <v>38.368046</v>
      </c>
      <c r="AM35" s="73">
        <f t="shared" si="59"/>
        <v>5.0217010039423859E-2</v>
      </c>
      <c r="AN35"/>
      <c r="AO35" s="66">
        <v>38442</v>
      </c>
      <c r="AP35">
        <v>16.892982</v>
      </c>
      <c r="AQ35" s="73">
        <f t="shared" si="60"/>
        <v>-4.8876806709906365E-2</v>
      </c>
      <c r="AS35" s="66">
        <v>38442</v>
      </c>
      <c r="AT35">
        <v>49.727566000000003</v>
      </c>
      <c r="AU35" s="73">
        <f t="shared" si="61"/>
        <v>-6.0063215604910486E-2</v>
      </c>
      <c r="AW35" s="66">
        <v>38442</v>
      </c>
      <c r="AX35">
        <v>12.723269999999999</v>
      </c>
      <c r="AY35" s="73">
        <f t="shared" si="62"/>
        <v>-8.7460276358345357E-2</v>
      </c>
      <c r="BA35" s="66">
        <v>38442</v>
      </c>
      <c r="BB35">
        <v>8.6107999999999993</v>
      </c>
      <c r="BC35" s="73">
        <f t="shared" si="63"/>
        <v>3.1987743992055082E-3</v>
      </c>
      <c r="BE35" s="66">
        <v>38442</v>
      </c>
      <c r="BF35">
        <v>8.5925779999999996</v>
      </c>
      <c r="BG35" s="73">
        <f t="shared" si="64"/>
        <v>-0.15940948477953765</v>
      </c>
      <c r="BI35" s="66">
        <v>38442</v>
      </c>
      <c r="BJ35">
        <v>17.120134</v>
      </c>
      <c r="BK35" s="73">
        <f t="shared" si="65"/>
        <v>-0.13322548520792118</v>
      </c>
      <c r="BM35" s="66">
        <v>38442</v>
      </c>
      <c r="BN35">
        <v>27.305315</v>
      </c>
      <c r="BO35" s="73">
        <f t="shared" si="66"/>
        <v>-7.2001442003755814E-2</v>
      </c>
      <c r="BQ35" s="66">
        <v>38442</v>
      </c>
      <c r="BR35">
        <v>5.9136150000000001</v>
      </c>
      <c r="BS35" s="73">
        <f t="shared" si="67"/>
        <v>-6.1598976200356322E-2</v>
      </c>
      <c r="BU35" s="66">
        <v>38442</v>
      </c>
      <c r="BV35">
        <v>18.070414</v>
      </c>
      <c r="BW35" s="73">
        <f t="shared" si="68"/>
        <v>-0.12903197903994337</v>
      </c>
      <c r="BY35" s="66">
        <v>38442</v>
      </c>
      <c r="BZ35">
        <v>8.6224290000000003</v>
      </c>
      <c r="CA35" s="73">
        <f t="shared" si="69"/>
        <v>-2.6303928745547055E-2</v>
      </c>
      <c r="CC35" s="66">
        <v>38442</v>
      </c>
      <c r="CD35">
        <v>19.867540000000002</v>
      </c>
      <c r="CE35" s="73">
        <f t="shared" si="70"/>
        <v>-6.9400837433888196E-2</v>
      </c>
      <c r="CG35" s="66">
        <v>38442</v>
      </c>
      <c r="CH35">
        <v>5.4955090000000002</v>
      </c>
      <c r="CI35" s="73">
        <f t="shared" si="71"/>
        <v>-0.10008055574959829</v>
      </c>
      <c r="CK35" s="66">
        <v>38442</v>
      </c>
      <c r="CL35">
        <v>15.118167</v>
      </c>
      <c r="CM35" s="73">
        <f t="shared" si="72"/>
        <v>4.5698689409259384E-2</v>
      </c>
      <c r="CO35" s="66">
        <v>38442</v>
      </c>
      <c r="CP35">
        <v>3.159859</v>
      </c>
      <c r="CQ35" s="73">
        <f t="shared" si="73"/>
        <v>-5.4345000994986976E-3</v>
      </c>
      <c r="CS35" s="66">
        <v>38442</v>
      </c>
      <c r="CT35">
        <v>17.8916</v>
      </c>
      <c r="CU35" s="73">
        <f t="shared" si="24"/>
        <v>2.1485650932310256E-3</v>
      </c>
      <c r="CW35" s="66">
        <v>38442</v>
      </c>
      <c r="CX35">
        <v>40.134999999999998</v>
      </c>
      <c r="CY35" s="73">
        <f t="shared" si="74"/>
        <v>4.4675804337324355E-2</v>
      </c>
      <c r="DA35" s="66">
        <v>38442</v>
      </c>
      <c r="DB35">
        <v>21.507930999999999</v>
      </c>
      <c r="DC35" s="73">
        <f t="shared" si="75"/>
        <v>-5.899725250001478E-2</v>
      </c>
      <c r="DE35" s="66">
        <v>38442</v>
      </c>
      <c r="DF35">
        <v>11.927877000000001</v>
      </c>
      <c r="DG35" s="73">
        <f t="shared" si="76"/>
        <v>-8.1299958917522452E-2</v>
      </c>
      <c r="DI35" s="93">
        <v>38442</v>
      </c>
      <c r="DJ35" s="65">
        <v>5.0449999999999999</v>
      </c>
      <c r="DK35" s="95">
        <f t="shared" si="77"/>
        <v>1.2967762769010663E-2</v>
      </c>
      <c r="DM35" s="66">
        <v>38442</v>
      </c>
      <c r="DN35">
        <v>1.938026</v>
      </c>
      <c r="DO35" s="73">
        <f t="shared" si="78"/>
        <v>-6.1142843944440257E-2</v>
      </c>
      <c r="DQ35" s="66">
        <v>38442</v>
      </c>
      <c r="DR35">
        <v>14.094253999999999</v>
      </c>
      <c r="DS35" s="73">
        <f t="shared" si="79"/>
        <v>-8.1834750661435335E-2</v>
      </c>
      <c r="DU35" s="66">
        <v>38442</v>
      </c>
      <c r="DV35">
        <v>12.0669</v>
      </c>
      <c r="DW35" s="73">
        <f t="shared" si="80"/>
        <v>-3.9804148296290316E-2</v>
      </c>
      <c r="DY35" s="66">
        <v>38442</v>
      </c>
      <c r="DZ35">
        <v>23.116793000000001</v>
      </c>
      <c r="EA35" s="73">
        <f t="shared" si="81"/>
        <v>-1.9132918646328188E-2</v>
      </c>
      <c r="EC35" s="66">
        <v>38442</v>
      </c>
      <c r="ED35">
        <v>9.1555940000000007</v>
      </c>
      <c r="EE35" s="73">
        <f t="shared" si="82"/>
        <v>-1.6146959662749354E-2</v>
      </c>
      <c r="EG35" s="93">
        <v>38442</v>
      </c>
      <c r="EH35" s="65">
        <v>13.287800000000001</v>
      </c>
      <c r="EI35" s="95">
        <f t="shared" si="83"/>
        <v>-3.3654176398850918E-2</v>
      </c>
      <c r="EK35" s="66">
        <v>38442</v>
      </c>
      <c r="EL35">
        <v>15.569326999999999</v>
      </c>
      <c r="EM35" s="73">
        <f t="shared" si="84"/>
        <v>-4.0143278801754749E-3</v>
      </c>
      <c r="EO35" s="66">
        <v>38442</v>
      </c>
      <c r="EP35">
        <v>10.652113999999999</v>
      </c>
      <c r="EQ35" s="73">
        <f t="shared" si="85"/>
        <v>-3.6780830218412823E-2</v>
      </c>
      <c r="ES35" s="66">
        <v>38442</v>
      </c>
      <c r="ET35">
        <v>11.615005</v>
      </c>
      <c r="EU35" s="73">
        <f t="shared" si="86"/>
        <v>-8.6618783243377101E-2</v>
      </c>
      <c r="EW35" s="66">
        <v>38442</v>
      </c>
      <c r="EX35">
        <v>9.3970330000000004</v>
      </c>
      <c r="EY35" s="73">
        <f t="shared" si="87"/>
        <v>1.6245048720320246E-2</v>
      </c>
      <c r="FA35" s="66">
        <v>38442</v>
      </c>
      <c r="FB35">
        <v>42.029335000000003</v>
      </c>
      <c r="FC35" s="73">
        <f t="shared" si="88"/>
        <v>-4.1392854620955384E-2</v>
      </c>
      <c r="FE35" s="66">
        <v>38442</v>
      </c>
      <c r="FF35">
        <v>8.5397440000000007</v>
      </c>
      <c r="FG35" s="73">
        <f t="shared" si="89"/>
        <v>2.4762053194774653E-3</v>
      </c>
      <c r="FI35" s="66">
        <v>38442</v>
      </c>
      <c r="FJ35">
        <v>9.5580990000000003</v>
      </c>
      <c r="FK35" s="73">
        <f t="shared" si="90"/>
        <v>-1.0634603526837082E-2</v>
      </c>
      <c r="FM35" s="93">
        <v>38442</v>
      </c>
      <c r="FN35" s="65">
        <v>92.94</v>
      </c>
      <c r="FO35" s="95">
        <f t="shared" si="91"/>
        <v>-3.8659841964659059E-3</v>
      </c>
      <c r="FQ35" s="66">
        <v>38442</v>
      </c>
      <c r="FR35">
        <v>20.371471</v>
      </c>
      <c r="FS35" s="73">
        <f t="shared" si="92"/>
        <v>-9.0010817322033268E-3</v>
      </c>
      <c r="FU35" s="66">
        <v>38442</v>
      </c>
      <c r="FV35">
        <v>95.599997999999999</v>
      </c>
      <c r="FW35" s="73">
        <f t="shared" si="93"/>
        <v>4.4380457104790591E-2</v>
      </c>
      <c r="FY35" s="93">
        <v>38442</v>
      </c>
      <c r="FZ35" s="65">
        <v>9.2947000000000006</v>
      </c>
      <c r="GA35" s="95">
        <f t="shared" si="94"/>
        <v>-5.5689354144635723E-2</v>
      </c>
      <c r="GC35" s="66">
        <v>38442</v>
      </c>
      <c r="GD35">
        <v>15.043295000000001</v>
      </c>
      <c r="GE35" s="73">
        <f t="shared" si="95"/>
        <v>-5.7831289057354733E-2</v>
      </c>
      <c r="GG35" s="66">
        <v>38442</v>
      </c>
      <c r="GH35">
        <v>27.549547</v>
      </c>
      <c r="GI35" s="73">
        <f t="shared" si="96"/>
        <v>-7.5090512984841512E-2</v>
      </c>
      <c r="GK35" s="66">
        <v>38442</v>
      </c>
      <c r="GL35">
        <v>10.615047000000001</v>
      </c>
      <c r="GM35" s="73">
        <f t="shared" si="97"/>
        <v>-1.5242661416008043E-2</v>
      </c>
      <c r="GO35" s="66">
        <v>38442</v>
      </c>
      <c r="GP35">
        <v>30.488647</v>
      </c>
      <c r="GQ35" s="73">
        <f t="shared" si="98"/>
        <v>-5.3865702321884902E-2</v>
      </c>
    </row>
    <row r="36" spans="1:199">
      <c r="A36" s="66">
        <v>38472</v>
      </c>
      <c r="B36">
        <v>11.647634999999999</v>
      </c>
      <c r="C36" s="73">
        <f t="shared" si="50"/>
        <v>0.10738696512931878</v>
      </c>
      <c r="E36" s="66">
        <v>38472</v>
      </c>
      <c r="F36">
        <v>43.126133000000003</v>
      </c>
      <c r="G36" s="73">
        <f t="shared" si="51"/>
        <v>6.2242233357335801E-2</v>
      </c>
      <c r="I36" s="66">
        <v>38472</v>
      </c>
      <c r="J36">
        <v>19.818294999999999</v>
      </c>
      <c r="K36" s="73">
        <f t="shared" si="52"/>
        <v>3.9777588119200423E-2</v>
      </c>
      <c r="M36" s="66">
        <v>38472</v>
      </c>
      <c r="N36">
        <v>9.6236540000000002</v>
      </c>
      <c r="O36" s="73">
        <f t="shared" si="53"/>
        <v>7.952084878969104E-2</v>
      </c>
      <c r="Q36" s="66">
        <v>38472</v>
      </c>
      <c r="R36">
        <v>26.090691</v>
      </c>
      <c r="S36" s="73">
        <f t="shared" si="54"/>
        <v>9.6124169024465855E-2</v>
      </c>
      <c r="U36" s="66">
        <v>38472</v>
      </c>
      <c r="V36">
        <v>45.509456999999998</v>
      </c>
      <c r="W36" s="73">
        <f t="shared" si="55"/>
        <v>5.8506466749229234E-2</v>
      </c>
      <c r="X36"/>
      <c r="Y36" s="66">
        <v>38472</v>
      </c>
      <c r="Z36">
        <v>38.497546999999997</v>
      </c>
      <c r="AA36" s="73">
        <f t="shared" si="56"/>
        <v>4.6912185532592604E-2</v>
      </c>
      <c r="AC36" s="93">
        <v>38471</v>
      </c>
      <c r="AD36" s="65">
        <v>4.5919999999999996</v>
      </c>
      <c r="AE36" s="95">
        <f t="shared" si="57"/>
        <v>-5.2128701885330994E-3</v>
      </c>
      <c r="AG36" s="66">
        <v>38472</v>
      </c>
      <c r="AH36">
        <v>18.298428999999999</v>
      </c>
      <c r="AI36" s="73">
        <f t="shared" si="58"/>
        <v>7.3347309278350634E-2</v>
      </c>
      <c r="AJ36"/>
      <c r="AK36" s="66">
        <v>38472</v>
      </c>
      <c r="AL36">
        <v>41.116627000000001</v>
      </c>
      <c r="AM36" s="73">
        <f t="shared" si="59"/>
        <v>6.9187611812147262E-2</v>
      </c>
      <c r="AN36"/>
      <c r="AO36" s="66">
        <v>38472</v>
      </c>
      <c r="AP36">
        <v>18.811661000000001</v>
      </c>
      <c r="AQ36" s="73">
        <f t="shared" si="60"/>
        <v>0.10757867409800718</v>
      </c>
      <c r="AS36" s="66">
        <v>38472</v>
      </c>
      <c r="AT36">
        <v>51.614452</v>
      </c>
      <c r="AU36" s="73">
        <f t="shared" si="61"/>
        <v>3.7242283562890159E-2</v>
      </c>
      <c r="AW36" s="66">
        <v>38472</v>
      </c>
      <c r="AX36">
        <v>14.656883000000001</v>
      </c>
      <c r="AY36" s="73">
        <f t="shared" si="62"/>
        <v>0.14147745413392307</v>
      </c>
      <c r="BA36" s="66">
        <v>38471</v>
      </c>
      <c r="BB36">
        <v>8.2714999999999996</v>
      </c>
      <c r="BC36" s="73">
        <f t="shared" si="63"/>
        <v>-4.0201358273220959E-2</v>
      </c>
      <c r="BE36" s="66">
        <v>38472</v>
      </c>
      <c r="BF36">
        <v>10.100770000000001</v>
      </c>
      <c r="BG36" s="73">
        <f t="shared" si="64"/>
        <v>0.16171285118035952</v>
      </c>
      <c r="BI36" s="66">
        <v>38472</v>
      </c>
      <c r="BJ36">
        <v>19.246212</v>
      </c>
      <c r="BK36" s="73">
        <f t="shared" si="65"/>
        <v>0.11705906436367466</v>
      </c>
      <c r="BM36" s="66">
        <v>38472</v>
      </c>
      <c r="BN36">
        <v>29.343845000000002</v>
      </c>
      <c r="BO36" s="73">
        <f t="shared" si="66"/>
        <v>7.2001442003755703E-2</v>
      </c>
      <c r="BQ36" s="66">
        <v>38472</v>
      </c>
      <c r="BR36">
        <v>6.4267430000000001</v>
      </c>
      <c r="BS36" s="73">
        <f t="shared" si="67"/>
        <v>8.321055848918249E-2</v>
      </c>
      <c r="BU36" s="66">
        <v>38472</v>
      </c>
      <c r="BV36">
        <v>20.296164999999998</v>
      </c>
      <c r="BW36" s="73">
        <f t="shared" si="68"/>
        <v>0.1161559367009263</v>
      </c>
      <c r="BY36" s="66">
        <v>38472</v>
      </c>
      <c r="BZ36">
        <v>9.1748639999999995</v>
      </c>
      <c r="CA36" s="73">
        <f t="shared" si="69"/>
        <v>6.2100739418336319E-2</v>
      </c>
      <c r="CC36" s="66">
        <v>38472</v>
      </c>
      <c r="CD36">
        <v>21.386469000000002</v>
      </c>
      <c r="CE36" s="73">
        <f t="shared" si="70"/>
        <v>7.3671188160196521E-2</v>
      </c>
      <c r="CG36" s="66">
        <v>38472</v>
      </c>
      <c r="CH36">
        <v>5.9849100000000002</v>
      </c>
      <c r="CI36" s="73">
        <f t="shared" si="71"/>
        <v>8.5310088073833085E-2</v>
      </c>
      <c r="CK36" s="66">
        <v>38472</v>
      </c>
      <c r="CL36">
        <v>15.806563000000001</v>
      </c>
      <c r="CM36" s="73">
        <f t="shared" si="72"/>
        <v>4.4528100289784975E-2</v>
      </c>
      <c r="CO36" s="66">
        <v>38472</v>
      </c>
      <c r="CP36">
        <v>3.151249</v>
      </c>
      <c r="CQ36" s="73">
        <f t="shared" si="73"/>
        <v>-2.7285241645919932E-3</v>
      </c>
      <c r="CS36" s="66">
        <v>38471</v>
      </c>
      <c r="CT36">
        <v>16.202200000000001</v>
      </c>
      <c r="CU36" s="73">
        <f t="shared" si="24"/>
        <v>-9.9184293473156271E-2</v>
      </c>
      <c r="CW36" s="66">
        <v>38471</v>
      </c>
      <c r="CX36">
        <v>39.0319</v>
      </c>
      <c r="CY36" s="73">
        <f t="shared" si="74"/>
        <v>-2.7869511073695848E-2</v>
      </c>
      <c r="DA36" s="66">
        <v>38472</v>
      </c>
      <c r="DB36">
        <v>22.220884000000002</v>
      </c>
      <c r="DC36" s="73">
        <f t="shared" si="75"/>
        <v>3.2610816564845435E-2</v>
      </c>
      <c r="DE36" s="66">
        <v>38472</v>
      </c>
      <c r="DF36">
        <v>11.560287000000001</v>
      </c>
      <c r="DG36" s="73">
        <f t="shared" si="76"/>
        <v>-3.1302575612376073E-2</v>
      </c>
      <c r="DI36" s="93">
        <v>38471</v>
      </c>
      <c r="DJ36" s="65">
        <v>5.0425000000000004</v>
      </c>
      <c r="DK36" s="95">
        <f t="shared" si="77"/>
        <v>-4.9566295934244838E-4</v>
      </c>
      <c r="DM36" s="66">
        <v>38472</v>
      </c>
      <c r="DN36">
        <v>2.0569630000000001</v>
      </c>
      <c r="DO36" s="73">
        <f t="shared" si="78"/>
        <v>5.9560693877557247E-2</v>
      </c>
      <c r="DQ36" s="66">
        <v>38472</v>
      </c>
      <c r="DR36">
        <v>15.131705</v>
      </c>
      <c r="DS36" s="73">
        <f t="shared" si="79"/>
        <v>7.1025014875339396E-2</v>
      </c>
      <c r="DU36" s="66">
        <v>38471</v>
      </c>
      <c r="DV36">
        <v>11.4808</v>
      </c>
      <c r="DW36" s="73">
        <f t="shared" si="80"/>
        <v>-4.9790092118647496E-2</v>
      </c>
      <c r="DY36" s="66">
        <v>38472</v>
      </c>
      <c r="DZ36">
        <v>25.99436</v>
      </c>
      <c r="EA36" s="73">
        <f t="shared" si="81"/>
        <v>0.11732026830310355</v>
      </c>
      <c r="EC36" s="66">
        <v>38472</v>
      </c>
      <c r="ED36">
        <v>9.3731019999999994</v>
      </c>
      <c r="EE36" s="73">
        <f t="shared" si="82"/>
        <v>2.3479039427181572E-2</v>
      </c>
      <c r="EG36" s="93">
        <v>38471</v>
      </c>
      <c r="EH36" s="65">
        <v>12.981299999999999</v>
      </c>
      <c r="EI36" s="95">
        <f t="shared" si="83"/>
        <v>-2.3336460679668745E-2</v>
      </c>
      <c r="EK36" s="66">
        <v>38472</v>
      </c>
      <c r="EL36">
        <v>15.979865</v>
      </c>
      <c r="EM36" s="73">
        <f t="shared" si="84"/>
        <v>2.6026731479656586E-2</v>
      </c>
      <c r="EO36" s="66">
        <v>38472</v>
      </c>
      <c r="EP36">
        <v>11.192057</v>
      </c>
      <c r="EQ36" s="73">
        <f t="shared" si="85"/>
        <v>4.9445960163764104E-2</v>
      </c>
      <c r="ES36" s="66">
        <v>38472</v>
      </c>
      <c r="ET36">
        <v>12.826976</v>
      </c>
      <c r="EU36" s="73">
        <f t="shared" si="86"/>
        <v>9.925265656260597E-2</v>
      </c>
      <c r="EW36" s="66">
        <v>38472</v>
      </c>
      <c r="EX36">
        <v>9.7310510000000008</v>
      </c>
      <c r="EY36" s="73">
        <f t="shared" si="87"/>
        <v>3.4927905654711697E-2</v>
      </c>
      <c r="FA36" s="66">
        <v>38472</v>
      </c>
      <c r="FB36">
        <v>43.641627999999997</v>
      </c>
      <c r="FC36" s="73">
        <f t="shared" si="88"/>
        <v>3.7643638633638295E-2</v>
      </c>
      <c r="FE36" s="66">
        <v>38472</v>
      </c>
      <c r="FF36">
        <v>9.6028129999999994</v>
      </c>
      <c r="FG36" s="73">
        <f t="shared" si="89"/>
        <v>0.11732504561452836</v>
      </c>
      <c r="FI36" s="66">
        <v>38472</v>
      </c>
      <c r="FJ36">
        <v>10.122272000000001</v>
      </c>
      <c r="FK36" s="73">
        <f t="shared" si="90"/>
        <v>5.7349286672721267E-2</v>
      </c>
      <c r="FM36" s="93">
        <v>38471</v>
      </c>
      <c r="FN36" s="65">
        <v>84.8</v>
      </c>
      <c r="FO36" s="95">
        <f t="shared" si="91"/>
        <v>-9.1658580858974936E-2</v>
      </c>
      <c r="FQ36" s="66">
        <v>38472</v>
      </c>
      <c r="FR36">
        <v>20.555664</v>
      </c>
      <c r="FS36" s="73">
        <f t="shared" si="92"/>
        <v>9.0010817322034101E-3</v>
      </c>
      <c r="FU36" s="66">
        <v>38472</v>
      </c>
      <c r="FV36">
        <v>103.5</v>
      </c>
      <c r="FW36" s="73">
        <f t="shared" si="93"/>
        <v>7.9398813568570537E-2</v>
      </c>
      <c r="FY36" s="93">
        <v>38471</v>
      </c>
      <c r="FZ36" s="65">
        <v>8.4025999999999996</v>
      </c>
      <c r="GA36" s="95">
        <f t="shared" si="94"/>
        <v>-0.10090316346947439</v>
      </c>
      <c r="GC36" s="66">
        <v>38472</v>
      </c>
      <c r="GD36">
        <v>16.374838</v>
      </c>
      <c r="GE36" s="73">
        <f t="shared" si="95"/>
        <v>8.4813511369159697E-2</v>
      </c>
      <c r="GG36" s="66">
        <v>38472</v>
      </c>
      <c r="GH36">
        <v>29.552578</v>
      </c>
      <c r="GI36" s="73">
        <f t="shared" si="96"/>
        <v>7.0184889377000723E-2</v>
      </c>
      <c r="GK36" s="66">
        <v>38472</v>
      </c>
      <c r="GL36">
        <v>11.503728000000001</v>
      </c>
      <c r="GM36" s="73">
        <f t="shared" si="97"/>
        <v>8.0398633907165021E-2</v>
      </c>
      <c r="GO36" s="66">
        <v>38472</v>
      </c>
      <c r="GP36">
        <v>30.546658000000001</v>
      </c>
      <c r="GQ36" s="73">
        <f t="shared" si="98"/>
        <v>1.9009003876752513E-3</v>
      </c>
    </row>
    <row r="37" spans="1:199">
      <c r="A37" s="66">
        <v>38503</v>
      </c>
      <c r="B37">
        <v>12.137980000000001</v>
      </c>
      <c r="C37" s="73">
        <f t="shared" si="50"/>
        <v>4.1236224582691612E-2</v>
      </c>
      <c r="E37" s="66">
        <v>38503</v>
      </c>
      <c r="F37">
        <v>48.100200999999998</v>
      </c>
      <c r="G37" s="73">
        <f t="shared" si="51"/>
        <v>0.10915720842698631</v>
      </c>
      <c r="I37" s="66">
        <v>38503</v>
      </c>
      <c r="J37">
        <v>23.406175999999999</v>
      </c>
      <c r="K37" s="73">
        <f t="shared" si="52"/>
        <v>0.16639441818017858</v>
      </c>
      <c r="M37" s="66">
        <v>38503</v>
      </c>
      <c r="N37">
        <v>10.332234</v>
      </c>
      <c r="O37" s="73">
        <f t="shared" si="53"/>
        <v>7.1044496821855568E-2</v>
      </c>
      <c r="Q37" s="66">
        <v>38503</v>
      </c>
      <c r="R37">
        <v>29.040047000000001</v>
      </c>
      <c r="S37" s="73">
        <f t="shared" si="54"/>
        <v>0.10709722437128845</v>
      </c>
      <c r="U37" s="66">
        <v>38503</v>
      </c>
      <c r="V37">
        <v>46.484046999999997</v>
      </c>
      <c r="W37" s="73">
        <f t="shared" si="55"/>
        <v>2.1189027946978259E-2</v>
      </c>
      <c r="X37"/>
      <c r="Y37" s="66">
        <v>38503</v>
      </c>
      <c r="Z37">
        <v>39.139755000000001</v>
      </c>
      <c r="AA37" s="73">
        <f t="shared" si="56"/>
        <v>1.654417738916486E-2</v>
      </c>
      <c r="AC37" s="93">
        <v>38503</v>
      </c>
      <c r="AD37" s="65">
        <v>4.6100000000000003</v>
      </c>
      <c r="AE37" s="95">
        <f t="shared" si="57"/>
        <v>3.9121979912919063E-3</v>
      </c>
      <c r="AG37" s="66">
        <v>38503</v>
      </c>
      <c r="AH37">
        <v>18.916516999999999</v>
      </c>
      <c r="AI37" s="73">
        <f t="shared" si="58"/>
        <v>3.3220246600054522E-2</v>
      </c>
      <c r="AJ37"/>
      <c r="AK37" s="66">
        <v>38503</v>
      </c>
      <c r="AL37">
        <v>38.087569999999999</v>
      </c>
      <c r="AM37" s="73">
        <f t="shared" si="59"/>
        <v>-7.6524607388838803E-2</v>
      </c>
      <c r="AN37"/>
      <c r="AO37" s="66">
        <v>38503</v>
      </c>
      <c r="AP37">
        <v>21.106237</v>
      </c>
      <c r="AQ37" s="73">
        <f t="shared" si="60"/>
        <v>0.11509164571232174</v>
      </c>
      <c r="AS37" s="66">
        <v>38503</v>
      </c>
      <c r="AT37">
        <v>52.161307999999998</v>
      </c>
      <c r="AU37" s="73">
        <f t="shared" si="61"/>
        <v>1.0539283198588909E-2</v>
      </c>
      <c r="AW37" s="66">
        <v>38503</v>
      </c>
      <c r="AX37">
        <v>14.953231000000001</v>
      </c>
      <c r="AY37" s="73">
        <f t="shared" si="62"/>
        <v>2.0017342408023428E-2</v>
      </c>
      <c r="BA37" s="66">
        <v>38503</v>
      </c>
      <c r="BB37">
        <v>8.5007999999999999</v>
      </c>
      <c r="BC37" s="73">
        <f t="shared" si="63"/>
        <v>2.7344405649608175E-2</v>
      </c>
      <c r="BE37" s="66">
        <v>38503</v>
      </c>
      <c r="BF37">
        <v>10.069803</v>
      </c>
      <c r="BG37" s="73">
        <f t="shared" si="64"/>
        <v>-3.0705150845143246E-3</v>
      </c>
      <c r="BI37" s="66">
        <v>38503</v>
      </c>
      <c r="BJ37">
        <v>21.562840000000001</v>
      </c>
      <c r="BK37" s="73">
        <f t="shared" si="65"/>
        <v>0.11365720063376239</v>
      </c>
      <c r="BM37" s="66">
        <v>38503</v>
      </c>
      <c r="BN37">
        <v>31.536836999999998</v>
      </c>
      <c r="BO37" s="73">
        <f t="shared" si="66"/>
        <v>7.207347726406238E-2</v>
      </c>
      <c r="BQ37" s="66">
        <v>38503</v>
      </c>
      <c r="BR37">
        <v>6.511863</v>
      </c>
      <c r="BS37" s="73">
        <f t="shared" si="67"/>
        <v>1.3157712358284685E-2</v>
      </c>
      <c r="BU37" s="66">
        <v>38503</v>
      </c>
      <c r="BV37">
        <v>20.899885000000001</v>
      </c>
      <c r="BW37" s="73">
        <f t="shared" si="68"/>
        <v>2.93117046186223E-2</v>
      </c>
      <c r="BY37" s="66">
        <v>38503</v>
      </c>
      <c r="BZ37">
        <v>9.4179359999999992</v>
      </c>
      <c r="CA37" s="73">
        <f t="shared" si="69"/>
        <v>2.6148385357800303E-2</v>
      </c>
      <c r="CC37" s="66">
        <v>38503</v>
      </c>
      <c r="CD37">
        <v>23.347881000000001</v>
      </c>
      <c r="CE37" s="73">
        <f t="shared" si="70"/>
        <v>8.7747798203522645E-2</v>
      </c>
      <c r="CG37" s="66">
        <v>38503</v>
      </c>
      <c r="CH37">
        <v>6.9342290000000002</v>
      </c>
      <c r="CI37" s="73">
        <f t="shared" si="71"/>
        <v>0.14722857108521906</v>
      </c>
      <c r="CK37" s="66">
        <v>38503</v>
      </c>
      <c r="CL37">
        <v>19.408981000000001</v>
      </c>
      <c r="CM37" s="73">
        <f t="shared" si="72"/>
        <v>0.20531066355733718</v>
      </c>
      <c r="CO37" s="66">
        <v>38503</v>
      </c>
      <c r="CP37">
        <v>3.1125039999999999</v>
      </c>
      <c r="CQ37" s="73">
        <f t="shared" si="73"/>
        <v>-1.2371335254988654E-2</v>
      </c>
      <c r="CS37" s="66">
        <v>38503</v>
      </c>
      <c r="CT37">
        <v>17.261900000000001</v>
      </c>
      <c r="CU37" s="73">
        <f t="shared" si="24"/>
        <v>6.3354725222045813E-2</v>
      </c>
      <c r="CW37" s="66">
        <v>38503</v>
      </c>
      <c r="CX37">
        <v>39.965299999999999</v>
      </c>
      <c r="CY37" s="73">
        <f t="shared" si="74"/>
        <v>2.3632317108211207E-2</v>
      </c>
      <c r="DA37" s="66">
        <v>38503</v>
      </c>
      <c r="DB37">
        <v>22.460847999999999</v>
      </c>
      <c r="DC37" s="73">
        <f t="shared" si="75"/>
        <v>1.0741137209722074E-2</v>
      </c>
      <c r="DE37" s="66">
        <v>38503</v>
      </c>
      <c r="DF37">
        <v>12.947039999999999</v>
      </c>
      <c r="DG37" s="73">
        <f t="shared" si="76"/>
        <v>0.11329150066487891</v>
      </c>
      <c r="DI37" s="93">
        <v>38503</v>
      </c>
      <c r="DJ37" s="65">
        <v>5.1875</v>
      </c>
      <c r="DK37" s="95">
        <f t="shared" si="77"/>
        <v>2.8349894710586854E-2</v>
      </c>
      <c r="DM37" s="66">
        <v>38503</v>
      </c>
      <c r="DN37">
        <v>2.050189</v>
      </c>
      <c r="DO37" s="73">
        <f t="shared" si="78"/>
        <v>-3.2986391262533653E-3</v>
      </c>
      <c r="DQ37" s="66">
        <v>38503</v>
      </c>
      <c r="DR37">
        <v>16.879019</v>
      </c>
      <c r="DS37" s="73">
        <f t="shared" si="79"/>
        <v>0.10927915989421068</v>
      </c>
      <c r="DU37" s="66">
        <v>38503</v>
      </c>
      <c r="DV37">
        <v>12.239800000000001</v>
      </c>
      <c r="DW37" s="73">
        <f t="shared" si="80"/>
        <v>6.4016862206816821E-2</v>
      </c>
      <c r="DY37" s="66">
        <v>38503</v>
      </c>
      <c r="DZ37">
        <v>27.771180999999999</v>
      </c>
      <c r="EA37" s="73">
        <f t="shared" si="81"/>
        <v>6.611923690889128E-2</v>
      </c>
      <c r="EC37" s="66">
        <v>38503</v>
      </c>
      <c r="ED37">
        <v>9.7315930000000002</v>
      </c>
      <c r="EE37" s="73">
        <f t="shared" si="82"/>
        <v>3.7533505222694108E-2</v>
      </c>
      <c r="EG37" s="93">
        <v>38503</v>
      </c>
      <c r="EH37" s="65">
        <v>13.4558</v>
      </c>
      <c r="EI37" s="95">
        <f t="shared" si="83"/>
        <v>3.5900379518043354E-2</v>
      </c>
      <c r="EK37" s="66">
        <v>38503</v>
      </c>
      <c r="EL37">
        <v>18.654551000000001</v>
      </c>
      <c r="EM37" s="73">
        <f t="shared" si="84"/>
        <v>0.15476064552678656</v>
      </c>
      <c r="EO37" s="66">
        <v>38503</v>
      </c>
      <c r="EP37">
        <v>11.643421999999999</v>
      </c>
      <c r="EQ37" s="73">
        <f t="shared" si="85"/>
        <v>3.9537055078368126E-2</v>
      </c>
      <c r="ES37" s="66">
        <v>38503</v>
      </c>
      <c r="ET37">
        <v>12.944654999999999</v>
      </c>
      <c r="EU37" s="73">
        <f t="shared" si="86"/>
        <v>9.1325083689486244E-3</v>
      </c>
      <c r="EW37" s="66">
        <v>38503</v>
      </c>
      <c r="EX37">
        <v>9.9893560000000008</v>
      </c>
      <c r="EY37" s="73">
        <f t="shared" si="87"/>
        <v>2.6198219309529425E-2</v>
      </c>
      <c r="FA37" s="66">
        <v>38503</v>
      </c>
      <c r="FB37">
        <v>48.123069999999998</v>
      </c>
      <c r="FC37" s="73">
        <f t="shared" si="88"/>
        <v>9.775022241404957E-2</v>
      </c>
      <c r="FE37" s="66">
        <v>38503</v>
      </c>
      <c r="FF37">
        <v>9.7506559999999993</v>
      </c>
      <c r="FG37" s="73">
        <f t="shared" si="89"/>
        <v>1.5278488412798058E-2</v>
      </c>
      <c r="FI37" s="66">
        <v>38503</v>
      </c>
      <c r="FJ37">
        <v>10.947054</v>
      </c>
      <c r="FK37" s="73">
        <f t="shared" si="90"/>
        <v>7.8332234378082469E-2</v>
      </c>
      <c r="FM37" s="93">
        <v>38503</v>
      </c>
      <c r="FN37" s="65">
        <v>88.92</v>
      </c>
      <c r="FO37" s="95">
        <f t="shared" si="91"/>
        <v>4.7441546298138404E-2</v>
      </c>
      <c r="FQ37" s="66">
        <v>38503</v>
      </c>
      <c r="FR37">
        <v>21.774021000000001</v>
      </c>
      <c r="FS37" s="73">
        <f t="shared" si="92"/>
        <v>5.7581038507675916E-2</v>
      </c>
      <c r="FU37" s="66">
        <v>38503</v>
      </c>
      <c r="FV37">
        <v>106.099998</v>
      </c>
      <c r="FW37" s="73">
        <f t="shared" si="93"/>
        <v>2.4810414064372059E-2</v>
      </c>
      <c r="FY37" s="93">
        <v>38503</v>
      </c>
      <c r="FZ37" s="65">
        <v>8.8199000000000005</v>
      </c>
      <c r="GA37" s="95">
        <f t="shared" si="94"/>
        <v>4.8469350319765514E-2</v>
      </c>
      <c r="GC37" s="66">
        <v>38503</v>
      </c>
      <c r="GD37">
        <v>17.127796</v>
      </c>
      <c r="GE37" s="73">
        <f t="shared" si="95"/>
        <v>4.4956752551566559E-2</v>
      </c>
      <c r="GG37" s="66">
        <v>38503</v>
      </c>
      <c r="GH37">
        <v>28.996527</v>
      </c>
      <c r="GI37" s="73">
        <f t="shared" si="96"/>
        <v>-1.8994917815375281E-2</v>
      </c>
      <c r="GK37" s="66">
        <v>38503</v>
      </c>
      <c r="GL37">
        <v>12.014104</v>
      </c>
      <c r="GM37" s="73">
        <f t="shared" si="97"/>
        <v>4.3410136208602068E-2</v>
      </c>
      <c r="GO37" s="66">
        <v>38503</v>
      </c>
      <c r="GP37">
        <v>32.425102000000003</v>
      </c>
      <c r="GQ37" s="73">
        <f t="shared" si="98"/>
        <v>5.9677590720209533E-2</v>
      </c>
    </row>
    <row r="38" spans="1:199">
      <c r="A38" s="66">
        <v>38533</v>
      </c>
      <c r="B38">
        <v>13.301029</v>
      </c>
      <c r="C38" s="73">
        <f t="shared" si="50"/>
        <v>9.1502020961583524E-2</v>
      </c>
      <c r="E38" s="66">
        <v>38533</v>
      </c>
      <c r="F38">
        <v>51.600445000000001</v>
      </c>
      <c r="G38" s="73">
        <f t="shared" si="51"/>
        <v>7.0243940584174963E-2</v>
      </c>
      <c r="I38" s="66">
        <v>38533</v>
      </c>
      <c r="J38">
        <v>24.936063999999998</v>
      </c>
      <c r="K38" s="73">
        <f t="shared" si="52"/>
        <v>6.3315189868398944E-2</v>
      </c>
      <c r="M38" s="66">
        <v>38533</v>
      </c>
      <c r="N38">
        <v>10.649997000000001</v>
      </c>
      <c r="O38" s="73">
        <f t="shared" si="53"/>
        <v>3.0291087404500004E-2</v>
      </c>
      <c r="Q38" s="66">
        <v>38533</v>
      </c>
      <c r="R38">
        <v>28.596405000000001</v>
      </c>
      <c r="S38" s="73">
        <f t="shared" si="54"/>
        <v>-1.5394797788297497E-2</v>
      </c>
      <c r="U38" s="66">
        <v>38533</v>
      </c>
      <c r="V38">
        <v>50.987555999999998</v>
      </c>
      <c r="W38" s="73">
        <f t="shared" si="55"/>
        <v>9.2472424490772698E-2</v>
      </c>
      <c r="X38"/>
      <c r="Y38" s="66">
        <v>38533</v>
      </c>
      <c r="Z38">
        <v>41.286735999999998</v>
      </c>
      <c r="AA38" s="73">
        <f t="shared" si="56"/>
        <v>5.3402583788403471E-2</v>
      </c>
      <c r="AC38" s="93">
        <v>38533</v>
      </c>
      <c r="AD38" s="65">
        <v>4.26</v>
      </c>
      <c r="AE38" s="95">
        <f t="shared" si="57"/>
        <v>-7.8958696727278205E-2</v>
      </c>
      <c r="AG38" s="66">
        <v>38533</v>
      </c>
      <c r="AH38">
        <v>20.212336000000001</v>
      </c>
      <c r="AI38" s="73">
        <f t="shared" si="58"/>
        <v>6.6257655311507402E-2</v>
      </c>
      <c r="AJ38"/>
      <c r="AK38" s="66">
        <v>38533</v>
      </c>
      <c r="AL38">
        <v>40.701149000000001</v>
      </c>
      <c r="AM38" s="73">
        <f t="shared" si="59"/>
        <v>6.6368340824837738E-2</v>
      </c>
      <c r="AN38"/>
      <c r="AO38" s="66">
        <v>38533</v>
      </c>
      <c r="AP38">
        <v>22.211604999999999</v>
      </c>
      <c r="AQ38" s="73">
        <f t="shared" si="60"/>
        <v>5.1046310820724021E-2</v>
      </c>
      <c r="AS38" s="66">
        <v>38533</v>
      </c>
      <c r="AT38">
        <v>57.571331000000001</v>
      </c>
      <c r="AU38" s="73">
        <f t="shared" si="61"/>
        <v>9.8683724109752541E-2</v>
      </c>
      <c r="AW38" s="66">
        <v>38533</v>
      </c>
      <c r="AX38">
        <v>15.931984999999999</v>
      </c>
      <c r="AY38" s="73">
        <f t="shared" si="62"/>
        <v>6.3401326930190044E-2</v>
      </c>
      <c r="BA38" s="66">
        <v>38533</v>
      </c>
      <c r="BB38">
        <v>8.7942</v>
      </c>
      <c r="BC38" s="73">
        <f t="shared" si="63"/>
        <v>3.3932136564631267E-2</v>
      </c>
      <c r="BE38" s="66">
        <v>38533</v>
      </c>
      <c r="BF38">
        <v>11.160330999999999</v>
      </c>
      <c r="BG38" s="73">
        <f t="shared" si="64"/>
        <v>0.10282447253101649</v>
      </c>
      <c r="BI38" s="66">
        <v>38533</v>
      </c>
      <c r="BJ38">
        <v>25.048742000000001</v>
      </c>
      <c r="BK38" s="73">
        <f t="shared" si="65"/>
        <v>0.14985214392574608</v>
      </c>
      <c r="BM38" s="66">
        <v>38533</v>
      </c>
      <c r="BN38">
        <v>34.450885999999997</v>
      </c>
      <c r="BO38" s="73">
        <f t="shared" si="66"/>
        <v>8.8378424407418998E-2</v>
      </c>
      <c r="BQ38" s="66">
        <v>38533</v>
      </c>
      <c r="BR38">
        <v>6.9672689999999999</v>
      </c>
      <c r="BS38" s="73">
        <f t="shared" si="67"/>
        <v>6.7597735500009151E-2</v>
      </c>
      <c r="BU38" s="66">
        <v>38533</v>
      </c>
      <c r="BV38">
        <v>24.970320000000001</v>
      </c>
      <c r="BW38" s="73">
        <f t="shared" si="68"/>
        <v>0.17794426302473712</v>
      </c>
      <c r="BY38" s="66">
        <v>38533</v>
      </c>
      <c r="BZ38">
        <v>10.795086</v>
      </c>
      <c r="CA38" s="73">
        <f t="shared" si="69"/>
        <v>0.13647507428597372</v>
      </c>
      <c r="CC38" s="66">
        <v>38533</v>
      </c>
      <c r="CD38">
        <v>23.98526</v>
      </c>
      <c r="CE38" s="73">
        <f t="shared" si="70"/>
        <v>2.6933244471418399E-2</v>
      </c>
      <c r="CG38" s="66">
        <v>38533</v>
      </c>
      <c r="CH38">
        <v>7.5946470000000001</v>
      </c>
      <c r="CI38" s="73">
        <f t="shared" si="71"/>
        <v>9.0973784633481089E-2</v>
      </c>
      <c r="CK38" s="66">
        <v>38533</v>
      </c>
      <c r="CL38">
        <v>18.844792999999999</v>
      </c>
      <c r="CM38" s="73">
        <f t="shared" si="72"/>
        <v>-2.9499254778019221E-2</v>
      </c>
      <c r="CO38" s="66">
        <v>38533</v>
      </c>
      <c r="CP38">
        <v>3.1913239999999998</v>
      </c>
      <c r="CQ38" s="73">
        <f t="shared" si="73"/>
        <v>2.5008330779944184E-2</v>
      </c>
      <c r="CS38" s="66">
        <v>38533</v>
      </c>
      <c r="CT38">
        <v>17.9453</v>
      </c>
      <c r="CU38" s="73">
        <f t="shared" si="24"/>
        <v>3.8826481499307487E-2</v>
      </c>
      <c r="CW38" s="66">
        <v>38533</v>
      </c>
      <c r="CX38">
        <v>39.852200000000003</v>
      </c>
      <c r="CY38" s="73">
        <f t="shared" si="74"/>
        <v>-2.8339668793342437E-3</v>
      </c>
      <c r="DA38" s="66">
        <v>38533</v>
      </c>
      <c r="DB38">
        <v>25.573848999999999</v>
      </c>
      <c r="DC38" s="73">
        <f t="shared" si="75"/>
        <v>0.1297966013291118</v>
      </c>
      <c r="DE38" s="66">
        <v>38533</v>
      </c>
      <c r="DF38">
        <v>13.846455000000001</v>
      </c>
      <c r="DG38" s="73">
        <f t="shared" si="76"/>
        <v>6.7162052601600894E-2</v>
      </c>
      <c r="DI38" s="93">
        <v>38533</v>
      </c>
      <c r="DJ38" s="65">
        <v>5.4550000000000001</v>
      </c>
      <c r="DK38" s="95">
        <f t="shared" si="77"/>
        <v>5.0280733728217362E-2</v>
      </c>
      <c r="DM38" s="66">
        <v>38533</v>
      </c>
      <c r="DN38">
        <v>2.1720630000000001</v>
      </c>
      <c r="DO38" s="73">
        <f t="shared" si="78"/>
        <v>5.7745423153339907E-2</v>
      </c>
      <c r="DQ38" s="66">
        <v>38533</v>
      </c>
      <c r="DR38">
        <v>17.55584</v>
      </c>
      <c r="DS38" s="73">
        <f t="shared" si="79"/>
        <v>3.9315286725873172E-2</v>
      </c>
      <c r="DU38" s="66">
        <v>38533</v>
      </c>
      <c r="DV38">
        <v>12.259</v>
      </c>
      <c r="DW38" s="73">
        <f t="shared" si="80"/>
        <v>1.5674240314553175E-3</v>
      </c>
      <c r="DY38" s="66">
        <v>38533</v>
      </c>
      <c r="DZ38">
        <v>29.954628</v>
      </c>
      <c r="EA38" s="73">
        <f t="shared" si="81"/>
        <v>7.5685008508597967E-2</v>
      </c>
      <c r="EC38" s="66">
        <v>38533</v>
      </c>
      <c r="ED38">
        <v>10.479988000000001</v>
      </c>
      <c r="EE38" s="73">
        <f t="shared" si="82"/>
        <v>7.4089930604679985E-2</v>
      </c>
      <c r="EG38" s="93">
        <v>38533</v>
      </c>
      <c r="EH38" s="65">
        <v>13.3866</v>
      </c>
      <c r="EI38" s="95">
        <f t="shared" si="83"/>
        <v>-5.1560332388246406E-3</v>
      </c>
      <c r="EK38" s="66">
        <v>38533</v>
      </c>
      <c r="EL38">
        <v>19.013521000000001</v>
      </c>
      <c r="EM38" s="73">
        <f t="shared" si="84"/>
        <v>1.906021988654482E-2</v>
      </c>
      <c r="EO38" s="66">
        <v>38533</v>
      </c>
      <c r="EP38">
        <v>12.330456999999999</v>
      </c>
      <c r="EQ38" s="73">
        <f t="shared" si="85"/>
        <v>5.733099520867168E-2</v>
      </c>
      <c r="ES38" s="66">
        <v>38533</v>
      </c>
      <c r="ET38">
        <v>13.867505</v>
      </c>
      <c r="EU38" s="73">
        <f t="shared" si="86"/>
        <v>6.8865371870777708E-2</v>
      </c>
      <c r="EW38" s="66">
        <v>38533</v>
      </c>
      <c r="EX38">
        <v>12.060264999999999</v>
      </c>
      <c r="EY38" s="73">
        <f t="shared" si="87"/>
        <v>0.18839603840555469</v>
      </c>
      <c r="FA38" s="66">
        <v>38533</v>
      </c>
      <c r="FB38">
        <v>51.611457999999999</v>
      </c>
      <c r="FC38" s="73">
        <f t="shared" si="88"/>
        <v>6.9982014193022343E-2</v>
      </c>
      <c r="FE38" s="66">
        <v>38533</v>
      </c>
      <c r="FF38">
        <v>9.1522400000000008</v>
      </c>
      <c r="FG38" s="73">
        <f t="shared" si="89"/>
        <v>-6.333590672787337E-2</v>
      </c>
      <c r="FI38" s="66">
        <v>38533</v>
      </c>
      <c r="FJ38">
        <v>11.026837</v>
      </c>
      <c r="FK38" s="73">
        <f t="shared" si="90"/>
        <v>7.2616497997418962E-3</v>
      </c>
      <c r="FM38" s="93">
        <v>38533</v>
      </c>
      <c r="FN38" s="65">
        <v>88.12</v>
      </c>
      <c r="FO38" s="95">
        <f t="shared" si="91"/>
        <v>-9.0375671618534298E-3</v>
      </c>
      <c r="FQ38" s="66">
        <v>38533</v>
      </c>
      <c r="FR38">
        <v>23.122854</v>
      </c>
      <c r="FS38" s="73">
        <f t="shared" si="92"/>
        <v>6.0103917180761933E-2</v>
      </c>
      <c r="FU38" s="66">
        <v>38533</v>
      </c>
      <c r="FV38">
        <v>114</v>
      </c>
      <c r="FW38" s="73">
        <f t="shared" si="93"/>
        <v>7.181642162469952E-2</v>
      </c>
      <c r="FY38" s="93">
        <v>38533</v>
      </c>
      <c r="FZ38" s="65">
        <v>9.7838999999999992</v>
      </c>
      <c r="GA38" s="95">
        <f t="shared" si="94"/>
        <v>0.10372764547809188</v>
      </c>
      <c r="GC38" s="66">
        <v>38533</v>
      </c>
      <c r="GD38">
        <v>18.48312</v>
      </c>
      <c r="GE38" s="73">
        <f t="shared" si="95"/>
        <v>7.6155242237817528E-2</v>
      </c>
      <c r="GG38" s="66">
        <v>38533</v>
      </c>
      <c r="GH38">
        <v>32.205933000000002</v>
      </c>
      <c r="GI38" s="73">
        <f t="shared" si="96"/>
        <v>0.10497462604179487</v>
      </c>
      <c r="GK38" s="66">
        <v>38533</v>
      </c>
      <c r="GL38">
        <v>12.457614</v>
      </c>
      <c r="GM38" s="73">
        <f t="shared" si="97"/>
        <v>3.6250709287498302E-2</v>
      </c>
      <c r="GO38" s="66">
        <v>38533</v>
      </c>
      <c r="GP38">
        <v>35.827491999999999</v>
      </c>
      <c r="GQ38" s="73">
        <f t="shared" si="98"/>
        <v>9.9782655739446446E-2</v>
      </c>
    </row>
    <row r="39" spans="1:199">
      <c r="A39" s="66">
        <v>38564</v>
      </c>
      <c r="B39">
        <v>13.730642</v>
      </c>
      <c r="C39" s="73">
        <f t="shared" si="50"/>
        <v>3.1788576952805125E-2</v>
      </c>
      <c r="E39" s="66">
        <v>38564</v>
      </c>
      <c r="F39">
        <v>49.304585000000003</v>
      </c>
      <c r="G39" s="73">
        <f t="shared" si="51"/>
        <v>-4.5513217728716492E-2</v>
      </c>
      <c r="I39" s="66">
        <v>38564</v>
      </c>
      <c r="J39">
        <v>25.670909999999999</v>
      </c>
      <c r="K39" s="73">
        <f t="shared" si="52"/>
        <v>2.9043335164118153E-2</v>
      </c>
      <c r="M39" s="66">
        <v>38564</v>
      </c>
      <c r="N39">
        <v>10.765554</v>
      </c>
      <c r="O39" s="73">
        <f t="shared" si="53"/>
        <v>1.0791982101673394E-2</v>
      </c>
      <c r="Q39" s="66">
        <v>38564</v>
      </c>
      <c r="R39">
        <v>27.747456</v>
      </c>
      <c r="S39" s="73">
        <f t="shared" si="54"/>
        <v>-3.0136850309992264E-2</v>
      </c>
      <c r="U39" s="66">
        <v>38564</v>
      </c>
      <c r="V39">
        <v>50.948402000000002</v>
      </c>
      <c r="W39" s="73">
        <f t="shared" si="55"/>
        <v>-7.6820785704556215E-4</v>
      </c>
      <c r="X39"/>
      <c r="Y39" s="66">
        <v>38564</v>
      </c>
      <c r="Z39">
        <v>39.918109999999999</v>
      </c>
      <c r="AA39" s="73">
        <f t="shared" si="56"/>
        <v>-3.3711180522661824E-2</v>
      </c>
      <c r="AC39" s="93">
        <v>38562</v>
      </c>
      <c r="AD39" s="65">
        <v>4.4059999999999997</v>
      </c>
      <c r="AE39" s="95">
        <f t="shared" si="57"/>
        <v>3.3698088098872356E-2</v>
      </c>
      <c r="AG39" s="66">
        <v>38564</v>
      </c>
      <c r="AH39">
        <v>19.615881000000002</v>
      </c>
      <c r="AI39" s="73">
        <f t="shared" si="58"/>
        <v>-2.9953617820283367E-2</v>
      </c>
      <c r="AJ39"/>
      <c r="AK39" s="66">
        <v>38564</v>
      </c>
      <c r="AL39">
        <v>39.474701000000003</v>
      </c>
      <c r="AM39" s="73">
        <f t="shared" si="59"/>
        <v>-3.0596337309460635E-2</v>
      </c>
      <c r="AN39"/>
      <c r="AO39" s="66">
        <v>38564</v>
      </c>
      <c r="AP39">
        <v>21.915244999999999</v>
      </c>
      <c r="AQ39" s="73">
        <f t="shared" si="60"/>
        <v>-1.3432386675312708E-2</v>
      </c>
      <c r="AS39" s="66">
        <v>38564</v>
      </c>
      <c r="AT39">
        <v>57.615260999999997</v>
      </c>
      <c r="AU39" s="73">
        <f t="shared" si="61"/>
        <v>7.6276242515960354E-4</v>
      </c>
      <c r="AW39" s="66">
        <v>38564</v>
      </c>
      <c r="AX39">
        <v>15.439888</v>
      </c>
      <c r="AY39" s="73">
        <f t="shared" si="62"/>
        <v>-3.1374433133263518E-2</v>
      </c>
      <c r="BA39" s="66">
        <v>38562</v>
      </c>
      <c r="BB39">
        <v>9.3719999999999999</v>
      </c>
      <c r="BC39" s="73">
        <f t="shared" si="63"/>
        <v>6.3634107366376369E-2</v>
      </c>
      <c r="BE39" s="66">
        <v>38564</v>
      </c>
      <c r="BF39">
        <v>10.502922999999999</v>
      </c>
      <c r="BG39" s="73">
        <f t="shared" si="64"/>
        <v>-6.0712016636467671E-2</v>
      </c>
      <c r="BI39" s="66">
        <v>38564</v>
      </c>
      <c r="BJ39">
        <v>23.673500000000001</v>
      </c>
      <c r="BK39" s="73">
        <f t="shared" si="65"/>
        <v>-5.6467327616555256E-2</v>
      </c>
      <c r="BM39" s="66">
        <v>38564</v>
      </c>
      <c r="BN39">
        <v>34.046978000000003</v>
      </c>
      <c r="BO39" s="73">
        <f t="shared" si="66"/>
        <v>-1.1793438740156831E-2</v>
      </c>
      <c r="BQ39" s="66">
        <v>38564</v>
      </c>
      <c r="BR39">
        <v>6.5544250000000002</v>
      </c>
      <c r="BS39" s="73">
        <f t="shared" si="67"/>
        <v>-6.1082931825551808E-2</v>
      </c>
      <c r="BU39" s="66">
        <v>38564</v>
      </c>
      <c r="BV39">
        <v>25.953696999999998</v>
      </c>
      <c r="BW39" s="73">
        <f t="shared" si="68"/>
        <v>3.8626146157831033E-2</v>
      </c>
      <c r="BY39" s="66">
        <v>38564</v>
      </c>
      <c r="BZ39">
        <v>11.057708</v>
      </c>
      <c r="CA39" s="73">
        <f t="shared" si="69"/>
        <v>2.4036710759086501E-2</v>
      </c>
      <c r="CC39" s="66">
        <v>38564</v>
      </c>
      <c r="CD39">
        <v>22.537233000000001</v>
      </c>
      <c r="CE39" s="73">
        <f t="shared" si="70"/>
        <v>-6.2270733466211453E-2</v>
      </c>
      <c r="CG39" s="66">
        <v>38564</v>
      </c>
      <c r="CH39">
        <v>7.264437</v>
      </c>
      <c r="CI39" s="73">
        <f t="shared" si="71"/>
        <v>-4.4452857840485444E-2</v>
      </c>
      <c r="CK39" s="66">
        <v>38564</v>
      </c>
      <c r="CL39">
        <v>20.311755999999999</v>
      </c>
      <c r="CM39" s="73">
        <f t="shared" si="72"/>
        <v>7.4963189414048281E-2</v>
      </c>
      <c r="CO39" s="66">
        <v>38564</v>
      </c>
      <c r="CP39">
        <v>3.2546970000000002</v>
      </c>
      <c r="CQ39" s="73">
        <f t="shared" si="73"/>
        <v>1.9663306059506759E-2</v>
      </c>
      <c r="CS39" s="66">
        <v>38562</v>
      </c>
      <c r="CT39">
        <v>19.1816</v>
      </c>
      <c r="CU39" s="73">
        <f t="shared" si="24"/>
        <v>6.6623243996916853E-2</v>
      </c>
      <c r="CW39" s="66">
        <v>38562</v>
      </c>
      <c r="CX39">
        <v>41.436100000000003</v>
      </c>
      <c r="CY39" s="73">
        <f t="shared" si="74"/>
        <v>3.8974870814585338E-2</v>
      </c>
      <c r="DA39" s="66">
        <v>38564</v>
      </c>
      <c r="DB39">
        <v>26.670756999999998</v>
      </c>
      <c r="DC39" s="73">
        <f t="shared" si="75"/>
        <v>4.1997415805757887E-2</v>
      </c>
      <c r="DE39" s="66">
        <v>38564</v>
      </c>
      <c r="DF39">
        <v>12.690063</v>
      </c>
      <c r="DG39" s="73">
        <f t="shared" si="76"/>
        <v>-8.7209996939165715E-2</v>
      </c>
      <c r="DI39" s="93">
        <v>38562</v>
      </c>
      <c r="DJ39" s="65">
        <v>5.2575000000000003</v>
      </c>
      <c r="DK39" s="95">
        <f t="shared" si="77"/>
        <v>-3.6876990690316289E-2</v>
      </c>
      <c r="DM39" s="66">
        <v>38564</v>
      </c>
      <c r="DN39">
        <v>2.1151879999999998</v>
      </c>
      <c r="DO39" s="73">
        <f t="shared" si="78"/>
        <v>-2.6533709739151881E-2</v>
      </c>
      <c r="DQ39" s="66">
        <v>38564</v>
      </c>
      <c r="DR39">
        <v>17.258030000000002</v>
      </c>
      <c r="DS39" s="73">
        <f t="shared" si="79"/>
        <v>-1.7109115682272972E-2</v>
      </c>
      <c r="DU39" s="66">
        <v>38562</v>
      </c>
      <c r="DV39">
        <v>13.363899999999999</v>
      </c>
      <c r="DW39" s="73">
        <f t="shared" si="80"/>
        <v>8.6296680564072678E-2</v>
      </c>
      <c r="DY39" s="66">
        <v>38564</v>
      </c>
      <c r="DZ39">
        <v>28.992235000000001</v>
      </c>
      <c r="EA39" s="73">
        <f t="shared" si="81"/>
        <v>-3.2655801318789771E-2</v>
      </c>
      <c r="EC39" s="66">
        <v>38564</v>
      </c>
      <c r="ED39">
        <v>10.006805</v>
      </c>
      <c r="EE39" s="73">
        <f t="shared" si="82"/>
        <v>-4.6202172295163525E-2</v>
      </c>
      <c r="EG39" s="93">
        <v>38562</v>
      </c>
      <c r="EH39" s="65">
        <v>13.732699999999999</v>
      </c>
      <c r="EI39" s="95">
        <f t="shared" si="83"/>
        <v>2.5525643495835724E-2</v>
      </c>
      <c r="EK39" s="66">
        <v>38564</v>
      </c>
      <c r="EL39">
        <v>19.401547999999998</v>
      </c>
      <c r="EM39" s="73">
        <f t="shared" si="84"/>
        <v>2.0202499044658491E-2</v>
      </c>
      <c r="EO39" s="66">
        <v>38564</v>
      </c>
      <c r="EP39">
        <v>12.318403</v>
      </c>
      <c r="EQ39" s="73">
        <f t="shared" si="85"/>
        <v>-9.7805748102751497E-4</v>
      </c>
      <c r="ES39" s="66">
        <v>38564</v>
      </c>
      <c r="ET39">
        <v>13.217176</v>
      </c>
      <c r="EU39" s="73">
        <f t="shared" si="86"/>
        <v>-4.8031137631729726E-2</v>
      </c>
      <c r="EW39" s="66">
        <v>38564</v>
      </c>
      <c r="EX39">
        <v>12.069175</v>
      </c>
      <c r="EY39" s="73">
        <f t="shared" si="87"/>
        <v>7.3851696557948566E-4</v>
      </c>
      <c r="FA39" s="66">
        <v>38564</v>
      </c>
      <c r="FB39">
        <v>50.067394</v>
      </c>
      <c r="FC39" s="73">
        <f t="shared" si="88"/>
        <v>-3.0373724247342113E-2</v>
      </c>
      <c r="FE39" s="66">
        <v>38564</v>
      </c>
      <c r="FF39">
        <v>8.8354330000000001</v>
      </c>
      <c r="FG39" s="73">
        <f t="shared" si="89"/>
        <v>-3.5228543878275002E-2</v>
      </c>
      <c r="FI39" s="66">
        <v>38564</v>
      </c>
      <c r="FJ39">
        <v>10.699199</v>
      </c>
      <c r="FK39" s="73">
        <f t="shared" si="90"/>
        <v>-3.016314991567216E-2</v>
      </c>
      <c r="FM39" s="93">
        <v>38562</v>
      </c>
      <c r="FN39" s="65">
        <v>96.03</v>
      </c>
      <c r="FO39" s="95">
        <f t="shared" si="91"/>
        <v>8.5961120715738956E-2</v>
      </c>
      <c r="FQ39" s="66">
        <v>38564</v>
      </c>
      <c r="FR39">
        <v>24.394608999999999</v>
      </c>
      <c r="FS39" s="73">
        <f t="shared" si="92"/>
        <v>5.3540686172485856E-2</v>
      </c>
      <c r="FU39" s="66">
        <v>38564</v>
      </c>
      <c r="FV39">
        <v>116.099998</v>
      </c>
      <c r="FW39" s="73">
        <f t="shared" si="93"/>
        <v>1.8253423082821248E-2</v>
      </c>
      <c r="FY39" s="93">
        <v>38562</v>
      </c>
      <c r="FZ39" s="65">
        <v>10.4457</v>
      </c>
      <c r="GA39" s="95">
        <f t="shared" si="94"/>
        <v>6.545223291072956E-2</v>
      </c>
      <c r="GC39" s="66">
        <v>38564</v>
      </c>
      <c r="GD39">
        <v>17.286315999999999</v>
      </c>
      <c r="GE39" s="73">
        <f t="shared" si="95"/>
        <v>-6.694267727905942E-2</v>
      </c>
      <c r="GG39" s="66">
        <v>38564</v>
      </c>
      <c r="GH39">
        <v>32.017440999999998</v>
      </c>
      <c r="GI39" s="73">
        <f t="shared" si="96"/>
        <v>-5.8699046618015654E-3</v>
      </c>
      <c r="GK39" s="66">
        <v>38564</v>
      </c>
      <c r="GL39">
        <v>12.596181</v>
      </c>
      <c r="GM39" s="73">
        <f t="shared" si="97"/>
        <v>1.1061670531353526E-2</v>
      </c>
      <c r="GO39" s="66">
        <v>38564</v>
      </c>
      <c r="GP39">
        <v>35.186065999999997</v>
      </c>
      <c r="GQ39" s="73">
        <f t="shared" si="98"/>
        <v>-1.8065379696770315E-2</v>
      </c>
    </row>
    <row r="40" spans="1:199">
      <c r="A40" s="66">
        <v>38595</v>
      </c>
      <c r="B40">
        <v>14.281791</v>
      </c>
      <c r="C40" s="73">
        <f t="shared" si="50"/>
        <v>3.9355391606270156E-2</v>
      </c>
      <c r="E40" s="66">
        <v>38595</v>
      </c>
      <c r="F40">
        <v>51.638092</v>
      </c>
      <c r="G40" s="73">
        <f t="shared" si="51"/>
        <v>4.6242538440976005E-2</v>
      </c>
      <c r="I40" s="66">
        <v>38595</v>
      </c>
      <c r="J40">
        <v>27.357403000000001</v>
      </c>
      <c r="K40" s="73">
        <f t="shared" si="52"/>
        <v>6.362872446227627E-2</v>
      </c>
      <c r="M40" s="66">
        <v>38595</v>
      </c>
      <c r="N40">
        <v>11.391499</v>
      </c>
      <c r="O40" s="73">
        <f t="shared" si="53"/>
        <v>5.6515782905285084E-2</v>
      </c>
      <c r="Q40" s="66">
        <v>38595</v>
      </c>
      <c r="R40">
        <v>28.997698</v>
      </c>
      <c r="S40" s="73">
        <f t="shared" si="54"/>
        <v>4.4072287211128706E-2</v>
      </c>
      <c r="U40" s="66">
        <v>38595</v>
      </c>
      <c r="V40">
        <v>50.478470000000002</v>
      </c>
      <c r="W40" s="73">
        <f t="shared" si="55"/>
        <v>-9.2664863540878155E-3</v>
      </c>
      <c r="X40"/>
      <c r="Y40" s="66">
        <v>38595</v>
      </c>
      <c r="Z40">
        <v>41.578654999999998</v>
      </c>
      <c r="AA40" s="73">
        <f t="shared" si="56"/>
        <v>4.075682899124565E-2</v>
      </c>
      <c r="AC40" s="93">
        <v>38595</v>
      </c>
      <c r="AD40" s="65">
        <v>4.42</v>
      </c>
      <c r="AE40" s="95">
        <f t="shared" si="57"/>
        <v>3.1724477094554862E-3</v>
      </c>
      <c r="AG40" s="66">
        <v>38595</v>
      </c>
      <c r="AH40">
        <v>20.904862999999999</v>
      </c>
      <c r="AI40" s="73">
        <f t="shared" si="58"/>
        <v>6.3642318071889234E-2</v>
      </c>
      <c r="AJ40"/>
      <c r="AK40" s="66">
        <v>38595</v>
      </c>
      <c r="AL40">
        <v>39.218001999999998</v>
      </c>
      <c r="AM40" s="73">
        <f t="shared" si="59"/>
        <v>-6.524109624518726E-3</v>
      </c>
      <c r="AN40"/>
      <c r="AO40" s="66">
        <v>38595</v>
      </c>
      <c r="AP40">
        <v>23.629373999999999</v>
      </c>
      <c r="AQ40" s="73">
        <f t="shared" si="60"/>
        <v>7.5308085734463251E-2</v>
      </c>
      <c r="AS40" s="66">
        <v>38595</v>
      </c>
      <c r="AT40">
        <v>61.701602999999999</v>
      </c>
      <c r="AU40" s="73">
        <f t="shared" si="61"/>
        <v>6.8522430598895664E-2</v>
      </c>
      <c r="AW40" s="66">
        <v>38595</v>
      </c>
      <c r="AX40">
        <v>16.992308000000001</v>
      </c>
      <c r="AY40" s="73">
        <f t="shared" si="62"/>
        <v>9.580648038796559E-2</v>
      </c>
      <c r="BA40" s="66">
        <v>38595</v>
      </c>
      <c r="BB40">
        <v>9.0785</v>
      </c>
      <c r="BC40" s="73">
        <f t="shared" si="63"/>
        <v>-3.1817539916964628E-2</v>
      </c>
      <c r="BE40" s="66">
        <v>38595</v>
      </c>
      <c r="BF40">
        <v>10.564804000000001</v>
      </c>
      <c r="BG40" s="73">
        <f t="shared" si="64"/>
        <v>5.8744996988081208E-3</v>
      </c>
      <c r="BI40" s="66">
        <v>38595</v>
      </c>
      <c r="BJ40">
        <v>27.931660000000001</v>
      </c>
      <c r="BK40" s="73">
        <f t="shared" si="65"/>
        <v>0.16540453339857727</v>
      </c>
      <c r="BM40" s="66">
        <v>38595</v>
      </c>
      <c r="BN40">
        <v>36.528362000000001</v>
      </c>
      <c r="BO40" s="73">
        <f t="shared" si="66"/>
        <v>7.0347723122895126E-2</v>
      </c>
      <c r="BQ40" s="66">
        <v>38595</v>
      </c>
      <c r="BR40">
        <v>6.4437660000000001</v>
      </c>
      <c r="BS40" s="73">
        <f t="shared" si="67"/>
        <v>-1.7027242263616463E-2</v>
      </c>
      <c r="BU40" s="66">
        <v>38595</v>
      </c>
      <c r="BV40">
        <v>27.472324</v>
      </c>
      <c r="BW40" s="73">
        <f t="shared" si="68"/>
        <v>5.6865032166163704E-2</v>
      </c>
      <c r="BY40" s="66">
        <v>38595</v>
      </c>
      <c r="BZ40">
        <v>11.384829999999999</v>
      </c>
      <c r="CA40" s="73">
        <f t="shared" si="69"/>
        <v>2.9154026130894132E-2</v>
      </c>
      <c r="CC40" s="66">
        <v>38595</v>
      </c>
      <c r="CD40">
        <v>24.170905999999999</v>
      </c>
      <c r="CE40" s="73">
        <f t="shared" si="70"/>
        <v>6.9980936960301193E-2</v>
      </c>
      <c r="CG40" s="66">
        <v>38595</v>
      </c>
      <c r="CH40">
        <v>7.5946470000000001</v>
      </c>
      <c r="CI40" s="73">
        <f t="shared" si="71"/>
        <v>4.4452857840485395E-2</v>
      </c>
      <c r="CK40" s="66">
        <v>38595</v>
      </c>
      <c r="CL40">
        <v>20.212971</v>
      </c>
      <c r="CM40" s="73">
        <f t="shared" si="72"/>
        <v>-4.8753046832360914E-3</v>
      </c>
      <c r="CO40" s="66">
        <v>38595</v>
      </c>
      <c r="CP40">
        <v>3.2501699999999998</v>
      </c>
      <c r="CQ40" s="73">
        <f t="shared" si="73"/>
        <v>-1.3918811040591977E-3</v>
      </c>
      <c r="CS40" s="66">
        <v>38595</v>
      </c>
      <c r="CT40">
        <v>18.075800000000001</v>
      </c>
      <c r="CU40" s="73">
        <f t="shared" si="24"/>
        <v>-5.9377459112379155E-2</v>
      </c>
      <c r="CW40" s="66">
        <v>38595</v>
      </c>
      <c r="CX40">
        <v>39.852200000000003</v>
      </c>
      <c r="CY40" s="73">
        <f t="shared" si="74"/>
        <v>-3.8974870814585408E-2</v>
      </c>
      <c r="DA40" s="66">
        <v>38595</v>
      </c>
      <c r="DB40">
        <v>28.112421000000001</v>
      </c>
      <c r="DC40" s="73">
        <f t="shared" si="75"/>
        <v>5.2643785400534507E-2</v>
      </c>
      <c r="DE40" s="66">
        <v>38595</v>
      </c>
      <c r="DF40">
        <v>13.574362000000001</v>
      </c>
      <c r="DG40" s="73">
        <f t="shared" si="76"/>
        <v>6.7363620304191713E-2</v>
      </c>
      <c r="DI40" s="93">
        <v>38595</v>
      </c>
      <c r="DJ40" s="65">
        <v>5.2149999999999999</v>
      </c>
      <c r="DK40" s="95">
        <f t="shared" si="77"/>
        <v>-8.1165401419820791E-3</v>
      </c>
      <c r="DM40" s="66">
        <v>38595</v>
      </c>
      <c r="DN40">
        <v>2.1002960000000002</v>
      </c>
      <c r="DO40" s="73">
        <f t="shared" si="78"/>
        <v>-7.0654102592705844E-3</v>
      </c>
      <c r="DQ40" s="66">
        <v>38595</v>
      </c>
      <c r="DR40">
        <v>17.785923</v>
      </c>
      <c r="DS40" s="73">
        <f t="shared" si="79"/>
        <v>3.0129759311493823E-2</v>
      </c>
      <c r="DU40" s="66">
        <v>38595</v>
      </c>
      <c r="DV40">
        <v>12.922000000000001</v>
      </c>
      <c r="DW40" s="73">
        <f t="shared" si="80"/>
        <v>-3.3625756540956071E-2</v>
      </c>
      <c r="DY40" s="66">
        <v>38595</v>
      </c>
      <c r="DZ40">
        <v>28.988216000000001</v>
      </c>
      <c r="EA40" s="73">
        <f t="shared" si="81"/>
        <v>-1.3863293358775064E-4</v>
      </c>
      <c r="EC40" s="66">
        <v>38595</v>
      </c>
      <c r="ED40">
        <v>9.8257589999999997</v>
      </c>
      <c r="EE40" s="73">
        <f t="shared" si="82"/>
        <v>-1.825795487896226E-2</v>
      </c>
      <c r="EG40" s="93">
        <v>38595</v>
      </c>
      <c r="EH40" s="65">
        <v>13.228400000000001</v>
      </c>
      <c r="EI40" s="95">
        <f t="shared" si="83"/>
        <v>-3.741381656954846E-2</v>
      </c>
      <c r="EK40" s="66">
        <v>38595</v>
      </c>
      <c r="EL40">
        <v>19.995477999999999</v>
      </c>
      <c r="EM40" s="73">
        <f t="shared" si="84"/>
        <v>3.015329128917419E-2</v>
      </c>
      <c r="EO40" s="66">
        <v>38595</v>
      </c>
      <c r="EP40">
        <v>11.727793999999999</v>
      </c>
      <c r="EQ40" s="73">
        <f t="shared" si="85"/>
        <v>-4.9132742891890339E-2</v>
      </c>
      <c r="ES40" s="66">
        <v>38595</v>
      </c>
      <c r="ET40">
        <v>13.694082999999999</v>
      </c>
      <c r="EU40" s="73">
        <f t="shared" si="86"/>
        <v>3.5446645858424615E-2</v>
      </c>
      <c r="EW40" s="66">
        <v>38595</v>
      </c>
      <c r="EX40">
        <v>12.629721999999999</v>
      </c>
      <c r="EY40" s="73">
        <f t="shared" si="87"/>
        <v>4.5398243546224383E-2</v>
      </c>
      <c r="FA40" s="66">
        <v>38595</v>
      </c>
      <c r="FB40">
        <v>54.299228999999997</v>
      </c>
      <c r="FC40" s="73">
        <f t="shared" si="88"/>
        <v>8.1140050090714871E-2</v>
      </c>
      <c r="FE40" s="66">
        <v>38595</v>
      </c>
      <c r="FF40">
        <v>9.5957720000000002</v>
      </c>
      <c r="FG40" s="73">
        <f t="shared" si="89"/>
        <v>8.255247060366519E-2</v>
      </c>
      <c r="FI40" s="66">
        <v>38595</v>
      </c>
      <c r="FJ40">
        <v>11.409126000000001</v>
      </c>
      <c r="FK40" s="73">
        <f t="shared" si="90"/>
        <v>6.4244682613308457E-2</v>
      </c>
      <c r="FM40" s="93">
        <v>38595</v>
      </c>
      <c r="FN40" s="65">
        <v>90.8</v>
      </c>
      <c r="FO40" s="95">
        <f t="shared" si="91"/>
        <v>-5.6001357042633836E-2</v>
      </c>
      <c r="FQ40" s="66">
        <v>38595</v>
      </c>
      <c r="FR40">
        <v>26.552745999999999</v>
      </c>
      <c r="FS40" s="73">
        <f t="shared" si="92"/>
        <v>8.4771004570196817E-2</v>
      </c>
      <c r="FU40" s="66">
        <v>38595</v>
      </c>
      <c r="FV40">
        <v>120.800003</v>
      </c>
      <c r="FW40" s="73">
        <f t="shared" si="93"/>
        <v>3.9684438857834493E-2</v>
      </c>
      <c r="FY40" s="93">
        <v>38595</v>
      </c>
      <c r="FZ40" s="65">
        <v>10.359400000000001</v>
      </c>
      <c r="GA40" s="95">
        <f t="shared" si="94"/>
        <v>-8.2960903784861546E-3</v>
      </c>
      <c r="GC40" s="66">
        <v>38595</v>
      </c>
      <c r="GD40">
        <v>18.031345000000002</v>
      </c>
      <c r="GE40" s="73">
        <f t="shared" si="95"/>
        <v>4.219642647241114E-2</v>
      </c>
      <c r="GG40" s="66">
        <v>38595</v>
      </c>
      <c r="GH40">
        <v>31.107482999999998</v>
      </c>
      <c r="GI40" s="73">
        <f t="shared" si="96"/>
        <v>-2.8832384398645255E-2</v>
      </c>
      <c r="GK40" s="66">
        <v>38595</v>
      </c>
      <c r="GL40">
        <v>12.477201000000001</v>
      </c>
      <c r="GM40" s="73">
        <f t="shared" si="97"/>
        <v>-9.490613835825468E-3</v>
      </c>
      <c r="GO40" s="66">
        <v>38595</v>
      </c>
      <c r="GP40">
        <v>38.994297000000003</v>
      </c>
      <c r="GQ40" s="73">
        <f t="shared" si="98"/>
        <v>0.1027652527065239</v>
      </c>
    </row>
    <row r="41" spans="1:199">
      <c r="A41" s="66">
        <v>38625</v>
      </c>
      <c r="B41">
        <v>14.472754</v>
      </c>
      <c r="C41" s="73">
        <f t="shared" si="50"/>
        <v>1.3282478128821449E-2</v>
      </c>
      <c r="E41" s="66">
        <v>38625</v>
      </c>
      <c r="F41">
        <v>50.847717000000003</v>
      </c>
      <c r="G41" s="73">
        <f t="shared" si="51"/>
        <v>-1.5424392462080189E-2</v>
      </c>
      <c r="I41" s="66">
        <v>38625</v>
      </c>
      <c r="J41">
        <v>25.225185</v>
      </c>
      <c r="K41" s="73">
        <f t="shared" si="52"/>
        <v>-8.1144268451724469E-2</v>
      </c>
      <c r="M41" s="66">
        <v>38625</v>
      </c>
      <c r="N41">
        <v>11.304831999999999</v>
      </c>
      <c r="O41" s="73">
        <f t="shared" si="53"/>
        <v>-7.6371305338145965E-3</v>
      </c>
      <c r="Q41" s="66">
        <v>38625</v>
      </c>
      <c r="R41">
        <v>28.775883</v>
      </c>
      <c r="S41" s="73">
        <f t="shared" si="54"/>
        <v>-7.6788070286081221E-3</v>
      </c>
      <c r="U41" s="66">
        <v>38625</v>
      </c>
      <c r="V41">
        <v>48.050483999999997</v>
      </c>
      <c r="W41" s="73">
        <f t="shared" si="55"/>
        <v>-4.9294700533987608E-2</v>
      </c>
      <c r="X41"/>
      <c r="Y41" s="66">
        <v>38625</v>
      </c>
      <c r="Z41">
        <v>40.255409</v>
      </c>
      <c r="AA41" s="73">
        <f t="shared" si="56"/>
        <v>-3.234255469546253E-2</v>
      </c>
      <c r="AC41" s="93">
        <v>38625</v>
      </c>
      <c r="AD41" s="65">
        <v>4.8879999999999999</v>
      </c>
      <c r="AE41" s="95">
        <f t="shared" si="57"/>
        <v>0.10064352577968751</v>
      </c>
      <c r="AG41" s="66">
        <v>38625</v>
      </c>
      <c r="AH41">
        <v>19.862652000000001</v>
      </c>
      <c r="AI41" s="73">
        <f t="shared" si="58"/>
        <v>-5.1140626885684583E-2</v>
      </c>
      <c r="AJ41"/>
      <c r="AK41" s="66">
        <v>38625</v>
      </c>
      <c r="AL41">
        <v>38.105632999999997</v>
      </c>
      <c r="AM41" s="73">
        <f t="shared" si="59"/>
        <v>-2.877375710103508E-2</v>
      </c>
      <c r="AN41"/>
      <c r="AO41" s="66">
        <v>38625</v>
      </c>
      <c r="AP41">
        <v>23.148775000000001</v>
      </c>
      <c r="AQ41" s="73">
        <f t="shared" si="60"/>
        <v>-2.0548735734709792E-2</v>
      </c>
      <c r="AS41" s="66">
        <v>38625</v>
      </c>
      <c r="AT41">
        <v>64.716942000000003</v>
      </c>
      <c r="AU41" s="73">
        <f t="shared" si="61"/>
        <v>4.7713110818051005E-2</v>
      </c>
      <c r="AW41" s="66">
        <v>38625</v>
      </c>
      <c r="AX41">
        <v>16.353394999999999</v>
      </c>
      <c r="AY41" s="73">
        <f t="shared" si="62"/>
        <v>-3.8325250024367645E-2</v>
      </c>
      <c r="BA41" s="66">
        <v>38625</v>
      </c>
      <c r="BB41">
        <v>10.023</v>
      </c>
      <c r="BC41" s="73">
        <f t="shared" si="63"/>
        <v>9.8973471314144523E-2</v>
      </c>
      <c r="BE41" s="66">
        <v>38625</v>
      </c>
      <c r="BF41">
        <v>10.90513</v>
      </c>
      <c r="BG41" s="73">
        <f t="shared" si="64"/>
        <v>3.1705221645750285E-2</v>
      </c>
      <c r="BI41" s="66">
        <v>38625</v>
      </c>
      <c r="BJ41">
        <v>24.931104999999999</v>
      </c>
      <c r="BK41" s="73">
        <f t="shared" si="65"/>
        <v>-0.11364459183029001</v>
      </c>
      <c r="BM41" s="66">
        <v>38625</v>
      </c>
      <c r="BN41">
        <v>36.528362000000001</v>
      </c>
      <c r="BO41" s="73">
        <f t="shared" si="66"/>
        <v>0</v>
      </c>
      <c r="BQ41" s="66">
        <v>38625</v>
      </c>
      <c r="BR41">
        <v>6.2777789999999998</v>
      </c>
      <c r="BS41" s="73">
        <f t="shared" si="67"/>
        <v>-2.6096896299816146E-2</v>
      </c>
      <c r="BU41" s="66">
        <v>38625</v>
      </c>
      <c r="BV41">
        <v>26.009709999999998</v>
      </c>
      <c r="BW41" s="73">
        <f t="shared" si="68"/>
        <v>-5.4709168071473663E-2</v>
      </c>
      <c r="BY41" s="66">
        <v>38625</v>
      </c>
      <c r="BZ41">
        <v>10.302096000000001</v>
      </c>
      <c r="CA41" s="73">
        <f t="shared" si="69"/>
        <v>-9.9934397797352581E-2</v>
      </c>
      <c r="CC41" s="66">
        <v>38625</v>
      </c>
      <c r="CD41">
        <v>22.401092999999999</v>
      </c>
      <c r="CE41" s="73">
        <f t="shared" si="70"/>
        <v>-7.6039926184332987E-2</v>
      </c>
      <c r="CG41" s="66">
        <v>38625</v>
      </c>
      <c r="CH41">
        <v>7.9248570000000003</v>
      </c>
      <c r="CI41" s="73">
        <f t="shared" si="71"/>
        <v>4.2560618414922737E-2</v>
      </c>
      <c r="CK41" s="66">
        <v>38625</v>
      </c>
      <c r="CL41">
        <v>18.393405999999999</v>
      </c>
      <c r="CM41" s="73">
        <f t="shared" si="72"/>
        <v>-9.4332296223598011E-2</v>
      </c>
      <c r="CO41" s="66">
        <v>38625</v>
      </c>
      <c r="CP41">
        <v>3.050996</v>
      </c>
      <c r="CQ41" s="73">
        <f t="shared" si="73"/>
        <v>-6.3239207977839718E-2</v>
      </c>
      <c r="CS41" s="66">
        <v>38625</v>
      </c>
      <c r="CT41">
        <v>19.027999999999999</v>
      </c>
      <c r="CU41" s="73">
        <f t="shared" si="24"/>
        <v>5.1337551476990068E-2</v>
      </c>
      <c r="CW41" s="66">
        <v>38625</v>
      </c>
      <c r="CX41">
        <v>43.274500000000003</v>
      </c>
      <c r="CY41" s="73">
        <f t="shared" si="74"/>
        <v>8.238593624178342E-2</v>
      </c>
      <c r="DA41" s="66">
        <v>38625</v>
      </c>
      <c r="DB41">
        <v>26.670756999999998</v>
      </c>
      <c r="DC41" s="73">
        <f t="shared" si="75"/>
        <v>-5.2643785400534493E-2</v>
      </c>
      <c r="DE41" s="66">
        <v>38625</v>
      </c>
      <c r="DF41">
        <v>12.546459</v>
      </c>
      <c r="DG41" s="73">
        <f t="shared" si="76"/>
        <v>-7.8744392185994716E-2</v>
      </c>
      <c r="DI41" s="93">
        <v>38625</v>
      </c>
      <c r="DJ41" s="65">
        <v>5.8125</v>
      </c>
      <c r="DK41" s="95">
        <f t="shared" si="77"/>
        <v>0.10847168246073889</v>
      </c>
      <c r="DM41" s="66">
        <v>38625</v>
      </c>
      <c r="DN41">
        <v>2.1097760000000001</v>
      </c>
      <c r="DO41" s="73">
        <f t="shared" si="78"/>
        <v>4.5034935375656811E-3</v>
      </c>
      <c r="DQ41" s="66">
        <v>38625</v>
      </c>
      <c r="DR41">
        <v>18.557486999999998</v>
      </c>
      <c r="DS41" s="73">
        <f t="shared" si="79"/>
        <v>4.2466017763571194E-2</v>
      </c>
      <c r="DU41" s="66">
        <v>38625</v>
      </c>
      <c r="DV41">
        <v>14.017200000000001</v>
      </c>
      <c r="DW41" s="73">
        <f t="shared" si="80"/>
        <v>8.1353861831539934E-2</v>
      </c>
      <c r="DY41" s="66">
        <v>38625</v>
      </c>
      <c r="DZ41">
        <v>28.067926</v>
      </c>
      <c r="EA41" s="73">
        <f t="shared" si="81"/>
        <v>-3.226190164621523E-2</v>
      </c>
      <c r="EC41" s="66">
        <v>38625</v>
      </c>
      <c r="ED41">
        <v>8.9205389999999998</v>
      </c>
      <c r="EE41" s="73">
        <f t="shared" si="82"/>
        <v>-9.6651035904637986E-2</v>
      </c>
      <c r="EG41" s="93">
        <v>38625</v>
      </c>
      <c r="EH41" s="65">
        <v>13.4657</v>
      </c>
      <c r="EI41" s="95">
        <f t="shared" si="83"/>
        <v>1.7779677994743642E-2</v>
      </c>
      <c r="EK41" s="66">
        <v>38625</v>
      </c>
      <c r="EL41">
        <v>19.810728000000001</v>
      </c>
      <c r="EM41" s="73">
        <f t="shared" si="84"/>
        <v>-9.2825388376973437E-3</v>
      </c>
      <c r="EO41" s="66">
        <v>38625</v>
      </c>
      <c r="EP41">
        <v>11.209509000000001</v>
      </c>
      <c r="EQ41" s="73">
        <f t="shared" si="85"/>
        <v>-4.5199144241449288E-2</v>
      </c>
      <c r="ES41" s="66">
        <v>38625</v>
      </c>
      <c r="ET41">
        <v>13.502077999999999</v>
      </c>
      <c r="EU41" s="73">
        <f t="shared" si="86"/>
        <v>-1.4120242204207692E-2</v>
      </c>
      <c r="EW41" s="66">
        <v>38625</v>
      </c>
      <c r="EX41">
        <v>11.644584</v>
      </c>
      <c r="EY41" s="73">
        <f t="shared" si="87"/>
        <v>-8.1211745823702788E-2</v>
      </c>
      <c r="FA41" s="66">
        <v>38625</v>
      </c>
      <c r="FB41">
        <v>54.470844</v>
      </c>
      <c r="FC41" s="73">
        <f t="shared" si="88"/>
        <v>3.1555580992456769E-3</v>
      </c>
      <c r="FE41" s="66">
        <v>38625</v>
      </c>
      <c r="FF41">
        <v>9.5112900000000007</v>
      </c>
      <c r="FG41" s="73">
        <f t="shared" si="89"/>
        <v>-8.8430707494028451E-3</v>
      </c>
      <c r="FI41" s="66">
        <v>38625</v>
      </c>
      <c r="FJ41">
        <v>11.039469</v>
      </c>
      <c r="FK41" s="73">
        <f t="shared" si="90"/>
        <v>-3.2936619599824433E-2</v>
      </c>
      <c r="FM41" s="93">
        <v>38625</v>
      </c>
      <c r="FN41" s="65">
        <v>95</v>
      </c>
      <c r="FO41" s="95">
        <f t="shared" si="91"/>
        <v>4.5217605993293247E-2</v>
      </c>
      <c r="FQ41" s="66">
        <v>38625</v>
      </c>
      <c r="FR41">
        <v>26.475663999999998</v>
      </c>
      <c r="FS41" s="73">
        <f t="shared" si="92"/>
        <v>-2.9071983976191687E-3</v>
      </c>
      <c r="FU41" s="66">
        <v>38625</v>
      </c>
      <c r="FV41">
        <v>110.199997</v>
      </c>
      <c r="FW41" s="73">
        <f t="shared" si="93"/>
        <v>-9.1839440839568201E-2</v>
      </c>
      <c r="FY41" s="93">
        <v>38625</v>
      </c>
      <c r="FZ41" s="65">
        <v>9.0501000000000005</v>
      </c>
      <c r="GA41" s="95">
        <f t="shared" si="94"/>
        <v>-0.13511851272173633</v>
      </c>
      <c r="GC41" s="66">
        <v>38625</v>
      </c>
      <c r="GD41">
        <v>16.390694</v>
      </c>
      <c r="GE41" s="73">
        <f t="shared" si="95"/>
        <v>-9.5397897574032484E-2</v>
      </c>
      <c r="GG41" s="66">
        <v>38625</v>
      </c>
      <c r="GH41">
        <v>29.703548000000001</v>
      </c>
      <c r="GI41" s="73">
        <f t="shared" si="96"/>
        <v>-4.6181901222311521E-2</v>
      </c>
      <c r="GK41" s="66">
        <v>38625</v>
      </c>
      <c r="GL41">
        <v>12.307613</v>
      </c>
      <c r="GM41" s="73">
        <f t="shared" si="97"/>
        <v>-1.3685044939337214E-2</v>
      </c>
      <c r="GO41" s="66">
        <v>38625</v>
      </c>
      <c r="GP41">
        <v>39.149631999999997</v>
      </c>
      <c r="GQ41" s="73">
        <f t="shared" si="98"/>
        <v>3.975617980407571E-3</v>
      </c>
    </row>
    <row r="42" spans="1:199">
      <c r="A42" s="66">
        <v>38656</v>
      </c>
      <c r="B42">
        <v>15.579368000000001</v>
      </c>
      <c r="C42" s="73">
        <f t="shared" si="50"/>
        <v>7.3679627449251314E-2</v>
      </c>
      <c r="E42" s="66">
        <v>38656</v>
      </c>
      <c r="F42">
        <v>54.799594999999997</v>
      </c>
      <c r="G42" s="73">
        <f t="shared" si="51"/>
        <v>7.48475786841937E-2</v>
      </c>
      <c r="I42" s="66">
        <v>38656</v>
      </c>
      <c r="J42">
        <v>25.586582</v>
      </c>
      <c r="K42" s="73">
        <f t="shared" si="52"/>
        <v>1.4225173243970034E-2</v>
      </c>
      <c r="M42" s="66">
        <v>38656</v>
      </c>
      <c r="N42">
        <v>10.987067</v>
      </c>
      <c r="O42" s="73">
        <f t="shared" si="53"/>
        <v>-2.8511391122291879E-2</v>
      </c>
      <c r="Q42" s="66">
        <v>38656</v>
      </c>
      <c r="R42">
        <v>30.923480999999999</v>
      </c>
      <c r="S42" s="73">
        <f t="shared" si="54"/>
        <v>7.197815773947179E-2</v>
      </c>
      <c r="U42" s="66">
        <v>38656</v>
      </c>
      <c r="V42">
        <v>48.011330000000001</v>
      </c>
      <c r="W42" s="73">
        <f t="shared" si="55"/>
        <v>-8.1518348525523674E-4</v>
      </c>
      <c r="X42"/>
      <c r="Y42" s="66">
        <v>38656</v>
      </c>
      <c r="Z42">
        <v>41.734347999999997</v>
      </c>
      <c r="AA42" s="73">
        <f t="shared" si="56"/>
        <v>3.6080102872498965E-2</v>
      </c>
      <c r="AC42" s="93">
        <v>38656</v>
      </c>
      <c r="AD42" s="65">
        <v>4.9379999999999997</v>
      </c>
      <c r="AE42" s="95">
        <f t="shared" si="57"/>
        <v>1.0177169053693503E-2</v>
      </c>
      <c r="AG42" s="66">
        <v>38656</v>
      </c>
      <c r="AH42">
        <v>23.215430999999999</v>
      </c>
      <c r="AI42" s="73">
        <f t="shared" si="58"/>
        <v>0.15597600243688531</v>
      </c>
      <c r="AJ42"/>
      <c r="AK42" s="66">
        <v>38656</v>
      </c>
      <c r="AL42">
        <v>39.132435000000001</v>
      </c>
      <c r="AM42" s="73">
        <f t="shared" si="59"/>
        <v>2.6589543782135652E-2</v>
      </c>
      <c r="AN42"/>
      <c r="AO42" s="66">
        <v>38656</v>
      </c>
      <c r="AP42">
        <v>25.175293</v>
      </c>
      <c r="AQ42" s="73">
        <f t="shared" si="60"/>
        <v>8.3921213701770844E-2</v>
      </c>
      <c r="AS42" s="66">
        <v>38656</v>
      </c>
      <c r="AT42">
        <v>67.825637999999998</v>
      </c>
      <c r="AU42" s="73">
        <f t="shared" si="61"/>
        <v>4.6917243118798559E-2</v>
      </c>
      <c r="AW42" s="66">
        <v>38656</v>
      </c>
      <c r="AX42">
        <v>17.033089</v>
      </c>
      <c r="AY42" s="73">
        <f t="shared" si="62"/>
        <v>4.072234296805826E-2</v>
      </c>
      <c r="BA42" s="66">
        <v>38656</v>
      </c>
      <c r="BB42">
        <v>9.7570999999999994</v>
      </c>
      <c r="BC42" s="73">
        <f t="shared" si="63"/>
        <v>-2.688722691747469E-2</v>
      </c>
      <c r="BE42" s="66">
        <v>38656</v>
      </c>
      <c r="BF42">
        <v>12.567945999999999</v>
      </c>
      <c r="BG42" s="73">
        <f t="shared" si="64"/>
        <v>0.14191628359810765</v>
      </c>
      <c r="BI42" s="66">
        <v>38656</v>
      </c>
      <c r="BJ42">
        <v>23.938295</v>
      </c>
      <c r="BK42" s="73">
        <f t="shared" si="65"/>
        <v>-4.0636742783057123E-2</v>
      </c>
      <c r="BM42" s="66">
        <v>38656</v>
      </c>
      <c r="BN42">
        <v>38.778896000000003</v>
      </c>
      <c r="BO42" s="73">
        <f t="shared" si="66"/>
        <v>5.9787181182453263E-2</v>
      </c>
      <c r="BQ42" s="66">
        <v>38656</v>
      </c>
      <c r="BR42">
        <v>6.0011299999999999</v>
      </c>
      <c r="BS42" s="73">
        <f t="shared" si="67"/>
        <v>-4.5068470677529934E-2</v>
      </c>
      <c r="BU42" s="66">
        <v>38656</v>
      </c>
      <c r="BV42">
        <v>26.725463999999999</v>
      </c>
      <c r="BW42" s="73">
        <f t="shared" si="68"/>
        <v>2.7146888940429655E-2</v>
      </c>
      <c r="BY42" s="66">
        <v>38656</v>
      </c>
      <c r="BZ42">
        <v>10.821161999999999</v>
      </c>
      <c r="CA42" s="73">
        <f t="shared" si="69"/>
        <v>4.9156291688492677E-2</v>
      </c>
      <c r="CC42" s="66">
        <v>38656</v>
      </c>
      <c r="CD42">
        <v>23.094163999999999</v>
      </c>
      <c r="CE42" s="73">
        <f t="shared" si="70"/>
        <v>3.0470192602639713E-2</v>
      </c>
      <c r="CG42" s="66">
        <v>38656</v>
      </c>
      <c r="CH42">
        <v>8.5852409999999999</v>
      </c>
      <c r="CI42" s="73">
        <f t="shared" si="71"/>
        <v>8.004029073789945E-2</v>
      </c>
      <c r="CK42" s="66">
        <v>38656</v>
      </c>
      <c r="CL42">
        <v>19.070461000000002</v>
      </c>
      <c r="CM42" s="73">
        <f t="shared" si="72"/>
        <v>3.6148362595572824E-2</v>
      </c>
      <c r="CO42" s="66">
        <v>38656</v>
      </c>
      <c r="CP42">
        <v>3.0374150000000002</v>
      </c>
      <c r="CQ42" s="73">
        <f t="shared" si="73"/>
        <v>-4.4612699520886001E-3</v>
      </c>
      <c r="CS42" s="66">
        <v>38656</v>
      </c>
      <c r="CT42">
        <v>18.467500000000001</v>
      </c>
      <c r="CU42" s="73">
        <f t="shared" si="24"/>
        <v>-2.9899148149279152E-2</v>
      </c>
      <c r="CW42" s="66">
        <v>38656</v>
      </c>
      <c r="CX42">
        <v>42.906799999999997</v>
      </c>
      <c r="CY42" s="73">
        <f t="shared" si="74"/>
        <v>-8.5332254491160726E-3</v>
      </c>
      <c r="DA42" s="66">
        <v>38656</v>
      </c>
      <c r="DB42">
        <v>27.360264000000001</v>
      </c>
      <c r="DC42" s="73">
        <f t="shared" si="75"/>
        <v>2.552402008749222E-2</v>
      </c>
      <c r="DE42" s="66">
        <v>38656</v>
      </c>
      <c r="DF42">
        <v>13.69529</v>
      </c>
      <c r="DG42" s="73">
        <f t="shared" si="76"/>
        <v>8.7613503731201373E-2</v>
      </c>
      <c r="DI42" s="93">
        <v>38656</v>
      </c>
      <c r="DJ42" s="65">
        <v>5.585</v>
      </c>
      <c r="DK42" s="95">
        <f t="shared" si="77"/>
        <v>-3.992633839231071E-2</v>
      </c>
      <c r="DM42" s="66">
        <v>38656</v>
      </c>
      <c r="DN42">
        <v>2.2208139999999998</v>
      </c>
      <c r="DO42" s="73">
        <f t="shared" si="78"/>
        <v>5.1292014630017965E-2</v>
      </c>
      <c r="DQ42" s="66">
        <v>38656</v>
      </c>
      <c r="DR42">
        <v>19.829820999999999</v>
      </c>
      <c r="DS42" s="73">
        <f t="shared" si="79"/>
        <v>6.6313596279856932E-2</v>
      </c>
      <c r="DU42" s="66">
        <v>38656</v>
      </c>
      <c r="DV42">
        <v>14.1325</v>
      </c>
      <c r="DW42" s="73">
        <f t="shared" si="80"/>
        <v>8.1919625997951689E-3</v>
      </c>
      <c r="DY42" s="66">
        <v>38656</v>
      </c>
      <c r="DZ42">
        <v>29.892468999999998</v>
      </c>
      <c r="EA42" s="73">
        <f t="shared" si="81"/>
        <v>6.2979074829391496E-2</v>
      </c>
      <c r="EC42" s="66">
        <v>38656</v>
      </c>
      <c r="ED42">
        <v>8.7477239999999998</v>
      </c>
      <c r="EE42" s="73">
        <f t="shared" si="82"/>
        <v>-1.9562818527088459E-2</v>
      </c>
      <c r="EG42" s="93">
        <v>38656</v>
      </c>
      <c r="EH42" s="65">
        <v>13.1592</v>
      </c>
      <c r="EI42" s="95">
        <f t="shared" si="83"/>
        <v>-2.3024577768501621E-2</v>
      </c>
      <c r="EK42" s="66">
        <v>38656</v>
      </c>
      <c r="EL42">
        <v>21.278355000000001</v>
      </c>
      <c r="EM42" s="73">
        <f t="shared" si="84"/>
        <v>7.1466749702027085E-2</v>
      </c>
      <c r="EO42" s="66">
        <v>38656</v>
      </c>
      <c r="EP42">
        <v>11.107051</v>
      </c>
      <c r="EQ42" s="73">
        <f t="shared" si="85"/>
        <v>-9.1823040730309082E-3</v>
      </c>
      <c r="ES42" s="66">
        <v>38656</v>
      </c>
      <c r="ET42">
        <v>14.697445999999999</v>
      </c>
      <c r="EU42" s="73">
        <f t="shared" si="86"/>
        <v>8.4830137668359978E-2</v>
      </c>
      <c r="EW42" s="66">
        <v>38656</v>
      </c>
      <c r="EX42">
        <v>11.667280999999999</v>
      </c>
      <c r="EY42" s="73">
        <f t="shared" si="87"/>
        <v>1.9472493660918429E-3</v>
      </c>
      <c r="FA42" s="66">
        <v>38656</v>
      </c>
      <c r="FB42">
        <v>57.816246</v>
      </c>
      <c r="FC42" s="73">
        <f t="shared" si="88"/>
        <v>5.9604222805867961E-2</v>
      </c>
      <c r="FE42" s="66">
        <v>38656</v>
      </c>
      <c r="FF42">
        <v>10.180108000000001</v>
      </c>
      <c r="FG42" s="73">
        <f t="shared" si="89"/>
        <v>6.7956106057613291E-2</v>
      </c>
      <c r="FI42" s="66">
        <v>38656</v>
      </c>
      <c r="FJ42">
        <v>10.354718</v>
      </c>
      <c r="FK42" s="73">
        <f t="shared" si="90"/>
        <v>-6.4034680610074529E-2</v>
      </c>
      <c r="FM42" s="93">
        <v>38656</v>
      </c>
      <c r="FN42" s="65">
        <v>98</v>
      </c>
      <c r="FO42" s="95">
        <f t="shared" si="91"/>
        <v>3.1090587070031182E-2</v>
      </c>
      <c r="FQ42" s="66">
        <v>38656</v>
      </c>
      <c r="FR42">
        <v>27.207896999999999</v>
      </c>
      <c r="FS42" s="73">
        <f t="shared" si="92"/>
        <v>2.7281290609083787E-2</v>
      </c>
      <c r="FU42" s="66">
        <v>38656</v>
      </c>
      <c r="FV42">
        <v>105.800003</v>
      </c>
      <c r="FW42" s="73">
        <f t="shared" si="93"/>
        <v>-4.0746321715997007E-2</v>
      </c>
      <c r="FY42" s="93">
        <v>38656</v>
      </c>
      <c r="FZ42" s="65">
        <v>8.3737999999999992</v>
      </c>
      <c r="GA42" s="95">
        <f t="shared" si="94"/>
        <v>-7.7668023511576548E-2</v>
      </c>
      <c r="GC42" s="66">
        <v>38656</v>
      </c>
      <c r="GD42">
        <v>17.888677999999999</v>
      </c>
      <c r="GE42" s="73">
        <f t="shared" si="95"/>
        <v>8.7454264007568325E-2</v>
      </c>
      <c r="GG42" s="66">
        <v>38656</v>
      </c>
      <c r="GH42">
        <v>31.945941999999999</v>
      </c>
      <c r="GI42" s="73">
        <f t="shared" si="96"/>
        <v>7.2778661849168022E-2</v>
      </c>
      <c r="GK42" s="66">
        <v>38656</v>
      </c>
      <c r="GL42">
        <v>13.181587</v>
      </c>
      <c r="GM42" s="73">
        <f t="shared" si="97"/>
        <v>6.8602917535849045E-2</v>
      </c>
      <c r="GO42" s="66">
        <v>38656</v>
      </c>
      <c r="GP42">
        <v>41.655079000000001</v>
      </c>
      <c r="GQ42" s="73">
        <f t="shared" si="98"/>
        <v>6.2032283308040774E-2</v>
      </c>
    </row>
    <row r="43" spans="1:199">
      <c r="A43" s="66">
        <v>38686</v>
      </c>
      <c r="B43">
        <v>15.956916</v>
      </c>
      <c r="C43" s="73">
        <f t="shared" si="50"/>
        <v>2.3944865473911853E-2</v>
      </c>
      <c r="E43" s="66">
        <v>38686</v>
      </c>
      <c r="F43">
        <v>56.493282000000001</v>
      </c>
      <c r="G43" s="73">
        <f t="shared" si="51"/>
        <v>3.0438925012335933E-2</v>
      </c>
      <c r="I43" s="66">
        <v>38686</v>
      </c>
      <c r="J43">
        <v>27.047239000000001</v>
      </c>
      <c r="K43" s="73">
        <f t="shared" si="52"/>
        <v>5.5516856391870643E-2</v>
      </c>
      <c r="M43" s="66">
        <v>38686</v>
      </c>
      <c r="N43">
        <v>11.543856999999999</v>
      </c>
      <c r="O43" s="73">
        <f t="shared" si="53"/>
        <v>4.9434580191352329E-2</v>
      </c>
      <c r="Q43" s="66">
        <v>38686</v>
      </c>
      <c r="R43">
        <v>30.885159999999999</v>
      </c>
      <c r="S43" s="73">
        <f t="shared" si="54"/>
        <v>-1.2399885935076749E-3</v>
      </c>
      <c r="U43" s="66">
        <v>38686</v>
      </c>
      <c r="V43">
        <v>49.186157000000001</v>
      </c>
      <c r="W43" s="73">
        <f t="shared" si="55"/>
        <v>2.4175197398884012E-2</v>
      </c>
      <c r="X43"/>
      <c r="Y43" s="66">
        <v>38686</v>
      </c>
      <c r="Z43">
        <v>46.962502000000001</v>
      </c>
      <c r="AA43" s="73">
        <f t="shared" si="56"/>
        <v>0.1180249706858857</v>
      </c>
      <c r="AC43" s="93">
        <v>38686</v>
      </c>
      <c r="AD43" s="65">
        <v>4.99</v>
      </c>
      <c r="AE43" s="95">
        <f t="shared" si="57"/>
        <v>1.0475518840439605E-2</v>
      </c>
      <c r="AG43" s="66">
        <v>38686</v>
      </c>
      <c r="AH43">
        <v>24.195841000000001</v>
      </c>
      <c r="AI43" s="73">
        <f t="shared" si="58"/>
        <v>4.1363572006827637E-2</v>
      </c>
      <c r="AJ43"/>
      <c r="AK43" s="66">
        <v>38686</v>
      </c>
      <c r="AL43">
        <v>42.385078</v>
      </c>
      <c r="AM43" s="73">
        <f t="shared" si="59"/>
        <v>7.9844703576941845E-2</v>
      </c>
      <c r="AN43"/>
      <c r="AO43" s="66">
        <v>38686</v>
      </c>
      <c r="AP43">
        <v>25.551760000000002</v>
      </c>
      <c r="AQ43" s="73">
        <f t="shared" si="60"/>
        <v>1.4843121750213129E-2</v>
      </c>
      <c r="AS43" s="66">
        <v>38686</v>
      </c>
      <c r="AT43">
        <v>70.269760000000005</v>
      </c>
      <c r="AU43" s="73">
        <f t="shared" si="61"/>
        <v>3.5401284738765852E-2</v>
      </c>
      <c r="AW43" s="66">
        <v>38686</v>
      </c>
      <c r="AX43">
        <v>17.593153000000001</v>
      </c>
      <c r="AY43" s="73">
        <f t="shared" si="62"/>
        <v>3.2351928243836758E-2</v>
      </c>
      <c r="BA43" s="66">
        <v>38686</v>
      </c>
      <c r="BB43">
        <v>9.9038000000000004</v>
      </c>
      <c r="BC43" s="73">
        <f t="shared" si="63"/>
        <v>1.4923296752020931E-2</v>
      </c>
      <c r="BE43" s="66">
        <v>38686</v>
      </c>
      <c r="BF43">
        <v>13.070677999999999</v>
      </c>
      <c r="BG43" s="73">
        <f t="shared" si="64"/>
        <v>3.9221796494762921E-2</v>
      </c>
      <c r="BI43" s="66">
        <v>38686</v>
      </c>
      <c r="BJ43">
        <v>23.901523999999998</v>
      </c>
      <c r="BK43" s="73">
        <f t="shared" si="65"/>
        <v>-1.5372552827298232E-3</v>
      </c>
      <c r="BM43" s="66">
        <v>38686</v>
      </c>
      <c r="BN43">
        <v>39.471393999999997</v>
      </c>
      <c r="BO43" s="73">
        <f t="shared" si="66"/>
        <v>1.7700025887444203E-2</v>
      </c>
      <c r="BQ43" s="66">
        <v>38686</v>
      </c>
      <c r="BR43">
        <v>5.9926170000000001</v>
      </c>
      <c r="BS43" s="73">
        <f t="shared" si="67"/>
        <v>-1.4195732875818658E-3</v>
      </c>
      <c r="BU43" s="66">
        <v>38686</v>
      </c>
      <c r="BV43">
        <v>26.849943</v>
      </c>
      <c r="BW43" s="73">
        <f t="shared" si="68"/>
        <v>4.6468792666217174E-3</v>
      </c>
      <c r="BY43" s="66">
        <v>38686</v>
      </c>
      <c r="BZ43">
        <v>11.023474999999999</v>
      </c>
      <c r="CA43" s="73">
        <f t="shared" si="69"/>
        <v>1.8523428402690095E-2</v>
      </c>
      <c r="CC43" s="66">
        <v>38686</v>
      </c>
      <c r="CD43">
        <v>22.927088000000001</v>
      </c>
      <c r="CE43" s="73">
        <f t="shared" si="70"/>
        <v>-7.2608513136227654E-3</v>
      </c>
      <c r="CG43" s="66">
        <v>38686</v>
      </c>
      <c r="CH43">
        <v>8.9154499999999999</v>
      </c>
      <c r="CI43" s="73">
        <f t="shared" si="71"/>
        <v>3.7741160591409965E-2</v>
      </c>
      <c r="CK43" s="66">
        <v>38686</v>
      </c>
      <c r="CL43">
        <v>20.808132000000001</v>
      </c>
      <c r="CM43" s="73">
        <f t="shared" si="72"/>
        <v>8.7203278424608469E-2</v>
      </c>
      <c r="CO43" s="66">
        <v>38686</v>
      </c>
      <c r="CP43">
        <v>3.091866</v>
      </c>
      <c r="CQ43" s="73">
        <f t="shared" si="73"/>
        <v>1.776796740450998E-2</v>
      </c>
      <c r="CS43" s="66">
        <v>38686</v>
      </c>
      <c r="CT43">
        <v>21.132000000000001</v>
      </c>
      <c r="CU43" s="73">
        <f t="shared" si="24"/>
        <v>0.13477604888131353</v>
      </c>
      <c r="CW43" s="66">
        <v>38686</v>
      </c>
      <c r="CX43">
        <v>43.387700000000002</v>
      </c>
      <c r="CY43" s="73">
        <f t="shared" si="74"/>
        <v>1.1145669268479061E-2</v>
      </c>
      <c r="DA43" s="66">
        <v>38686</v>
      </c>
      <c r="DB43">
        <v>27.673667999999999</v>
      </c>
      <c r="DC43" s="73">
        <f t="shared" si="75"/>
        <v>1.1389605524506009E-2</v>
      </c>
      <c r="DE43" s="66">
        <v>38686</v>
      </c>
      <c r="DF43">
        <v>15.267379</v>
      </c>
      <c r="DG43" s="73">
        <f t="shared" si="76"/>
        <v>0.10866648264978195</v>
      </c>
      <c r="DI43" s="93">
        <v>38686</v>
      </c>
      <c r="DJ43" s="65">
        <v>5.5875000000000004</v>
      </c>
      <c r="DK43" s="95">
        <f t="shared" si="77"/>
        <v>4.4752741852316158E-4</v>
      </c>
      <c r="DM43" s="66">
        <v>38686</v>
      </c>
      <c r="DN43">
        <v>2.4239359999999999</v>
      </c>
      <c r="DO43" s="73">
        <f t="shared" si="78"/>
        <v>8.7518869873188118E-2</v>
      </c>
      <c r="DQ43" s="66">
        <v>38686</v>
      </c>
      <c r="DR43">
        <v>20.398315</v>
      </c>
      <c r="DS43" s="73">
        <f t="shared" si="79"/>
        <v>2.826538363576676E-2</v>
      </c>
      <c r="DU43" s="66">
        <v>38686</v>
      </c>
      <c r="DV43">
        <v>14.430300000000001</v>
      </c>
      <c r="DW43" s="73">
        <f t="shared" si="80"/>
        <v>2.0853053023151259E-2</v>
      </c>
      <c r="DY43" s="66">
        <v>38686</v>
      </c>
      <c r="DZ43">
        <v>32.079917999999999</v>
      </c>
      <c r="EA43" s="73">
        <f t="shared" si="81"/>
        <v>7.0623651123688083E-2</v>
      </c>
      <c r="EC43" s="66">
        <v>38686</v>
      </c>
      <c r="ED43">
        <v>8.6366309999999995</v>
      </c>
      <c r="EE43" s="73">
        <f t="shared" si="82"/>
        <v>-1.2780976030499009E-2</v>
      </c>
      <c r="EG43" s="93">
        <v>38686</v>
      </c>
      <c r="EH43" s="65">
        <v>12.4177</v>
      </c>
      <c r="EI43" s="95">
        <f t="shared" si="83"/>
        <v>-5.7998259604557421E-2</v>
      </c>
      <c r="EK43" s="66">
        <v>38686</v>
      </c>
      <c r="EL43">
        <v>23.493058999999999</v>
      </c>
      <c r="EM43" s="73">
        <f t="shared" si="84"/>
        <v>9.9014656966264741E-2</v>
      </c>
      <c r="EO43" s="66">
        <v>38686</v>
      </c>
      <c r="EP43">
        <v>12.342509</v>
      </c>
      <c r="EQ43" s="73">
        <f t="shared" si="85"/>
        <v>0.10546918846501101</v>
      </c>
      <c r="ES43" s="66">
        <v>38686</v>
      </c>
      <c r="ET43">
        <v>16.258240000000001</v>
      </c>
      <c r="EU43" s="73">
        <f t="shared" si="86"/>
        <v>0.10092611998547539</v>
      </c>
      <c r="EW43" s="66">
        <v>38686</v>
      </c>
      <c r="EX43">
        <v>11.240539999999999</v>
      </c>
      <c r="EY43" s="73">
        <f t="shared" si="87"/>
        <v>-3.7261542561664876E-2</v>
      </c>
      <c r="FA43" s="66">
        <v>38686</v>
      </c>
      <c r="FB43">
        <v>59.417544999999997</v>
      </c>
      <c r="FC43" s="73">
        <f t="shared" si="88"/>
        <v>2.7319744276558956E-2</v>
      </c>
      <c r="FE43" s="66">
        <v>38686</v>
      </c>
      <c r="FF43">
        <v>10.912286999999999</v>
      </c>
      <c r="FG43" s="73">
        <f t="shared" si="89"/>
        <v>6.9453781971451259E-2</v>
      </c>
      <c r="FI43" s="66">
        <v>38686</v>
      </c>
      <c r="FJ43">
        <v>11.115041</v>
      </c>
      <c r="FK43" s="73">
        <f t="shared" si="90"/>
        <v>7.0856974862258115E-2</v>
      </c>
      <c r="FM43" s="93">
        <v>38686</v>
      </c>
      <c r="FN43" s="65">
        <v>110.86</v>
      </c>
      <c r="FO43" s="95">
        <f t="shared" si="91"/>
        <v>0.12330066532108663</v>
      </c>
      <c r="FQ43" s="66">
        <v>38686</v>
      </c>
      <c r="FR43">
        <v>26.282976000000001</v>
      </c>
      <c r="FS43" s="73">
        <f t="shared" si="92"/>
        <v>-3.4585832832299761E-2</v>
      </c>
      <c r="FU43" s="66">
        <v>38686</v>
      </c>
      <c r="FV43">
        <v>112.400002</v>
      </c>
      <c r="FW43" s="73">
        <f t="shared" si="93"/>
        <v>6.0513407473598707E-2</v>
      </c>
      <c r="FY43" s="93">
        <v>38686</v>
      </c>
      <c r="FZ43" s="65">
        <v>9.1938999999999993</v>
      </c>
      <c r="GA43" s="95">
        <f t="shared" si="94"/>
        <v>9.3432436803227131E-2</v>
      </c>
      <c r="GC43" s="66">
        <v>38686</v>
      </c>
      <c r="GD43">
        <v>19.156818000000001</v>
      </c>
      <c r="GE43" s="73">
        <f t="shared" si="95"/>
        <v>6.8490684835253335E-2</v>
      </c>
      <c r="GG43" s="66">
        <v>38686</v>
      </c>
      <c r="GH43">
        <v>32.660912000000003</v>
      </c>
      <c r="GI43" s="73">
        <f t="shared" si="96"/>
        <v>2.2133849416232736E-2</v>
      </c>
      <c r="GK43" s="66">
        <v>38686</v>
      </c>
      <c r="GL43">
        <v>14.260999999999999</v>
      </c>
      <c r="GM43" s="73">
        <f t="shared" si="97"/>
        <v>7.870760721725184E-2</v>
      </c>
      <c r="GO43" s="66">
        <v>38686</v>
      </c>
      <c r="GP43">
        <v>41.038753999999997</v>
      </c>
      <c r="GQ43" s="73">
        <f t="shared" si="98"/>
        <v>-1.4906466178263593E-2</v>
      </c>
    </row>
    <row r="44" spans="1:199">
      <c r="A44" s="66">
        <v>38717</v>
      </c>
      <c r="B44">
        <v>16.824815999999998</v>
      </c>
      <c r="C44" s="73">
        <f t="shared" si="50"/>
        <v>5.2962599096969619E-2</v>
      </c>
      <c r="E44" s="66">
        <v>38717</v>
      </c>
      <c r="F44">
        <v>56.080021000000002</v>
      </c>
      <c r="G44" s="73">
        <f t="shared" si="51"/>
        <v>-7.3421112367324549E-3</v>
      </c>
      <c r="I44" s="66">
        <v>38717</v>
      </c>
      <c r="J44">
        <v>28.959160000000001</v>
      </c>
      <c r="K44" s="73">
        <f t="shared" si="52"/>
        <v>6.8301631729311973E-2</v>
      </c>
      <c r="M44" s="66">
        <v>38717</v>
      </c>
      <c r="N44">
        <v>11.523922000000001</v>
      </c>
      <c r="O44" s="73">
        <f t="shared" si="53"/>
        <v>-1.7283852912477369E-3</v>
      </c>
      <c r="Q44" s="66">
        <v>38717</v>
      </c>
      <c r="R44">
        <v>33.978523000000003</v>
      </c>
      <c r="S44" s="73">
        <f t="shared" si="54"/>
        <v>9.545283891115447E-2</v>
      </c>
      <c r="U44" s="66">
        <v>38717</v>
      </c>
      <c r="V44">
        <v>52.319031000000003</v>
      </c>
      <c r="W44" s="73">
        <f t="shared" si="55"/>
        <v>6.1747964215241959E-2</v>
      </c>
      <c r="X44"/>
      <c r="Y44" s="66">
        <v>38717</v>
      </c>
      <c r="Z44">
        <v>48.687911999999997</v>
      </c>
      <c r="AA44" s="73">
        <f t="shared" si="56"/>
        <v>3.6081332238843349E-2</v>
      </c>
      <c r="AC44" s="93">
        <v>38716</v>
      </c>
      <c r="AD44" s="65">
        <v>5.4459999999999997</v>
      </c>
      <c r="AE44" s="95">
        <f t="shared" si="57"/>
        <v>8.7445484488140393E-2</v>
      </c>
      <c r="AG44" s="66">
        <v>38717</v>
      </c>
      <c r="AH44">
        <v>23.565041999999998</v>
      </c>
      <c r="AI44" s="73">
        <f t="shared" si="58"/>
        <v>-2.6416416210601139E-2</v>
      </c>
      <c r="AJ44"/>
      <c r="AK44" s="66">
        <v>38717</v>
      </c>
      <c r="AL44">
        <v>43.215587999999997</v>
      </c>
      <c r="AM44" s="73">
        <f t="shared" si="59"/>
        <v>1.9404897166349282E-2</v>
      </c>
      <c r="AN44"/>
      <c r="AO44" s="66">
        <v>38717</v>
      </c>
      <c r="AP44">
        <v>25.832108999999999</v>
      </c>
      <c r="AQ44" s="73">
        <f t="shared" si="60"/>
        <v>1.0912054202294961E-2</v>
      </c>
      <c r="AS44" s="66">
        <v>38717</v>
      </c>
      <c r="AT44">
        <v>72.856673999999998</v>
      </c>
      <c r="AU44" s="73">
        <f t="shared" si="61"/>
        <v>3.6152591547711478E-2</v>
      </c>
      <c r="AW44" s="66">
        <v>38717</v>
      </c>
      <c r="AX44">
        <v>17.633935999999999</v>
      </c>
      <c r="AY44" s="73">
        <f t="shared" si="62"/>
        <v>2.3154350460587825E-3</v>
      </c>
      <c r="BA44" s="66">
        <v>38716</v>
      </c>
      <c r="BB44">
        <v>10.2248</v>
      </c>
      <c r="BC44" s="73">
        <f t="shared" si="63"/>
        <v>3.1897619958092233E-2</v>
      </c>
      <c r="BE44" s="66">
        <v>38717</v>
      </c>
      <c r="BF44">
        <v>14.346798</v>
      </c>
      <c r="BG44" s="73">
        <f t="shared" si="64"/>
        <v>9.3155380606112489E-2</v>
      </c>
      <c r="BI44" s="66">
        <v>38717</v>
      </c>
      <c r="BJ44">
        <v>26.078403000000002</v>
      </c>
      <c r="BK44" s="73">
        <f t="shared" si="65"/>
        <v>8.7165277926060741E-2</v>
      </c>
      <c r="BM44" s="66">
        <v>38717</v>
      </c>
      <c r="BN44">
        <v>42.356749999999998</v>
      </c>
      <c r="BO44" s="73">
        <f t="shared" si="66"/>
        <v>7.0551587451829365E-2</v>
      </c>
      <c r="BQ44" s="66">
        <v>38717</v>
      </c>
      <c r="BR44">
        <v>5.5457260000000002</v>
      </c>
      <c r="BS44" s="73">
        <f t="shared" si="67"/>
        <v>-7.7500670544749961E-2</v>
      </c>
      <c r="BU44" s="66">
        <v>38717</v>
      </c>
      <c r="BV44">
        <v>29.414185</v>
      </c>
      <c r="BW44" s="73">
        <f t="shared" si="68"/>
        <v>9.1213342932747021E-2</v>
      </c>
      <c r="BY44" s="66">
        <v>38717</v>
      </c>
      <c r="BZ44">
        <v>11.705676</v>
      </c>
      <c r="CA44" s="73">
        <f t="shared" si="69"/>
        <v>6.0046762602120086E-2</v>
      </c>
      <c r="CC44" s="66">
        <v>38717</v>
      </c>
      <c r="CD44">
        <v>23.038473</v>
      </c>
      <c r="CE44" s="73">
        <f t="shared" si="70"/>
        <v>4.8464639872214995E-3</v>
      </c>
      <c r="CG44" s="66">
        <v>38717</v>
      </c>
      <c r="CH44">
        <v>9.2456610000000001</v>
      </c>
      <c r="CI44" s="73">
        <f t="shared" si="71"/>
        <v>3.6368633624487154E-2</v>
      </c>
      <c r="CK44" s="66">
        <v>38717</v>
      </c>
      <c r="CL44">
        <v>22.358917000000002</v>
      </c>
      <c r="CM44" s="73">
        <f t="shared" si="72"/>
        <v>7.1881340568884913E-2</v>
      </c>
      <c r="CO44" s="66">
        <v>38717</v>
      </c>
      <c r="CP44">
        <v>3.2362150000000001</v>
      </c>
      <c r="CQ44" s="73">
        <f t="shared" si="73"/>
        <v>4.562964489811086E-2</v>
      </c>
      <c r="CS44" s="66">
        <v>38716</v>
      </c>
      <c r="CT44">
        <v>22.498799999999999</v>
      </c>
      <c r="CU44" s="73">
        <f t="shared" si="24"/>
        <v>6.2673495152698752E-2</v>
      </c>
      <c r="CW44" s="66">
        <v>38716</v>
      </c>
      <c r="CX44">
        <v>45.961500000000001</v>
      </c>
      <c r="CY44" s="73">
        <f t="shared" si="74"/>
        <v>5.7628098723827702E-2</v>
      </c>
      <c r="DA44" s="66">
        <v>38717</v>
      </c>
      <c r="DB44">
        <v>28.112421000000001</v>
      </c>
      <c r="DC44" s="73">
        <f t="shared" si="75"/>
        <v>1.5730159788536403E-2</v>
      </c>
      <c r="DE44" s="66">
        <v>38717</v>
      </c>
      <c r="DF44">
        <v>16.431324</v>
      </c>
      <c r="DG44" s="73">
        <f t="shared" si="76"/>
        <v>7.3471052347293925E-2</v>
      </c>
      <c r="DI44" s="93">
        <v>38716</v>
      </c>
      <c r="DJ44" s="65">
        <v>5.7725</v>
      </c>
      <c r="DK44" s="95">
        <f t="shared" si="77"/>
        <v>3.2573302306826077E-2</v>
      </c>
      <c r="DM44" s="66">
        <v>38717</v>
      </c>
      <c r="DN44">
        <v>2.5363359999999999</v>
      </c>
      <c r="DO44" s="73">
        <f t="shared" si="78"/>
        <v>4.5327854693991122E-2</v>
      </c>
      <c r="DQ44" s="66">
        <v>38717</v>
      </c>
      <c r="DR44">
        <v>23.281448000000001</v>
      </c>
      <c r="DS44" s="73">
        <f t="shared" si="79"/>
        <v>0.13220452084210579</v>
      </c>
      <c r="DU44" s="66">
        <v>38716</v>
      </c>
      <c r="DV44">
        <v>14.488</v>
      </c>
      <c r="DW44" s="73">
        <f t="shared" si="80"/>
        <v>3.9905579906520999E-3</v>
      </c>
      <c r="DY44" s="66">
        <v>38717</v>
      </c>
      <c r="DZ44">
        <v>34.505974000000002</v>
      </c>
      <c r="EA44" s="73">
        <f t="shared" si="81"/>
        <v>7.2902241581920907E-2</v>
      </c>
      <c r="EC44" s="66">
        <v>38717</v>
      </c>
      <c r="ED44">
        <v>7.7026079999999997</v>
      </c>
      <c r="EE44" s="73">
        <f t="shared" si="82"/>
        <v>-0.11445360340571829</v>
      </c>
      <c r="EG44" s="93">
        <v>38716</v>
      </c>
      <c r="EH44" s="65">
        <v>12.566000000000001</v>
      </c>
      <c r="EI44" s="95">
        <f t="shared" si="83"/>
        <v>1.1871879809501421E-2</v>
      </c>
      <c r="EK44" s="66">
        <v>38717</v>
      </c>
      <c r="EL44">
        <v>23.157765999999999</v>
      </c>
      <c r="EM44" s="73">
        <f t="shared" si="84"/>
        <v>-1.4374827180621717E-2</v>
      </c>
      <c r="EO44" s="66">
        <v>38717</v>
      </c>
      <c r="EP44">
        <v>13.975721</v>
      </c>
      <c r="EQ44" s="73">
        <f t="shared" si="85"/>
        <v>0.12427228950075524</v>
      </c>
      <c r="ES44" s="66">
        <v>38717</v>
      </c>
      <c r="ET44">
        <v>17.205863999999998</v>
      </c>
      <c r="EU44" s="73">
        <f t="shared" si="86"/>
        <v>5.6650398769694348E-2</v>
      </c>
      <c r="EW44" s="66">
        <v>38717</v>
      </c>
      <c r="EX44">
        <v>11.808016</v>
      </c>
      <c r="EY44" s="73">
        <f t="shared" si="87"/>
        <v>4.9251736854591319E-2</v>
      </c>
      <c r="FA44" s="66">
        <v>38717</v>
      </c>
      <c r="FB44">
        <v>62.633876999999998</v>
      </c>
      <c r="FC44" s="73">
        <f t="shared" si="88"/>
        <v>5.2716744736923532E-2</v>
      </c>
      <c r="FE44" s="66">
        <v>38717</v>
      </c>
      <c r="FF44">
        <v>10.602518999999999</v>
      </c>
      <c r="FG44" s="73">
        <f t="shared" si="89"/>
        <v>-2.8797787679696138E-2</v>
      </c>
      <c r="FI44" s="66">
        <v>38717</v>
      </c>
      <c r="FJ44">
        <v>10.829420000000001</v>
      </c>
      <c r="FK44" s="73">
        <f t="shared" si="90"/>
        <v>-2.6032731479507725E-2</v>
      </c>
      <c r="FM44" s="93">
        <v>38716</v>
      </c>
      <c r="FN44" s="65">
        <v>114.38</v>
      </c>
      <c r="FO44" s="95">
        <f t="shared" si="91"/>
        <v>3.1258094495511403E-2</v>
      </c>
      <c r="FQ44" s="66">
        <v>38717</v>
      </c>
      <c r="FR44">
        <v>27.708888999999999</v>
      </c>
      <c r="FS44" s="73">
        <f t="shared" si="92"/>
        <v>5.2831835028015361E-2</v>
      </c>
      <c r="FU44" s="66">
        <v>38717</v>
      </c>
      <c r="FV44">
        <v>121.400002</v>
      </c>
      <c r="FW44" s="73">
        <f t="shared" si="93"/>
        <v>7.7026939846677384E-2</v>
      </c>
      <c r="FY44" s="93">
        <v>38716</v>
      </c>
      <c r="FZ44" s="65">
        <v>9.1075999999999997</v>
      </c>
      <c r="GA44" s="95">
        <f t="shared" si="94"/>
        <v>-9.4309908643218868E-3</v>
      </c>
      <c r="GC44" s="66">
        <v>38717</v>
      </c>
      <c r="GD44">
        <v>20.385328000000001</v>
      </c>
      <c r="GE44" s="73">
        <f t="shared" si="95"/>
        <v>6.2156742810085271E-2</v>
      </c>
      <c r="GG44" s="66">
        <v>38717</v>
      </c>
      <c r="GH44">
        <v>35.065787999999998</v>
      </c>
      <c r="GI44" s="73">
        <f t="shared" si="96"/>
        <v>7.1046943068760832E-2</v>
      </c>
      <c r="GK44" s="66">
        <v>38717</v>
      </c>
      <c r="GL44">
        <v>14.985028</v>
      </c>
      <c r="GM44" s="73">
        <f t="shared" si="97"/>
        <v>4.9523030547452704E-2</v>
      </c>
      <c r="GO44" s="66">
        <v>38717</v>
      </c>
      <c r="GP44">
        <v>44.285747999999998</v>
      </c>
      <c r="GQ44" s="73">
        <f t="shared" si="98"/>
        <v>7.6146069936072036E-2</v>
      </c>
    </row>
    <row r="45" spans="1:199">
      <c r="A45" s="66">
        <v>38748</v>
      </c>
      <c r="B45">
        <v>16.833490000000001</v>
      </c>
      <c r="C45" s="73">
        <f t="shared" si="50"/>
        <v>5.1541513658032287E-4</v>
      </c>
      <c r="E45" s="66">
        <v>38748</v>
      </c>
      <c r="F45">
        <v>57.590603000000002</v>
      </c>
      <c r="G45" s="73">
        <f t="shared" si="51"/>
        <v>2.6579794840257406E-2</v>
      </c>
      <c r="I45" s="66">
        <v>38748</v>
      </c>
      <c r="J45">
        <v>26.894280999999999</v>
      </c>
      <c r="K45" s="73">
        <f t="shared" si="52"/>
        <v>-7.3972899797733138E-2</v>
      </c>
      <c r="M45" s="66">
        <v>38748</v>
      </c>
      <c r="N45">
        <v>11.623718999999999</v>
      </c>
      <c r="O45" s="73">
        <f t="shared" si="53"/>
        <v>8.6227031370674622E-3</v>
      </c>
      <c r="Q45" s="66">
        <v>38748</v>
      </c>
      <c r="R45">
        <v>34.492744000000002</v>
      </c>
      <c r="S45" s="73">
        <f t="shared" si="54"/>
        <v>1.5020334522689891E-2</v>
      </c>
      <c r="U45" s="66">
        <v>38748</v>
      </c>
      <c r="V45">
        <v>58.154015000000001</v>
      </c>
      <c r="W45" s="73">
        <f t="shared" si="55"/>
        <v>0.10573473581770246</v>
      </c>
      <c r="X45"/>
      <c r="Y45" s="66">
        <v>38748</v>
      </c>
      <c r="Z45">
        <v>50.878940999999998</v>
      </c>
      <c r="AA45" s="73">
        <f t="shared" si="56"/>
        <v>4.4018319409913305E-2</v>
      </c>
      <c r="AC45" s="93">
        <v>38748</v>
      </c>
      <c r="AD45" s="65">
        <v>5.6440000000000001</v>
      </c>
      <c r="AE45" s="95">
        <f t="shared" si="57"/>
        <v>3.5711639738999892E-2</v>
      </c>
      <c r="AG45" s="66">
        <v>38748</v>
      </c>
      <c r="AH45">
        <v>23.167428999999998</v>
      </c>
      <c r="AI45" s="73">
        <f t="shared" si="58"/>
        <v>-1.7016972842319896E-2</v>
      </c>
      <c r="AJ45"/>
      <c r="AK45" s="66">
        <v>38748</v>
      </c>
      <c r="AL45">
        <v>40.895862999999999</v>
      </c>
      <c r="AM45" s="73">
        <f t="shared" si="59"/>
        <v>-5.5172354710124633E-2</v>
      </c>
      <c r="AN45"/>
      <c r="AO45" s="66">
        <v>38748</v>
      </c>
      <c r="AP45">
        <v>24.638625999999999</v>
      </c>
      <c r="AQ45" s="73">
        <f t="shared" si="60"/>
        <v>-4.7302878896201946E-2</v>
      </c>
      <c r="AS45" s="66">
        <v>38748</v>
      </c>
      <c r="AT45">
        <v>74.367073000000005</v>
      </c>
      <c r="AU45" s="73">
        <f t="shared" si="61"/>
        <v>2.0519135324741904E-2</v>
      </c>
      <c r="AW45" s="66">
        <v>38748</v>
      </c>
      <c r="AX45">
        <v>17.198931000000002</v>
      </c>
      <c r="AY45" s="73">
        <f t="shared" si="62"/>
        <v>-2.4977996580708449E-2</v>
      </c>
      <c r="BA45" s="66">
        <v>38748</v>
      </c>
      <c r="BB45">
        <v>10.8575</v>
      </c>
      <c r="BC45" s="73">
        <f t="shared" si="63"/>
        <v>6.0039943591472307E-2</v>
      </c>
      <c r="BE45" s="66">
        <v>38748</v>
      </c>
      <c r="BF45">
        <v>13.4651</v>
      </c>
      <c r="BG45" s="73">
        <f t="shared" si="64"/>
        <v>-6.3425628520911811E-2</v>
      </c>
      <c r="BI45" s="66">
        <v>38748</v>
      </c>
      <c r="BJ45">
        <v>31.800058</v>
      </c>
      <c r="BK45" s="73">
        <f t="shared" si="65"/>
        <v>0.19836061316288184</v>
      </c>
      <c r="BM45" s="66">
        <v>38748</v>
      </c>
      <c r="BN45">
        <v>44.838135000000001</v>
      </c>
      <c r="BO45" s="73">
        <f t="shared" si="66"/>
        <v>5.6931210544765652E-2</v>
      </c>
      <c r="BQ45" s="66">
        <v>38748</v>
      </c>
      <c r="BR45">
        <v>5.635103</v>
      </c>
      <c r="BS45" s="73">
        <f t="shared" si="67"/>
        <v>1.5987884943921397E-2</v>
      </c>
      <c r="BU45" s="66">
        <v>38748</v>
      </c>
      <c r="BV45">
        <v>28.941172000000002</v>
      </c>
      <c r="BW45" s="73">
        <f t="shared" si="68"/>
        <v>-1.6211823015803904E-2</v>
      </c>
      <c r="BY45" s="66">
        <v>38748</v>
      </c>
      <c r="BZ45">
        <v>11.272831</v>
      </c>
      <c r="CA45" s="73">
        <f t="shared" si="69"/>
        <v>-3.7678357994960415E-2</v>
      </c>
      <c r="CC45" s="66">
        <v>38748</v>
      </c>
      <c r="CD45">
        <v>24.962983999999999</v>
      </c>
      <c r="CE45" s="73">
        <f t="shared" si="70"/>
        <v>8.0228530047923213E-2</v>
      </c>
      <c r="CG45" s="66">
        <v>38748</v>
      </c>
      <c r="CH45">
        <v>9.9060780000000008</v>
      </c>
      <c r="CI45" s="73">
        <f t="shared" si="71"/>
        <v>6.8994147760488844E-2</v>
      </c>
      <c r="CK45" s="66">
        <v>38748</v>
      </c>
      <c r="CL45">
        <v>22.636403999999999</v>
      </c>
      <c r="CM45" s="73">
        <f t="shared" si="72"/>
        <v>1.2334194388207074E-2</v>
      </c>
      <c r="CO45" s="66">
        <v>38748</v>
      </c>
      <c r="CP45">
        <v>3.2501850000000001</v>
      </c>
      <c r="CQ45" s="73">
        <f t="shared" si="73"/>
        <v>4.3074807598657318E-3</v>
      </c>
      <c r="CS45" s="66">
        <v>38748</v>
      </c>
      <c r="CT45">
        <v>22.552600000000002</v>
      </c>
      <c r="CU45" s="73">
        <f t="shared" si="24"/>
        <v>2.3883841822733027E-3</v>
      </c>
      <c r="CW45" s="66">
        <v>38748</v>
      </c>
      <c r="CX45">
        <v>47.856499999999997</v>
      </c>
      <c r="CY45" s="73">
        <f t="shared" si="74"/>
        <v>4.0402860320015686E-2</v>
      </c>
      <c r="DA45" s="66">
        <v>38748</v>
      </c>
      <c r="DB45">
        <v>30.400290999999999</v>
      </c>
      <c r="DC45" s="73">
        <f t="shared" si="75"/>
        <v>7.8240673591135595E-2</v>
      </c>
      <c r="DE45" s="66">
        <v>38748</v>
      </c>
      <c r="DF45">
        <v>16.144123</v>
      </c>
      <c r="DG45" s="73">
        <f t="shared" si="76"/>
        <v>-1.7633430587591772E-2</v>
      </c>
      <c r="DI45" s="93">
        <v>38748</v>
      </c>
      <c r="DJ45" s="65">
        <v>5.8574999999999999</v>
      </c>
      <c r="DK45" s="95">
        <f t="shared" si="77"/>
        <v>1.4617629153300293E-2</v>
      </c>
      <c r="DM45" s="66">
        <v>38748</v>
      </c>
      <c r="DN45">
        <v>2.6866449999999999</v>
      </c>
      <c r="DO45" s="73">
        <f t="shared" si="78"/>
        <v>5.7572683389540517E-2</v>
      </c>
      <c r="DQ45" s="66">
        <v>38748</v>
      </c>
      <c r="DR45">
        <v>23.213775999999999</v>
      </c>
      <c r="DS45" s="73">
        <f t="shared" si="79"/>
        <v>-2.910924691309665E-3</v>
      </c>
      <c r="DU45" s="66">
        <v>38748</v>
      </c>
      <c r="DV45">
        <v>15.967499999999999</v>
      </c>
      <c r="DW45" s="73">
        <f t="shared" si="80"/>
        <v>9.723468587249498E-2</v>
      </c>
      <c r="DY45" s="66">
        <v>38748</v>
      </c>
      <c r="DZ45">
        <v>32.885933000000001</v>
      </c>
      <c r="EA45" s="73">
        <f t="shared" si="81"/>
        <v>-4.8087470518400809E-2</v>
      </c>
      <c r="EC45" s="66">
        <v>38748</v>
      </c>
      <c r="ED45">
        <v>7.5092179999999997</v>
      </c>
      <c r="EE45" s="73">
        <f t="shared" si="82"/>
        <v>-2.5427640287199134E-2</v>
      </c>
      <c r="EG45" s="93">
        <v>38748</v>
      </c>
      <c r="EH45" s="65">
        <v>12.4177</v>
      </c>
      <c r="EI45" s="95">
        <f t="shared" si="83"/>
        <v>-1.1871879809501369E-2</v>
      </c>
      <c r="EK45" s="66">
        <v>38748</v>
      </c>
      <c r="EL45">
        <v>23.809819999999998</v>
      </c>
      <c r="EM45" s="73">
        <f t="shared" si="84"/>
        <v>2.7767911981887126E-2</v>
      </c>
      <c r="EO45" s="66">
        <v>38748</v>
      </c>
      <c r="EP45">
        <v>13.204316</v>
      </c>
      <c r="EQ45" s="73">
        <f t="shared" si="85"/>
        <v>-5.6777863992783437E-2</v>
      </c>
      <c r="ES45" s="66">
        <v>38748</v>
      </c>
      <c r="ET45">
        <v>16.920956</v>
      </c>
      <c r="EU45" s="73">
        <f t="shared" si="86"/>
        <v>-1.669740218448074E-2</v>
      </c>
      <c r="EW45" s="66">
        <v>38748</v>
      </c>
      <c r="EX45">
        <v>13.179036999999999</v>
      </c>
      <c r="EY45" s="73">
        <f t="shared" si="87"/>
        <v>0.10984883828383742</v>
      </c>
      <c r="FA45" s="66">
        <v>38748</v>
      </c>
      <c r="FB45">
        <v>68.511139</v>
      </c>
      <c r="FC45" s="73">
        <f t="shared" si="88"/>
        <v>8.969004732412944E-2</v>
      </c>
      <c r="FE45" s="66">
        <v>38748</v>
      </c>
      <c r="FF45">
        <v>10.975648</v>
      </c>
      <c r="FG45" s="73">
        <f t="shared" si="89"/>
        <v>3.4587386103246805E-2</v>
      </c>
      <c r="FI45" s="66">
        <v>38748</v>
      </c>
      <c r="FJ45">
        <v>10.690778999999999</v>
      </c>
      <c r="FK45" s="73">
        <f t="shared" si="90"/>
        <v>-1.2884910414026968E-2</v>
      </c>
      <c r="FM45" s="93">
        <v>38748</v>
      </c>
      <c r="FN45" s="65">
        <v>111.73</v>
      </c>
      <c r="FO45" s="95">
        <f t="shared" si="91"/>
        <v>-2.3440991927923552E-2</v>
      </c>
      <c r="FQ45" s="66">
        <v>38748</v>
      </c>
      <c r="FR45">
        <v>27.863040999999999</v>
      </c>
      <c r="FS45" s="73">
        <f t="shared" si="92"/>
        <v>5.5478510601431382E-3</v>
      </c>
      <c r="FU45" s="66">
        <v>38748</v>
      </c>
      <c r="FV45">
        <v>137.5</v>
      </c>
      <c r="FW45" s="73">
        <f t="shared" si="93"/>
        <v>0.12453302200676369</v>
      </c>
      <c r="FY45" s="93">
        <v>38748</v>
      </c>
      <c r="FZ45" s="65">
        <v>9.1364000000000001</v>
      </c>
      <c r="GA45" s="95">
        <f t="shared" si="94"/>
        <v>3.1572049904693218E-3</v>
      </c>
      <c r="GC45" s="66">
        <v>38748</v>
      </c>
      <c r="GD45">
        <v>21.946724</v>
      </c>
      <c r="GE45" s="73">
        <f t="shared" si="95"/>
        <v>7.3802453686756336E-2</v>
      </c>
      <c r="GG45" s="66">
        <v>38748</v>
      </c>
      <c r="GH45">
        <v>36.398228000000003</v>
      </c>
      <c r="GI45" s="73">
        <f t="shared" si="96"/>
        <v>3.7294137851693394E-2</v>
      </c>
      <c r="GK45" s="66">
        <v>38748</v>
      </c>
      <c r="GL45">
        <v>15.164386</v>
      </c>
      <c r="GM45" s="73">
        <f t="shared" si="97"/>
        <v>1.1898083053091365E-2</v>
      </c>
      <c r="GO45" s="66">
        <v>38748</v>
      </c>
      <c r="GP45">
        <v>46.802970999999999</v>
      </c>
      <c r="GQ45" s="73">
        <f t="shared" si="98"/>
        <v>5.5283774100718143E-2</v>
      </c>
    </row>
    <row r="46" spans="1:199">
      <c r="A46" s="66">
        <v>38776</v>
      </c>
      <c r="B46">
        <v>16.794483</v>
      </c>
      <c r="C46" s="73">
        <f t="shared" si="50"/>
        <v>-2.3199148812600521E-3</v>
      </c>
      <c r="E46" s="66">
        <v>38776</v>
      </c>
      <c r="F46">
        <v>61.102679999999999</v>
      </c>
      <c r="G46" s="73">
        <f t="shared" si="51"/>
        <v>5.9196315704503642E-2</v>
      </c>
      <c r="I46" s="66">
        <v>38776</v>
      </c>
      <c r="J46">
        <v>27.748280000000001</v>
      </c>
      <c r="K46" s="73">
        <f t="shared" si="52"/>
        <v>3.1260194515246878E-2</v>
      </c>
      <c r="M46" s="66">
        <v>38776</v>
      </c>
      <c r="N46">
        <v>11.434125</v>
      </c>
      <c r="O46" s="73">
        <f t="shared" si="53"/>
        <v>-1.644544676410141E-2</v>
      </c>
      <c r="Q46" s="66">
        <v>38776</v>
      </c>
      <c r="R46">
        <v>36.097900000000003</v>
      </c>
      <c r="S46" s="73">
        <f t="shared" si="54"/>
        <v>4.5485708825015875E-2</v>
      </c>
      <c r="U46" s="66">
        <v>38776</v>
      </c>
      <c r="V46">
        <v>56.940013999999998</v>
      </c>
      <c r="W46" s="73">
        <f t="shared" si="55"/>
        <v>-2.1096594430224911E-2</v>
      </c>
      <c r="X46"/>
      <c r="Y46" s="66">
        <v>38776</v>
      </c>
      <c r="Z46">
        <v>50.905388000000002</v>
      </c>
      <c r="AA46" s="73">
        <f t="shared" si="56"/>
        <v>5.1966743515461137E-4</v>
      </c>
      <c r="AC46" s="93">
        <v>38776</v>
      </c>
      <c r="AD46" s="65">
        <v>6.0259999999999998</v>
      </c>
      <c r="AE46" s="95">
        <f t="shared" si="57"/>
        <v>6.549040671754193E-2</v>
      </c>
      <c r="AG46" s="66">
        <v>38776</v>
      </c>
      <c r="AH46">
        <v>22.666910000000001</v>
      </c>
      <c r="AI46" s="73">
        <f t="shared" si="58"/>
        <v>-2.1841218091558763E-2</v>
      </c>
      <c r="AJ46"/>
      <c r="AK46" s="66">
        <v>38776</v>
      </c>
      <c r="AL46">
        <v>44.962547000000001</v>
      </c>
      <c r="AM46" s="73">
        <f t="shared" si="59"/>
        <v>9.4800945548154603E-2</v>
      </c>
      <c r="AN46"/>
      <c r="AO46" s="66">
        <v>38776</v>
      </c>
      <c r="AP46">
        <v>27.850622000000001</v>
      </c>
      <c r="AQ46" s="73">
        <f t="shared" si="60"/>
        <v>0.12253992593217916</v>
      </c>
      <c r="AS46" s="66">
        <v>38776</v>
      </c>
      <c r="AT46">
        <v>75.674271000000005</v>
      </c>
      <c r="AU46" s="73">
        <f t="shared" si="61"/>
        <v>1.74249448881088E-2</v>
      </c>
      <c r="AW46" s="66">
        <v>38776</v>
      </c>
      <c r="AX46">
        <v>17.590434999999999</v>
      </c>
      <c r="AY46" s="73">
        <f t="shared" si="62"/>
        <v>2.2508057678737693E-2</v>
      </c>
      <c r="BA46" s="66">
        <v>38776</v>
      </c>
      <c r="BB46">
        <v>11.233499999999999</v>
      </c>
      <c r="BC46" s="73">
        <f t="shared" si="63"/>
        <v>3.4044299948554381E-2</v>
      </c>
      <c r="BE46" s="66">
        <v>38776</v>
      </c>
      <c r="BF46">
        <v>13.031980000000001</v>
      </c>
      <c r="BG46" s="73">
        <f t="shared" si="64"/>
        <v>-3.2694816282988912E-2</v>
      </c>
      <c r="BI46" s="66">
        <v>38776</v>
      </c>
      <c r="BJ46">
        <v>33.548411999999999</v>
      </c>
      <c r="BK46" s="73">
        <f t="shared" si="65"/>
        <v>5.352141627385E-2</v>
      </c>
      <c r="BM46" s="66">
        <v>38776</v>
      </c>
      <c r="BN46">
        <v>44.723849999999999</v>
      </c>
      <c r="BO46" s="73">
        <f t="shared" si="66"/>
        <v>-2.5520886351428633E-3</v>
      </c>
      <c r="BQ46" s="66">
        <v>38776</v>
      </c>
      <c r="BR46">
        <v>5.9245190000000001</v>
      </c>
      <c r="BS46" s="73">
        <f t="shared" si="67"/>
        <v>5.0084076350722803E-2</v>
      </c>
      <c r="BU46" s="66">
        <v>38776</v>
      </c>
      <c r="BV46">
        <v>29.501324</v>
      </c>
      <c r="BW46" s="73">
        <f t="shared" si="68"/>
        <v>1.9169925730033066E-2</v>
      </c>
      <c r="BY46" s="66">
        <v>38776</v>
      </c>
      <c r="BZ46">
        <v>11.046999</v>
      </c>
      <c r="CA46" s="73">
        <f t="shared" si="69"/>
        <v>-2.0236687009414746E-2</v>
      </c>
      <c r="CC46" s="66">
        <v>38776</v>
      </c>
      <c r="CD46">
        <v>29.106498999999999</v>
      </c>
      <c r="CE46" s="73">
        <f t="shared" si="70"/>
        <v>0.15356739493801055</v>
      </c>
      <c r="CG46" s="66">
        <v>38776</v>
      </c>
      <c r="CH46">
        <v>9.5758700000000001</v>
      </c>
      <c r="CI46" s="73">
        <f t="shared" si="71"/>
        <v>-3.3902115592952427E-2</v>
      </c>
      <c r="CK46" s="66">
        <v>38776</v>
      </c>
      <c r="CL46">
        <v>24.200277</v>
      </c>
      <c r="CM46" s="73">
        <f t="shared" si="72"/>
        <v>6.6804672580846935E-2</v>
      </c>
      <c r="CO46" s="66">
        <v>38776</v>
      </c>
      <c r="CP46">
        <v>3.2548409999999999</v>
      </c>
      <c r="CQ46" s="73">
        <f t="shared" si="73"/>
        <v>1.4315087426540901E-3</v>
      </c>
      <c r="CS46" s="66">
        <v>38776</v>
      </c>
      <c r="CT46">
        <v>24.211200000000002</v>
      </c>
      <c r="CU46" s="73">
        <f t="shared" si="24"/>
        <v>7.096497737947681E-2</v>
      </c>
      <c r="CW46" s="66">
        <v>38776</v>
      </c>
      <c r="CX46">
        <v>46.838299999999997</v>
      </c>
      <c r="CY46" s="73">
        <f t="shared" si="74"/>
        <v>-2.1505705538840906E-2</v>
      </c>
      <c r="DA46" s="66">
        <v>38776</v>
      </c>
      <c r="DB46">
        <v>31.685245999999999</v>
      </c>
      <c r="DC46" s="73">
        <f t="shared" si="75"/>
        <v>4.1398965936707041E-2</v>
      </c>
      <c r="DE46" s="66">
        <v>38776</v>
      </c>
      <c r="DF46">
        <v>15.81156</v>
      </c>
      <c r="DG46" s="73">
        <f t="shared" si="76"/>
        <v>-2.0814764431461366E-2</v>
      </c>
      <c r="DI46" s="93">
        <v>38776</v>
      </c>
      <c r="DJ46" s="65">
        <v>6.6174999999999997</v>
      </c>
      <c r="DK46" s="95">
        <f t="shared" si="77"/>
        <v>0.12199476371930555</v>
      </c>
      <c r="DM46" s="66">
        <v>38776</v>
      </c>
      <c r="DN46">
        <v>2.6703960000000002</v>
      </c>
      <c r="DO46" s="73">
        <f t="shared" si="78"/>
        <v>-6.0664272804038886E-3</v>
      </c>
      <c r="DQ46" s="66">
        <v>38776</v>
      </c>
      <c r="DR46">
        <v>24.120629999999998</v>
      </c>
      <c r="DS46" s="73">
        <f t="shared" si="79"/>
        <v>3.8321595370518831E-2</v>
      </c>
      <c r="DU46" s="66">
        <v>38776</v>
      </c>
      <c r="DV46">
        <v>16.409400000000002</v>
      </c>
      <c r="DW46" s="73">
        <f t="shared" si="80"/>
        <v>2.7298934908649125E-2</v>
      </c>
      <c r="DY46" s="66">
        <v>38776</v>
      </c>
      <c r="DZ46">
        <v>32.719521</v>
      </c>
      <c r="EA46" s="73">
        <f t="shared" si="81"/>
        <v>-5.0731256857546097E-3</v>
      </c>
      <c r="EC46" s="66">
        <v>38776</v>
      </c>
      <c r="ED46">
        <v>7.6367710000000004</v>
      </c>
      <c r="EE46" s="73">
        <f t="shared" si="82"/>
        <v>1.6843537335427754E-2</v>
      </c>
      <c r="EG46" s="93">
        <v>38776</v>
      </c>
      <c r="EH46" s="65">
        <v>12.7934</v>
      </c>
      <c r="EI46" s="95">
        <f t="shared" si="83"/>
        <v>2.9806538774033237E-2</v>
      </c>
      <c r="EK46" s="66">
        <v>38776</v>
      </c>
      <c r="EL46">
        <v>26.128391000000001</v>
      </c>
      <c r="EM46" s="73">
        <f t="shared" si="84"/>
        <v>9.292440028347787E-2</v>
      </c>
      <c r="EO46" s="66">
        <v>38776</v>
      </c>
      <c r="EP46">
        <v>12.469068999999999</v>
      </c>
      <c r="EQ46" s="73">
        <f t="shared" si="85"/>
        <v>-5.7292648123580023E-2</v>
      </c>
      <c r="ES46" s="66">
        <v>38776</v>
      </c>
      <c r="ET46">
        <v>17.273989</v>
      </c>
      <c r="EU46" s="73">
        <f t="shared" si="86"/>
        <v>2.0648990298728877E-2</v>
      </c>
      <c r="EW46" s="66">
        <v>38776</v>
      </c>
      <c r="EX46">
        <v>13.546758000000001</v>
      </c>
      <c r="EY46" s="73">
        <f t="shared" si="87"/>
        <v>2.7519795550786808E-2</v>
      </c>
      <c r="FA46" s="66">
        <v>38776</v>
      </c>
      <c r="FB46">
        <v>71.507530000000003</v>
      </c>
      <c r="FC46" s="73">
        <f t="shared" si="88"/>
        <v>4.2806413653292019E-2</v>
      </c>
      <c r="FE46" s="66">
        <v>38776</v>
      </c>
      <c r="FF46">
        <v>11.919033000000001</v>
      </c>
      <c r="FG46" s="73">
        <f t="shared" si="89"/>
        <v>8.245753368695577E-2</v>
      </c>
      <c r="FI46" s="66">
        <v>38776</v>
      </c>
      <c r="FJ46">
        <v>11.904795</v>
      </c>
      <c r="FK46" s="73">
        <f t="shared" si="90"/>
        <v>0.10755966591018541</v>
      </c>
      <c r="FM46" s="93">
        <v>38776</v>
      </c>
      <c r="FN46" s="65">
        <v>113.75</v>
      </c>
      <c r="FO46" s="95">
        <f t="shared" si="91"/>
        <v>1.7917811271813296E-2</v>
      </c>
      <c r="FQ46" s="66">
        <v>38776</v>
      </c>
      <c r="FR46">
        <v>28.364037</v>
      </c>
      <c r="FS46" s="73">
        <f t="shared" si="92"/>
        <v>1.7820924609046419E-2</v>
      </c>
      <c r="FU46" s="66">
        <v>38776</v>
      </c>
      <c r="FV46">
        <v>149</v>
      </c>
      <c r="FW46" s="73">
        <f t="shared" si="93"/>
        <v>8.0322388838833247E-2</v>
      </c>
      <c r="FY46" s="93">
        <v>38776</v>
      </c>
      <c r="FZ46" s="65">
        <v>9.8414000000000001</v>
      </c>
      <c r="GA46" s="95">
        <f t="shared" si="94"/>
        <v>7.4331542574254103E-2</v>
      </c>
      <c r="GC46" s="66">
        <v>38776</v>
      </c>
      <c r="GD46">
        <v>22.446052999999999</v>
      </c>
      <c r="GE46" s="73">
        <f t="shared" si="95"/>
        <v>2.2496905722791803E-2</v>
      </c>
      <c r="GG46" s="66">
        <v>38776</v>
      </c>
      <c r="GH46">
        <v>37.470675999999997</v>
      </c>
      <c r="GI46" s="73">
        <f t="shared" si="96"/>
        <v>2.903856160336362E-2</v>
      </c>
      <c r="GK46" s="66">
        <v>38776</v>
      </c>
      <c r="GL46">
        <v>14.813772999999999</v>
      </c>
      <c r="GM46" s="73">
        <f t="shared" si="97"/>
        <v>-2.3392296224264204E-2</v>
      </c>
      <c r="GO46" s="66">
        <v>38776</v>
      </c>
      <c r="GP46">
        <v>47.714255999999999</v>
      </c>
      <c r="GQ46" s="73">
        <f t="shared" si="98"/>
        <v>1.928353735207269E-2</v>
      </c>
    </row>
    <row r="47" spans="1:199">
      <c r="A47" s="66">
        <v>38807</v>
      </c>
      <c r="B47">
        <v>17.349937000000001</v>
      </c>
      <c r="C47" s="73">
        <f t="shared" si="50"/>
        <v>3.2538435643028114E-2</v>
      </c>
      <c r="E47" s="66">
        <v>38807</v>
      </c>
      <c r="F47">
        <v>63.028660000000002</v>
      </c>
      <c r="G47" s="73">
        <f t="shared" si="51"/>
        <v>3.1033815845357249E-2</v>
      </c>
      <c r="I47" s="66">
        <v>38807</v>
      </c>
      <c r="J47">
        <v>27.93947</v>
      </c>
      <c r="K47" s="73">
        <f t="shared" si="52"/>
        <v>6.866528139642167E-3</v>
      </c>
      <c r="M47" s="66">
        <v>38807</v>
      </c>
      <c r="N47">
        <v>11.424130999999999</v>
      </c>
      <c r="O47" s="73">
        <f t="shared" si="53"/>
        <v>-8.7443247085967446E-4</v>
      </c>
      <c r="Q47" s="66">
        <v>38807</v>
      </c>
      <c r="R47">
        <v>34.926291999999997</v>
      </c>
      <c r="S47" s="73">
        <f t="shared" si="54"/>
        <v>-3.2994793885237253E-2</v>
      </c>
      <c r="U47" s="66">
        <v>38807</v>
      </c>
      <c r="V47">
        <v>57.566592999999997</v>
      </c>
      <c r="W47" s="73">
        <f t="shared" si="55"/>
        <v>1.0944089085256259E-2</v>
      </c>
      <c r="X47"/>
      <c r="Y47" s="66">
        <v>38807</v>
      </c>
      <c r="Z47">
        <v>49.557388000000003</v>
      </c>
      <c r="AA47" s="73">
        <f t="shared" si="56"/>
        <v>-2.6837420992502081E-2</v>
      </c>
      <c r="AC47" s="93">
        <v>38807</v>
      </c>
      <c r="AD47" s="65">
        <v>6.37</v>
      </c>
      <c r="AE47" s="95">
        <f t="shared" si="57"/>
        <v>5.5516028875962624E-2</v>
      </c>
      <c r="AG47" s="66">
        <v>38807</v>
      </c>
      <c r="AH47">
        <v>25.100867999999998</v>
      </c>
      <c r="AI47" s="73">
        <f t="shared" si="58"/>
        <v>0.10199627546862068</v>
      </c>
      <c r="AJ47"/>
      <c r="AK47" s="66">
        <v>38807</v>
      </c>
      <c r="AL47">
        <v>42.814650999999998</v>
      </c>
      <c r="AM47" s="73">
        <f t="shared" si="59"/>
        <v>-4.8949497240630163E-2</v>
      </c>
      <c r="AN47"/>
      <c r="AO47" s="66">
        <v>38807</v>
      </c>
      <c r="AP47">
        <v>25.055145</v>
      </c>
      <c r="AQ47" s="73">
        <f t="shared" si="60"/>
        <v>-0.10577610439271971</v>
      </c>
      <c r="AS47" s="66">
        <v>38807</v>
      </c>
      <c r="AT47">
        <v>72.884131999999994</v>
      </c>
      <c r="AU47" s="73">
        <f t="shared" si="61"/>
        <v>-3.7567274278006636E-2</v>
      </c>
      <c r="AW47" s="66">
        <v>38807</v>
      </c>
      <c r="AX47">
        <v>18.476752999999999</v>
      </c>
      <c r="AY47" s="73">
        <f t="shared" si="62"/>
        <v>4.9158058908781777E-2</v>
      </c>
      <c r="BA47" s="66">
        <v>38807</v>
      </c>
      <c r="BB47">
        <v>11.0501</v>
      </c>
      <c r="BC47" s="73">
        <f t="shared" si="63"/>
        <v>-1.6460907678825808E-2</v>
      </c>
      <c r="BE47" s="66">
        <v>38807</v>
      </c>
      <c r="BF47">
        <v>12.993335999999999</v>
      </c>
      <c r="BG47" s="73">
        <f t="shared" si="64"/>
        <v>-2.9697259699743447E-3</v>
      </c>
      <c r="BI47" s="66">
        <v>38807</v>
      </c>
      <c r="BJ47">
        <v>32.592838</v>
      </c>
      <c r="BK47" s="73">
        <f t="shared" si="65"/>
        <v>-2.88969589726581E-2</v>
      </c>
      <c r="BM47" s="66">
        <v>38807</v>
      </c>
      <c r="BN47">
        <v>43.674267</v>
      </c>
      <c r="BO47" s="73">
        <f t="shared" si="66"/>
        <v>-2.3747843552938439E-2</v>
      </c>
      <c r="BQ47" s="66">
        <v>38807</v>
      </c>
      <c r="BR47">
        <v>6.0947639999999996</v>
      </c>
      <c r="BS47" s="73">
        <f t="shared" si="67"/>
        <v>2.8330539629871122E-2</v>
      </c>
      <c r="BU47" s="66">
        <v>38807</v>
      </c>
      <c r="BV47">
        <v>27.049102999999999</v>
      </c>
      <c r="BW47" s="73">
        <f t="shared" si="68"/>
        <v>-8.678129976521852E-2</v>
      </c>
      <c r="BY47" s="66">
        <v>38807</v>
      </c>
      <c r="BZ47">
        <v>11.385745999999999</v>
      </c>
      <c r="CA47" s="73">
        <f t="shared" si="69"/>
        <v>3.0203414814576789E-2</v>
      </c>
      <c r="CC47" s="66">
        <v>38807</v>
      </c>
      <c r="CD47">
        <v>27.607952000000001</v>
      </c>
      <c r="CE47" s="73">
        <f t="shared" si="70"/>
        <v>-5.2857635407897938E-2</v>
      </c>
      <c r="CG47" s="66">
        <v>38807</v>
      </c>
      <c r="CH47">
        <v>9.5758700000000001</v>
      </c>
      <c r="CI47" s="73">
        <f t="shared" si="71"/>
        <v>0</v>
      </c>
      <c r="CK47" s="66">
        <v>38807</v>
      </c>
      <c r="CL47">
        <v>23.426818999999998</v>
      </c>
      <c r="CM47" s="73">
        <f t="shared" si="72"/>
        <v>-3.2482602187295345E-2</v>
      </c>
      <c r="CO47" s="66">
        <v>38807</v>
      </c>
      <c r="CP47">
        <v>3.2036199999999999</v>
      </c>
      <c r="CQ47" s="73">
        <f t="shared" si="73"/>
        <v>-1.5862006116612336E-2</v>
      </c>
      <c r="CS47" s="66">
        <v>38807</v>
      </c>
      <c r="CT47">
        <v>25.032800000000002</v>
      </c>
      <c r="CU47" s="73">
        <f t="shared" si="24"/>
        <v>3.3371628931743606E-2</v>
      </c>
      <c r="CW47" s="66">
        <v>38807</v>
      </c>
      <c r="CX47">
        <v>48.591900000000003</v>
      </c>
      <c r="CY47" s="73">
        <f t="shared" si="74"/>
        <v>3.6755606044479298E-2</v>
      </c>
      <c r="DA47" s="66">
        <v>38807</v>
      </c>
      <c r="DB47">
        <v>30.995743000000001</v>
      </c>
      <c r="DC47" s="73">
        <f t="shared" si="75"/>
        <v>-2.2001274196596893E-2</v>
      </c>
      <c r="DE47" s="66">
        <v>38807</v>
      </c>
      <c r="DF47">
        <v>15.380750000000001</v>
      </c>
      <c r="DG47" s="73">
        <f t="shared" si="76"/>
        <v>-2.762459056247038E-2</v>
      </c>
      <c r="DI47" s="93">
        <v>38807</v>
      </c>
      <c r="DJ47" s="65">
        <v>6.66</v>
      </c>
      <c r="DK47" s="95">
        <f t="shared" si="77"/>
        <v>6.4018294331785576E-3</v>
      </c>
      <c r="DM47" s="66">
        <v>38807</v>
      </c>
      <c r="DN47">
        <v>2.5458099999999999</v>
      </c>
      <c r="DO47" s="73">
        <f t="shared" si="78"/>
        <v>-4.777790553655592E-2</v>
      </c>
      <c r="DQ47" s="66">
        <v>38807</v>
      </c>
      <c r="DR47">
        <v>24.296631000000001</v>
      </c>
      <c r="DS47" s="73">
        <f t="shared" si="79"/>
        <v>7.2702078386431956E-3</v>
      </c>
      <c r="DU47" s="66">
        <v>38807</v>
      </c>
      <c r="DV47">
        <v>16.543900000000001</v>
      </c>
      <c r="DW47" s="73">
        <f t="shared" si="80"/>
        <v>8.1631124580669838E-3</v>
      </c>
      <c r="DY47" s="66">
        <v>38807</v>
      </c>
      <c r="DZ47">
        <v>33.553589000000002</v>
      </c>
      <c r="EA47" s="73">
        <f t="shared" si="81"/>
        <v>2.5171960097902405E-2</v>
      </c>
      <c r="EC47" s="66">
        <v>38807</v>
      </c>
      <c r="ED47">
        <v>7.6161989999999999</v>
      </c>
      <c r="EE47" s="73">
        <f t="shared" si="82"/>
        <v>-2.6974435108485495E-3</v>
      </c>
      <c r="EG47" s="93">
        <v>38807</v>
      </c>
      <c r="EH47" s="65">
        <v>12.8033</v>
      </c>
      <c r="EI47" s="95">
        <f t="shared" si="83"/>
        <v>7.7353725235270203E-4</v>
      </c>
      <c r="EK47" s="66">
        <v>38807</v>
      </c>
      <c r="EL47">
        <v>25.203513999999998</v>
      </c>
      <c r="EM47" s="73">
        <f t="shared" si="84"/>
        <v>-3.6039071664521222E-2</v>
      </c>
      <c r="EO47" s="66">
        <v>38807</v>
      </c>
      <c r="EP47">
        <v>12.734241000000001</v>
      </c>
      <c r="EQ47" s="73">
        <f t="shared" si="85"/>
        <v>2.1043409403667647E-2</v>
      </c>
      <c r="ES47" s="66">
        <v>38807</v>
      </c>
      <c r="ET47">
        <v>17.207933000000001</v>
      </c>
      <c r="EU47" s="73">
        <f t="shared" si="86"/>
        <v>-3.8313456427478245E-3</v>
      </c>
      <c r="EW47" s="66">
        <v>38807</v>
      </c>
      <c r="EX47">
        <v>12.929349</v>
      </c>
      <c r="EY47" s="73">
        <f t="shared" si="87"/>
        <v>-4.6647413216953662E-2</v>
      </c>
      <c r="FA47" s="66">
        <v>38807</v>
      </c>
      <c r="FB47">
        <v>69.779090999999994</v>
      </c>
      <c r="FC47" s="73">
        <f t="shared" si="88"/>
        <v>-2.4468349821496239E-2</v>
      </c>
      <c r="FE47" s="66">
        <v>38807</v>
      </c>
      <c r="FF47">
        <v>12.672333</v>
      </c>
      <c r="FG47" s="73">
        <f t="shared" si="89"/>
        <v>6.1284578950502447E-2</v>
      </c>
      <c r="FI47" s="66">
        <v>38807</v>
      </c>
      <c r="FJ47">
        <v>12.15686</v>
      </c>
      <c r="FK47" s="73">
        <f t="shared" si="90"/>
        <v>2.0952359373375029E-2</v>
      </c>
      <c r="FM47" s="93">
        <v>38807</v>
      </c>
      <c r="FN47" s="65">
        <v>117</v>
      </c>
      <c r="FO47" s="95">
        <f t="shared" si="91"/>
        <v>2.8170876966696224E-2</v>
      </c>
      <c r="FQ47" s="66">
        <v>38807</v>
      </c>
      <c r="FR47">
        <v>30.637782999999999</v>
      </c>
      <c r="FS47" s="73">
        <f t="shared" si="92"/>
        <v>7.7111945946318414E-2</v>
      </c>
      <c r="FU47" s="66">
        <v>38807</v>
      </c>
      <c r="FV47">
        <v>138.10000600000001</v>
      </c>
      <c r="FW47" s="73">
        <f t="shared" si="93"/>
        <v>-7.5968202083435882E-2</v>
      </c>
      <c r="FY47" s="93">
        <v>38807</v>
      </c>
      <c r="FZ47" s="65">
        <v>9.3377999999999997</v>
      </c>
      <c r="GA47" s="95">
        <f t="shared" si="94"/>
        <v>-5.2527298909713777E-2</v>
      </c>
      <c r="GC47" s="66">
        <v>38807</v>
      </c>
      <c r="GD47">
        <v>23.103901</v>
      </c>
      <c r="GE47" s="73">
        <f t="shared" si="95"/>
        <v>2.8886691915170234E-2</v>
      </c>
      <c r="GG47" s="66">
        <v>38807</v>
      </c>
      <c r="GH47">
        <v>38.640613999999999</v>
      </c>
      <c r="GI47" s="73">
        <f t="shared" si="96"/>
        <v>3.0745245744815762E-2</v>
      </c>
      <c r="GK47" s="66">
        <v>38807</v>
      </c>
      <c r="GL47">
        <v>15.841021</v>
      </c>
      <c r="GM47" s="73">
        <f t="shared" si="97"/>
        <v>6.7045485248809086E-2</v>
      </c>
      <c r="GO47" s="66">
        <v>38807</v>
      </c>
      <c r="GP47">
        <v>49.268425000000001</v>
      </c>
      <c r="GQ47" s="73">
        <f t="shared" si="98"/>
        <v>3.2053188164198512E-2</v>
      </c>
    </row>
    <row r="48" spans="1:199">
      <c r="A48" s="66">
        <v>38837</v>
      </c>
      <c r="B48">
        <v>16.602774</v>
      </c>
      <c r="C48" s="73">
        <f t="shared" si="50"/>
        <v>-4.4019085427182927E-2</v>
      </c>
      <c r="E48" s="66">
        <v>38837</v>
      </c>
      <c r="F48">
        <v>57.930489000000001</v>
      </c>
      <c r="G48" s="73">
        <f t="shared" si="51"/>
        <v>-8.4345717286362476E-2</v>
      </c>
      <c r="I48" s="66">
        <v>38837</v>
      </c>
      <c r="J48">
        <v>25.798120000000001</v>
      </c>
      <c r="K48" s="73">
        <f t="shared" si="52"/>
        <v>-7.9738763373641219E-2</v>
      </c>
      <c r="M48" s="66">
        <v>38837</v>
      </c>
      <c r="N48">
        <v>10.668201</v>
      </c>
      <c r="O48" s="73">
        <f t="shared" si="53"/>
        <v>-6.8460425081220022E-2</v>
      </c>
      <c r="Q48" s="66">
        <v>38837</v>
      </c>
      <c r="R48">
        <v>33.044871999999998</v>
      </c>
      <c r="S48" s="73">
        <f t="shared" si="54"/>
        <v>-5.5373502607315515E-2</v>
      </c>
      <c r="U48" s="66">
        <v>38837</v>
      </c>
      <c r="V48">
        <v>54.707847999999998</v>
      </c>
      <c r="W48" s="73">
        <f t="shared" si="55"/>
        <v>-5.0935244179594392E-2</v>
      </c>
      <c r="X48"/>
      <c r="Y48" s="66">
        <v>38837</v>
      </c>
      <c r="Z48">
        <v>44.350586</v>
      </c>
      <c r="AA48" s="73">
        <f t="shared" si="56"/>
        <v>-0.1110054298325794</v>
      </c>
      <c r="AC48" s="93">
        <v>38835</v>
      </c>
      <c r="AD48" s="65">
        <v>6.4580000000000002</v>
      </c>
      <c r="AE48" s="95">
        <f t="shared" si="57"/>
        <v>1.3720202752011541E-2</v>
      </c>
      <c r="AG48" s="66">
        <v>38837</v>
      </c>
      <c r="AH48">
        <v>24.024452</v>
      </c>
      <c r="AI48" s="73">
        <f t="shared" si="58"/>
        <v>-4.3830282190259771E-2</v>
      </c>
      <c r="AJ48"/>
      <c r="AK48" s="66">
        <v>38837</v>
      </c>
      <c r="AL48">
        <v>42.127322999999997</v>
      </c>
      <c r="AM48" s="73">
        <f t="shared" si="59"/>
        <v>-1.6183824543439002E-2</v>
      </c>
      <c r="AN48"/>
      <c r="AO48" s="66">
        <v>38837</v>
      </c>
      <c r="AP48">
        <v>22.267681</v>
      </c>
      <c r="AQ48" s="73">
        <f t="shared" si="60"/>
        <v>-0.11794285093379327</v>
      </c>
      <c r="AS48" s="66">
        <v>38837</v>
      </c>
      <c r="AT48">
        <v>66.677727000000004</v>
      </c>
      <c r="AU48" s="73">
        <f t="shared" si="61"/>
        <v>-8.8999978163863389E-2</v>
      </c>
      <c r="AW48" s="66">
        <v>38837</v>
      </c>
      <c r="AX48">
        <v>17.264181000000001</v>
      </c>
      <c r="AY48" s="73">
        <f t="shared" si="62"/>
        <v>-6.7879454607182199E-2</v>
      </c>
      <c r="BA48" s="66">
        <v>38835</v>
      </c>
      <c r="BB48">
        <v>11.270200000000001</v>
      </c>
      <c r="BC48" s="73">
        <f t="shared" si="63"/>
        <v>1.9722596426580287E-2</v>
      </c>
      <c r="BE48" s="66">
        <v>38837</v>
      </c>
      <c r="BF48">
        <v>12.212165000000001</v>
      </c>
      <c r="BG48" s="73">
        <f t="shared" si="64"/>
        <v>-6.2004024563022078E-2</v>
      </c>
      <c r="BI48" s="66">
        <v>38837</v>
      </c>
      <c r="BJ48">
        <v>29.096502000000001</v>
      </c>
      <c r="BK48" s="73">
        <f t="shared" si="65"/>
        <v>-0.11347461021849341</v>
      </c>
      <c r="BM48" s="66">
        <v>38837</v>
      </c>
      <c r="BN48">
        <v>42.449748999999997</v>
      </c>
      <c r="BO48" s="73">
        <f t="shared" si="66"/>
        <v>-2.8438072921372959E-2</v>
      </c>
      <c r="BQ48" s="66">
        <v>38837</v>
      </c>
      <c r="BR48">
        <v>5.392506</v>
      </c>
      <c r="BS48" s="73">
        <f t="shared" si="67"/>
        <v>-0.12241982998405306</v>
      </c>
      <c r="BU48" s="66">
        <v>38837</v>
      </c>
      <c r="BV48">
        <v>26.351219</v>
      </c>
      <c r="BW48" s="73">
        <f t="shared" si="68"/>
        <v>-2.6139308152442836E-2</v>
      </c>
      <c r="BY48" s="66">
        <v>38837</v>
      </c>
      <c r="BZ48">
        <v>11.051702000000001</v>
      </c>
      <c r="CA48" s="73">
        <f t="shared" si="69"/>
        <v>-2.9777778930277221E-2</v>
      </c>
      <c r="CC48" s="66">
        <v>38837</v>
      </c>
      <c r="CD48">
        <v>25.705939999999998</v>
      </c>
      <c r="CE48" s="73">
        <f t="shared" si="70"/>
        <v>-7.1381753567917344E-2</v>
      </c>
      <c r="CG48" s="66">
        <v>38837</v>
      </c>
      <c r="CH48">
        <v>8.9154499999999999</v>
      </c>
      <c r="CI48" s="73">
        <f t="shared" si="71"/>
        <v>-7.1460665792023606E-2</v>
      </c>
      <c r="CK48" s="66">
        <v>38837</v>
      </c>
      <c r="CL48">
        <v>21.329559</v>
      </c>
      <c r="CM48" s="73">
        <f t="shared" si="72"/>
        <v>-9.3787620026787935E-2</v>
      </c>
      <c r="CO48" s="66">
        <v>38837</v>
      </c>
      <c r="CP48">
        <v>3.2408709999999998</v>
      </c>
      <c r="CQ48" s="73">
        <f t="shared" si="73"/>
        <v>1.1560700412631186E-2</v>
      </c>
      <c r="CS48" s="66">
        <v>38835</v>
      </c>
      <c r="CT48">
        <v>24.771699999999999</v>
      </c>
      <c r="CU48" s="73">
        <f t="shared" si="24"/>
        <v>-1.0485092393058774E-2</v>
      </c>
      <c r="CW48" s="66">
        <v>38835</v>
      </c>
      <c r="CX48">
        <v>48.507100000000001</v>
      </c>
      <c r="CY48" s="73">
        <f t="shared" si="74"/>
        <v>-1.7466713675612898E-3</v>
      </c>
      <c r="DA48" s="66">
        <v>38837</v>
      </c>
      <c r="DB48">
        <v>29.522722000000002</v>
      </c>
      <c r="DC48" s="73">
        <f t="shared" si="75"/>
        <v>-4.8689668321492054E-2</v>
      </c>
      <c r="DE48" s="66">
        <v>38837</v>
      </c>
      <c r="DF48">
        <v>12.977270000000001</v>
      </c>
      <c r="DG48" s="73">
        <f t="shared" si="76"/>
        <v>-0.16991736193782206</v>
      </c>
      <c r="DI48" s="93">
        <v>38835</v>
      </c>
      <c r="DJ48" s="65">
        <v>6.4550000000000001</v>
      </c>
      <c r="DK48" s="95">
        <f t="shared" si="77"/>
        <v>-3.1264460253692006E-2</v>
      </c>
      <c r="DM48" s="66">
        <v>38837</v>
      </c>
      <c r="DN48">
        <v>2.5675759999999999</v>
      </c>
      <c r="DO48" s="73">
        <f t="shared" si="78"/>
        <v>8.5133926766295439E-3</v>
      </c>
      <c r="DQ48" s="66">
        <v>38837</v>
      </c>
      <c r="DR48">
        <v>21.914318000000002</v>
      </c>
      <c r="DS48" s="73">
        <f t="shared" si="79"/>
        <v>-0.10319748561025956</v>
      </c>
      <c r="DU48" s="66">
        <v>38835</v>
      </c>
      <c r="DV48">
        <v>16.822600000000001</v>
      </c>
      <c r="DW48" s="73">
        <f t="shared" si="80"/>
        <v>1.6705766662020938E-2</v>
      </c>
      <c r="DY48" s="66">
        <v>38837</v>
      </c>
      <c r="DZ48">
        <v>31.037324999999999</v>
      </c>
      <c r="EA48" s="73">
        <f t="shared" si="81"/>
        <v>-7.7953319883316441E-2</v>
      </c>
      <c r="EC48" s="66">
        <v>38837</v>
      </c>
      <c r="ED48">
        <v>7.1841600000000003</v>
      </c>
      <c r="EE48" s="73">
        <f t="shared" si="82"/>
        <v>-5.8398823882573614E-2</v>
      </c>
      <c r="EG48" s="93">
        <v>38835</v>
      </c>
      <c r="EH48" s="65">
        <v>12.556100000000001</v>
      </c>
      <c r="EI48" s="95">
        <f t="shared" si="83"/>
        <v>-1.9496346929800665E-2</v>
      </c>
      <c r="EK48" s="66">
        <v>38837</v>
      </c>
      <c r="EL48">
        <v>23.165737</v>
      </c>
      <c r="EM48" s="73">
        <f t="shared" si="84"/>
        <v>-8.4309095639325149E-2</v>
      </c>
      <c r="EO48" s="66">
        <v>38837</v>
      </c>
      <c r="EP48">
        <v>12.752319</v>
      </c>
      <c r="EQ48" s="73">
        <f t="shared" si="85"/>
        <v>1.4186302923460978E-3</v>
      </c>
      <c r="ES48" s="66">
        <v>38837</v>
      </c>
      <c r="ET48">
        <v>15.439952</v>
      </c>
      <c r="EU48" s="73">
        <f t="shared" si="86"/>
        <v>-0.10841206263645216</v>
      </c>
      <c r="EW48" s="66">
        <v>38837</v>
      </c>
      <c r="EX48">
        <v>12.40273</v>
      </c>
      <c r="EY48" s="73">
        <f t="shared" si="87"/>
        <v>-4.1583233819045988E-2</v>
      </c>
      <c r="FA48" s="66">
        <v>38837</v>
      </c>
      <c r="FB48">
        <v>69.260551000000007</v>
      </c>
      <c r="FC48" s="73">
        <f t="shared" si="88"/>
        <v>-7.4589145460599452E-3</v>
      </c>
      <c r="FE48" s="66">
        <v>38837</v>
      </c>
      <c r="FF48">
        <v>11.644466</v>
      </c>
      <c r="FG48" s="73">
        <f t="shared" si="89"/>
        <v>-8.4590067441842443E-2</v>
      </c>
      <c r="FI48" s="66">
        <v>38837</v>
      </c>
      <c r="FJ48">
        <v>11.757773</v>
      </c>
      <c r="FK48" s="73">
        <f t="shared" si="90"/>
        <v>-3.3379065719056918E-2</v>
      </c>
      <c r="FM48" s="93">
        <v>38835</v>
      </c>
      <c r="FN48" s="65">
        <v>112.32</v>
      </c>
      <c r="FO48" s="95">
        <f t="shared" si="91"/>
        <v>-4.0821994520255166E-2</v>
      </c>
      <c r="FQ48" s="66">
        <v>38837</v>
      </c>
      <c r="FR48">
        <v>30.290937</v>
      </c>
      <c r="FS48" s="73">
        <f t="shared" si="92"/>
        <v>-1.1385426995233273E-2</v>
      </c>
      <c r="FU48" s="66">
        <v>38837</v>
      </c>
      <c r="FV48">
        <v>128.300003</v>
      </c>
      <c r="FW48" s="73">
        <f t="shared" si="93"/>
        <v>-7.3606808857735975E-2</v>
      </c>
      <c r="FY48" s="93">
        <v>38835</v>
      </c>
      <c r="FZ48" s="65">
        <v>9.4242000000000008</v>
      </c>
      <c r="GA48" s="95">
        <f t="shared" si="94"/>
        <v>9.2101706380225117E-3</v>
      </c>
      <c r="GC48" s="66">
        <v>38837</v>
      </c>
      <c r="GD48">
        <v>20.741994999999999</v>
      </c>
      <c r="GE48" s="73">
        <f t="shared" si="95"/>
        <v>-0.10784108861821567</v>
      </c>
      <c r="GG48" s="66">
        <v>38837</v>
      </c>
      <c r="GH48">
        <v>35.520775</v>
      </c>
      <c r="GI48" s="73">
        <f t="shared" si="96"/>
        <v>-8.4186162907580589E-2</v>
      </c>
      <c r="GK48" s="66">
        <v>38837</v>
      </c>
      <c r="GL48">
        <v>14.676812999999999</v>
      </c>
      <c r="GM48" s="73">
        <f t="shared" si="97"/>
        <v>-7.6333939855194946E-2</v>
      </c>
      <c r="GO48" s="66">
        <v>38837</v>
      </c>
      <c r="GP48">
        <v>45.334826999999997</v>
      </c>
      <c r="GQ48" s="73">
        <f t="shared" si="98"/>
        <v>-8.3207864276337473E-2</v>
      </c>
    </row>
    <row r="49" spans="1:199">
      <c r="A49" s="66">
        <v>38868</v>
      </c>
      <c r="B49">
        <v>16.970054999999999</v>
      </c>
      <c r="C49" s="73">
        <f t="shared" si="50"/>
        <v>2.1880530419262596E-2</v>
      </c>
      <c r="E49" s="66">
        <v>38868</v>
      </c>
      <c r="F49">
        <v>59.315907000000003</v>
      </c>
      <c r="G49" s="73">
        <f t="shared" si="51"/>
        <v>2.3633689942761989E-2</v>
      </c>
      <c r="I49" s="66">
        <v>38868</v>
      </c>
      <c r="J49">
        <v>26.3444</v>
      </c>
      <c r="K49" s="73">
        <f t="shared" si="52"/>
        <v>2.0954107626340417E-2</v>
      </c>
      <c r="M49" s="66">
        <v>38868</v>
      </c>
      <c r="N49">
        <v>11.551360000000001</v>
      </c>
      <c r="O49" s="73">
        <f t="shared" si="53"/>
        <v>7.9535731416595173E-2</v>
      </c>
      <c r="Q49" s="66">
        <v>38868</v>
      </c>
      <c r="R49">
        <v>34.408065999999998</v>
      </c>
      <c r="S49" s="73">
        <f t="shared" si="54"/>
        <v>4.0424618229074664E-2</v>
      </c>
      <c r="U49" s="66">
        <v>38868</v>
      </c>
      <c r="V49">
        <v>58.628737999999998</v>
      </c>
      <c r="W49" s="73">
        <f t="shared" si="55"/>
        <v>6.9217813299442973E-2</v>
      </c>
      <c r="X49"/>
      <c r="Y49" s="66">
        <v>38868</v>
      </c>
      <c r="Z49">
        <v>44.951873999999997</v>
      </c>
      <c r="AA49" s="73">
        <f t="shared" si="56"/>
        <v>1.346652907002594E-2</v>
      </c>
      <c r="AC49" s="93">
        <v>38868</v>
      </c>
      <c r="AD49" s="65">
        <v>6.1879999999999997</v>
      </c>
      <c r="AE49" s="95">
        <f t="shared" si="57"/>
        <v>-4.2707739625263884E-2</v>
      </c>
      <c r="AG49" s="66">
        <v>38868</v>
      </c>
      <c r="AH49">
        <v>25.308889000000001</v>
      </c>
      <c r="AI49" s="73">
        <f t="shared" si="58"/>
        <v>5.2083532877333985E-2</v>
      </c>
      <c r="AJ49"/>
      <c r="AK49" s="66">
        <v>38868</v>
      </c>
      <c r="AL49">
        <v>43.702449999999999</v>
      </c>
      <c r="AM49" s="73">
        <f t="shared" si="59"/>
        <v>3.6707632050572127E-2</v>
      </c>
      <c r="AN49"/>
      <c r="AO49" s="66">
        <v>38868</v>
      </c>
      <c r="AP49">
        <v>18.371016999999998</v>
      </c>
      <c r="AQ49" s="73">
        <f t="shared" si="60"/>
        <v>-0.19236208503127764</v>
      </c>
      <c r="AS49" s="66">
        <v>38868</v>
      </c>
      <c r="AT49">
        <v>68.889053000000004</v>
      </c>
      <c r="AU49" s="73">
        <f t="shared" si="61"/>
        <v>3.262631383893029E-2</v>
      </c>
      <c r="AW49" s="66">
        <v>38868</v>
      </c>
      <c r="AX49">
        <v>18.118635000000001</v>
      </c>
      <c r="AY49" s="73">
        <f t="shared" si="62"/>
        <v>4.8307073945983152E-2</v>
      </c>
      <c r="BA49" s="66">
        <v>38868</v>
      </c>
      <c r="BB49">
        <v>10.3348</v>
      </c>
      <c r="BC49" s="73">
        <f t="shared" si="63"/>
        <v>-8.6645232894129176E-2</v>
      </c>
      <c r="BE49" s="66">
        <v>38868</v>
      </c>
      <c r="BF49">
        <v>12.250862</v>
      </c>
      <c r="BG49" s="73">
        <f t="shared" si="64"/>
        <v>3.1637157802942096E-3</v>
      </c>
      <c r="BI49" s="66">
        <v>38868</v>
      </c>
      <c r="BJ49">
        <v>30.105833000000001</v>
      </c>
      <c r="BK49" s="73">
        <f t="shared" si="65"/>
        <v>3.4100979589359988E-2</v>
      </c>
      <c r="BM49" s="66">
        <v>38868</v>
      </c>
      <c r="BN49">
        <v>45.317585000000001</v>
      </c>
      <c r="BO49" s="73">
        <f t="shared" si="66"/>
        <v>6.5374147107036581E-2</v>
      </c>
      <c r="BQ49" s="66">
        <v>38868</v>
      </c>
      <c r="BR49">
        <v>5.6360000000000001</v>
      </c>
      <c r="BS49" s="73">
        <f t="shared" si="67"/>
        <v>4.4164382099411051E-2</v>
      </c>
      <c r="BU49" s="66">
        <v>38868</v>
      </c>
      <c r="BV49">
        <v>24.82799</v>
      </c>
      <c r="BW49" s="73">
        <f t="shared" si="68"/>
        <v>-5.9542889996646781E-2</v>
      </c>
      <c r="BY49" s="66">
        <v>38868</v>
      </c>
      <c r="BZ49">
        <v>10.835279</v>
      </c>
      <c r="CA49" s="73">
        <f t="shared" si="69"/>
        <v>-1.977705871068678E-2</v>
      </c>
      <c r="CC49" s="66">
        <v>38868</v>
      </c>
      <c r="CD49">
        <v>25.411057</v>
      </c>
      <c r="CE49" s="73">
        <f t="shared" si="70"/>
        <v>-1.1537699336736958E-2</v>
      </c>
      <c r="CG49" s="66">
        <v>38868</v>
      </c>
      <c r="CH49">
        <v>9.9080659999999998</v>
      </c>
      <c r="CI49" s="73">
        <f t="shared" si="71"/>
        <v>0.10556344612291982</v>
      </c>
      <c r="CK49" s="66">
        <v>38868</v>
      </c>
      <c r="CL49">
        <v>24.801940999999999</v>
      </c>
      <c r="CM49" s="73">
        <f t="shared" si="72"/>
        <v>0.15082805907329411</v>
      </c>
      <c r="CO49" s="66">
        <v>38868</v>
      </c>
      <c r="CP49">
        <v>3.1337739999999998</v>
      </c>
      <c r="CQ49" s="73">
        <f t="shared" si="73"/>
        <v>-3.3604091820102773E-2</v>
      </c>
      <c r="CS49" s="66">
        <v>38868</v>
      </c>
      <c r="CT49">
        <v>23.443300000000001</v>
      </c>
      <c r="CU49" s="73">
        <f t="shared" si="24"/>
        <v>-5.5117132772731788E-2</v>
      </c>
      <c r="CW49" s="66">
        <v>38868</v>
      </c>
      <c r="CX49">
        <v>45.8767</v>
      </c>
      <c r="CY49" s="73">
        <f t="shared" si="74"/>
        <v>-5.5752816072946985E-2</v>
      </c>
      <c r="DA49" s="66">
        <v>38868</v>
      </c>
      <c r="DB49">
        <v>33.016674000000002</v>
      </c>
      <c r="DC49" s="73">
        <f t="shared" si="75"/>
        <v>0.11185250243307092</v>
      </c>
      <c r="DE49" s="66">
        <v>38868</v>
      </c>
      <c r="DF49">
        <v>13.135192999999999</v>
      </c>
      <c r="DG49" s="73">
        <f t="shared" si="76"/>
        <v>1.2095751016251054E-2</v>
      </c>
      <c r="DI49" s="93">
        <v>38868</v>
      </c>
      <c r="DJ49" s="65">
        <v>6.2625000000000002</v>
      </c>
      <c r="DK49" s="95">
        <f t="shared" si="77"/>
        <v>-3.0275557887622574E-2</v>
      </c>
      <c r="DM49" s="66">
        <v>38868</v>
      </c>
      <c r="DN49">
        <v>2.603097</v>
      </c>
      <c r="DO49" s="73">
        <f t="shared" si="78"/>
        <v>1.3739626851250283E-2</v>
      </c>
      <c r="DQ49" s="66">
        <v>38868</v>
      </c>
      <c r="DR49">
        <v>23.198677</v>
      </c>
      <c r="DS49" s="73">
        <f t="shared" si="79"/>
        <v>5.695503803491142E-2</v>
      </c>
      <c r="DU49" s="66">
        <v>38868</v>
      </c>
      <c r="DV49">
        <v>15.5352</v>
      </c>
      <c r="DW49" s="73">
        <f t="shared" si="80"/>
        <v>-7.9614803565071057E-2</v>
      </c>
      <c r="DY49" s="66">
        <v>38868</v>
      </c>
      <c r="DZ49">
        <v>30.916031</v>
      </c>
      <c r="EA49" s="73">
        <f t="shared" si="81"/>
        <v>-3.9156605165109916E-3</v>
      </c>
      <c r="EC49" s="66">
        <v>38868</v>
      </c>
      <c r="ED49">
        <v>7.319547</v>
      </c>
      <c r="EE49" s="73">
        <f t="shared" si="82"/>
        <v>1.8669838345538162E-2</v>
      </c>
      <c r="EG49" s="93">
        <v>38868</v>
      </c>
      <c r="EH49" s="65">
        <v>12.625400000000001</v>
      </c>
      <c r="EI49" s="95">
        <f t="shared" si="83"/>
        <v>5.5040545600002488E-3</v>
      </c>
      <c r="EK49" s="66">
        <v>38868</v>
      </c>
      <c r="EL49">
        <v>24.780766</v>
      </c>
      <c r="EM49" s="73">
        <f t="shared" si="84"/>
        <v>6.7393454148032814E-2</v>
      </c>
      <c r="EO49" s="66">
        <v>38868</v>
      </c>
      <c r="EP49">
        <v>13.023210000000001</v>
      </c>
      <c r="EQ49" s="73">
        <f t="shared" si="85"/>
        <v>2.1020012753515425E-2</v>
      </c>
      <c r="ES49" s="66">
        <v>38868</v>
      </c>
      <c r="ET49">
        <v>15.370741000000001</v>
      </c>
      <c r="EU49" s="73">
        <f t="shared" si="86"/>
        <v>-4.4926685948460743E-3</v>
      </c>
      <c r="EW49" s="66">
        <v>38868</v>
      </c>
      <c r="EX49">
        <v>12.223577000000001</v>
      </c>
      <c r="EY49" s="73">
        <f t="shared" si="87"/>
        <v>-1.4549981901534559E-2</v>
      </c>
      <c r="FA49" s="66">
        <v>38868</v>
      </c>
      <c r="FB49">
        <v>66.264167999999998</v>
      </c>
      <c r="FC49" s="73">
        <f t="shared" si="88"/>
        <v>-4.4226195866476949E-2</v>
      </c>
      <c r="FE49" s="66">
        <v>38868</v>
      </c>
      <c r="FF49">
        <v>11.060129999999999</v>
      </c>
      <c r="FG49" s="73">
        <f t="shared" si="89"/>
        <v>-5.1484295600220942E-2</v>
      </c>
      <c r="FI49" s="66">
        <v>38868</v>
      </c>
      <c r="FJ49">
        <v>11.945634</v>
      </c>
      <c r="FK49" s="73">
        <f t="shared" si="90"/>
        <v>1.5851302181070809E-2</v>
      </c>
      <c r="FM49" s="93">
        <v>38868</v>
      </c>
      <c r="FN49" s="65">
        <v>105.75</v>
      </c>
      <c r="FO49" s="95">
        <f t="shared" si="91"/>
        <v>-6.0274122351113534E-2</v>
      </c>
      <c r="FQ49" s="66">
        <v>38868</v>
      </c>
      <c r="FR49">
        <v>31.566078000000001</v>
      </c>
      <c r="FS49" s="73">
        <f t="shared" si="92"/>
        <v>4.1234504124347655E-2</v>
      </c>
      <c r="FU49" s="66">
        <v>38868</v>
      </c>
      <c r="FV49">
        <v>136.300003</v>
      </c>
      <c r="FW49" s="73">
        <f t="shared" si="93"/>
        <v>6.0487065708470941E-2</v>
      </c>
      <c r="FY49" s="93">
        <v>38868</v>
      </c>
      <c r="FZ49" s="65">
        <v>9.1796000000000006</v>
      </c>
      <c r="GA49" s="95">
        <f t="shared" si="94"/>
        <v>-2.6297218396585016E-2</v>
      </c>
      <c r="GC49" s="66">
        <v>38868</v>
      </c>
      <c r="GD49">
        <v>20.250586999999999</v>
      </c>
      <c r="GE49" s="73">
        <f t="shared" si="95"/>
        <v>-2.3976608323985262E-2</v>
      </c>
      <c r="GG49" s="66">
        <v>38868</v>
      </c>
      <c r="GH49">
        <v>36.333229000000003</v>
      </c>
      <c r="GI49" s="73">
        <f t="shared" si="96"/>
        <v>2.2614985417639271E-2</v>
      </c>
      <c r="GK49" s="66">
        <v>38868</v>
      </c>
      <c r="GL49">
        <v>14.681697</v>
      </c>
      <c r="GM49" s="73">
        <f t="shared" si="97"/>
        <v>3.32714435783948E-4</v>
      </c>
      <c r="GO49" s="66">
        <v>38868</v>
      </c>
      <c r="GP49">
        <v>44.550182</v>
      </c>
      <c r="GQ49" s="73">
        <f t="shared" si="98"/>
        <v>-1.7459305848670986E-2</v>
      </c>
    </row>
    <row r="50" spans="1:199">
      <c r="A50" s="66">
        <v>38898</v>
      </c>
      <c r="B50">
        <v>18.186916</v>
      </c>
      <c r="C50" s="73">
        <f t="shared" si="50"/>
        <v>6.9252114196103498E-2</v>
      </c>
      <c r="E50" s="66">
        <v>38898</v>
      </c>
      <c r="F50">
        <v>60.118504000000001</v>
      </c>
      <c r="G50" s="73">
        <f t="shared" si="51"/>
        <v>1.3440164771139134E-2</v>
      </c>
      <c r="I50" s="66">
        <v>38898</v>
      </c>
      <c r="J50">
        <v>27.266069000000002</v>
      </c>
      <c r="K50" s="73">
        <f t="shared" si="52"/>
        <v>3.4387306703116106E-2</v>
      </c>
      <c r="M50" s="66">
        <v>38898</v>
      </c>
      <c r="N50">
        <v>12.124700000000001</v>
      </c>
      <c r="O50" s="73">
        <f t="shared" si="53"/>
        <v>4.8441515295718898E-2</v>
      </c>
      <c r="Q50" s="66">
        <v>38898</v>
      </c>
      <c r="R50">
        <v>29.876622999999999</v>
      </c>
      <c r="S50" s="73">
        <f t="shared" si="54"/>
        <v>-0.14121467850227915</v>
      </c>
      <c r="U50" s="66">
        <v>38898</v>
      </c>
      <c r="V50">
        <v>62.280624000000003</v>
      </c>
      <c r="W50" s="73">
        <f t="shared" si="55"/>
        <v>6.0425380255613177E-2</v>
      </c>
      <c r="X50"/>
      <c r="Y50" s="66">
        <v>38898</v>
      </c>
      <c r="Z50">
        <v>41.700924000000001</v>
      </c>
      <c r="AA50" s="73">
        <f t="shared" si="56"/>
        <v>-7.5069163983466636E-2</v>
      </c>
      <c r="AC50" s="93">
        <v>38898</v>
      </c>
      <c r="AD50" s="65">
        <v>6.56</v>
      </c>
      <c r="AE50" s="95">
        <f t="shared" si="57"/>
        <v>5.8378670245177997E-2</v>
      </c>
      <c r="AG50" s="66">
        <v>38898</v>
      </c>
      <c r="AH50">
        <v>27.160948000000001</v>
      </c>
      <c r="AI50" s="73">
        <f t="shared" si="58"/>
        <v>7.0624528452155472E-2</v>
      </c>
      <c r="AJ50"/>
      <c r="AK50" s="66">
        <v>38898</v>
      </c>
      <c r="AL50">
        <v>43.555346999999998</v>
      </c>
      <c r="AM50" s="73">
        <f t="shared" si="59"/>
        <v>-3.3716904257663394E-3</v>
      </c>
      <c r="AN50"/>
      <c r="AO50" s="66">
        <v>38898</v>
      </c>
      <c r="AP50">
        <v>18.444633</v>
      </c>
      <c r="AQ50" s="73">
        <f t="shared" si="60"/>
        <v>3.9991741617553629E-3</v>
      </c>
      <c r="AS50" s="66">
        <v>38898</v>
      </c>
      <c r="AT50">
        <v>68.587897999999996</v>
      </c>
      <c r="AU50" s="73">
        <f t="shared" si="61"/>
        <v>-4.3811777832534569E-3</v>
      </c>
      <c r="AW50" s="66">
        <v>38898</v>
      </c>
      <c r="AX50">
        <v>18.185013000000001</v>
      </c>
      <c r="AY50" s="73">
        <f t="shared" si="62"/>
        <v>3.6568266621201479E-3</v>
      </c>
      <c r="BA50" s="66">
        <v>38898</v>
      </c>
      <c r="BB50">
        <v>10.4724</v>
      </c>
      <c r="BC50" s="73">
        <f t="shared" si="63"/>
        <v>1.3226383746109245E-2</v>
      </c>
      <c r="BE50" s="66">
        <v>38898</v>
      </c>
      <c r="BF50">
        <v>13.356824</v>
      </c>
      <c r="BG50" s="73">
        <f t="shared" si="64"/>
        <v>8.6431113434632195E-2</v>
      </c>
      <c r="BI50" s="66">
        <v>38898</v>
      </c>
      <c r="BJ50">
        <v>31.965527000000002</v>
      </c>
      <c r="BK50" s="73">
        <f t="shared" si="65"/>
        <v>5.9939100509305655E-2</v>
      </c>
      <c r="BM50" s="66">
        <v>38898</v>
      </c>
      <c r="BN50">
        <v>47.819316999999998</v>
      </c>
      <c r="BO50" s="73">
        <f t="shared" si="66"/>
        <v>5.3734532193008888E-2</v>
      </c>
      <c r="BQ50" s="66">
        <v>38898</v>
      </c>
      <c r="BR50">
        <v>5.4209540000000001</v>
      </c>
      <c r="BS50" s="73">
        <f t="shared" si="67"/>
        <v>-3.8902779313511764E-2</v>
      </c>
      <c r="BU50" s="66">
        <v>38898</v>
      </c>
      <c r="BV50">
        <v>25.972019</v>
      </c>
      <c r="BW50" s="73">
        <f t="shared" si="68"/>
        <v>4.5048120422773841E-2</v>
      </c>
      <c r="BY50" s="66">
        <v>38898</v>
      </c>
      <c r="BZ50">
        <v>11.629352000000001</v>
      </c>
      <c r="CA50" s="73">
        <f t="shared" si="69"/>
        <v>7.0724862466071153E-2</v>
      </c>
      <c r="CC50" s="66">
        <v>38898</v>
      </c>
      <c r="CD50">
        <v>26.289311999999999</v>
      </c>
      <c r="CE50" s="73">
        <f t="shared" si="70"/>
        <v>3.3978074490053654E-2</v>
      </c>
      <c r="CG50" s="66">
        <v>38898</v>
      </c>
      <c r="CH50">
        <v>10.289153000000001</v>
      </c>
      <c r="CI50" s="73">
        <f t="shared" si="71"/>
        <v>3.7741060644155604E-2</v>
      </c>
      <c r="CK50" s="66">
        <v>38898</v>
      </c>
      <c r="CL50">
        <v>24.494026000000002</v>
      </c>
      <c r="CM50" s="73">
        <f t="shared" si="72"/>
        <v>-1.2492665154357629E-2</v>
      </c>
      <c r="CO50" s="66">
        <v>38898</v>
      </c>
      <c r="CP50">
        <v>3.4297569999999999</v>
      </c>
      <c r="CQ50" s="73">
        <f t="shared" si="73"/>
        <v>9.025138417005682E-2</v>
      </c>
      <c r="CS50" s="66">
        <v>38898</v>
      </c>
      <c r="CT50">
        <v>23.596900000000002</v>
      </c>
      <c r="CU50" s="73">
        <f t="shared" si="24"/>
        <v>6.5306076889436885E-3</v>
      </c>
      <c r="CW50" s="66">
        <v>38898</v>
      </c>
      <c r="CX50">
        <v>47.3842</v>
      </c>
      <c r="CY50" s="73">
        <f t="shared" si="74"/>
        <v>3.2331476890952192E-2</v>
      </c>
      <c r="DA50" s="66">
        <v>38898</v>
      </c>
      <c r="DB50">
        <v>34.378529</v>
      </c>
      <c r="DC50" s="73">
        <f t="shared" si="75"/>
        <v>4.0419505949082404E-2</v>
      </c>
      <c r="DE50" s="66">
        <v>38898</v>
      </c>
      <c r="DF50">
        <v>11.753761000000001</v>
      </c>
      <c r="DG50" s="73">
        <f t="shared" si="76"/>
        <v>-0.11112184211611784</v>
      </c>
      <c r="DI50" s="93">
        <v>38898</v>
      </c>
      <c r="DJ50" s="65">
        <v>6.7324999999999999</v>
      </c>
      <c r="DK50" s="95">
        <f t="shared" si="77"/>
        <v>7.2367079292633724E-2</v>
      </c>
      <c r="DM50" s="66">
        <v>38898</v>
      </c>
      <c r="DN50">
        <v>2.573261</v>
      </c>
      <c r="DO50" s="73">
        <f t="shared" si="78"/>
        <v>-1.1527923847475018E-2</v>
      </c>
      <c r="DQ50" s="66">
        <v>38898</v>
      </c>
      <c r="DR50">
        <v>22.914000999999999</v>
      </c>
      <c r="DS50" s="73">
        <f t="shared" si="79"/>
        <v>-1.2347130071283897E-2</v>
      </c>
      <c r="DU50" s="66">
        <v>38898</v>
      </c>
      <c r="DV50">
        <v>15.448700000000001</v>
      </c>
      <c r="DW50" s="73">
        <f t="shared" si="80"/>
        <v>-5.5835595085104266E-3</v>
      </c>
      <c r="DY50" s="66">
        <v>38898</v>
      </c>
      <c r="DZ50">
        <v>30.204744000000002</v>
      </c>
      <c r="EA50" s="73">
        <f t="shared" si="81"/>
        <v>-2.3275853824350708E-2</v>
      </c>
      <c r="EC50" s="66">
        <v>38898</v>
      </c>
      <c r="ED50">
        <v>7.1410210000000003</v>
      </c>
      <c r="EE50" s="73">
        <f t="shared" si="82"/>
        <v>-2.4692677485099977E-2</v>
      </c>
      <c r="EG50" s="93">
        <v>38898</v>
      </c>
      <c r="EH50" s="65">
        <v>12.8725</v>
      </c>
      <c r="EI50" s="95">
        <f t="shared" si="83"/>
        <v>1.9382595110319974E-2</v>
      </c>
      <c r="EK50" s="66">
        <v>38898</v>
      </c>
      <c r="EL50">
        <v>25.86158</v>
      </c>
      <c r="EM50" s="73">
        <f t="shared" si="84"/>
        <v>4.2690681949425303E-2</v>
      </c>
      <c r="EO50" s="66">
        <v>38898</v>
      </c>
      <c r="EP50">
        <v>12.041497</v>
      </c>
      <c r="EQ50" s="73">
        <f t="shared" si="85"/>
        <v>-7.8374382472477952E-2</v>
      </c>
      <c r="ES50" s="66">
        <v>38898</v>
      </c>
      <c r="ET50">
        <v>16.264171999999999</v>
      </c>
      <c r="EU50" s="73">
        <f t="shared" si="86"/>
        <v>5.6498884585644775E-2</v>
      </c>
      <c r="EW50" s="66">
        <v>38898</v>
      </c>
      <c r="EX50">
        <v>12.968631999999999</v>
      </c>
      <c r="EY50" s="73">
        <f t="shared" si="87"/>
        <v>5.9166890826557801E-2</v>
      </c>
      <c r="FA50" s="66">
        <v>38898</v>
      </c>
      <c r="FB50">
        <v>70.369972000000004</v>
      </c>
      <c r="FC50" s="73">
        <f t="shared" si="88"/>
        <v>6.011733947550596E-2</v>
      </c>
      <c r="FE50" s="66">
        <v>38898</v>
      </c>
      <c r="FF50">
        <v>10.806684000000001</v>
      </c>
      <c r="FG50" s="73">
        <f t="shared" si="89"/>
        <v>-2.318191850751198E-2</v>
      </c>
      <c r="FI50" s="66">
        <v>38898</v>
      </c>
      <c r="FJ50">
        <v>11.557613999999999</v>
      </c>
      <c r="FK50" s="73">
        <f t="shared" si="90"/>
        <v>-3.3021415413897026E-2</v>
      </c>
      <c r="FM50" s="93">
        <v>38898</v>
      </c>
      <c r="FN50" s="65">
        <v>106.81</v>
      </c>
      <c r="FO50" s="95">
        <f t="shared" si="91"/>
        <v>9.9737371752167073E-3</v>
      </c>
      <c r="FQ50" s="66">
        <v>38898</v>
      </c>
      <c r="FR50">
        <v>31.405636000000001</v>
      </c>
      <c r="FS50" s="73">
        <f t="shared" si="92"/>
        <v>-5.0956957332028456E-3</v>
      </c>
      <c r="FU50" s="66">
        <v>38898</v>
      </c>
      <c r="FV50">
        <v>145.300003</v>
      </c>
      <c r="FW50" s="73">
        <f t="shared" si="93"/>
        <v>6.3942230510416323E-2</v>
      </c>
      <c r="FY50" s="93">
        <v>38898</v>
      </c>
      <c r="FZ50" s="65">
        <v>9.7695000000000007</v>
      </c>
      <c r="GA50" s="95">
        <f t="shared" si="94"/>
        <v>6.2281656974109374E-2</v>
      </c>
      <c r="GC50" s="66">
        <v>38898</v>
      </c>
      <c r="GD50">
        <v>20.242661999999999</v>
      </c>
      <c r="GE50" s="73">
        <f t="shared" si="95"/>
        <v>-3.914232765655901E-4</v>
      </c>
      <c r="GG50" s="66">
        <v>38898</v>
      </c>
      <c r="GH50">
        <v>37.293827</v>
      </c>
      <c r="GI50" s="73">
        <f t="shared" si="96"/>
        <v>2.6095094977968865E-2</v>
      </c>
      <c r="GK50" s="66">
        <v>38898</v>
      </c>
      <c r="GL50">
        <v>15.382864</v>
      </c>
      <c r="GM50" s="73">
        <f t="shared" si="97"/>
        <v>4.6652546645927023E-2</v>
      </c>
      <c r="GO50" s="66">
        <v>38898</v>
      </c>
      <c r="GP50">
        <v>47.372123999999999</v>
      </c>
      <c r="GQ50" s="73">
        <f t="shared" si="98"/>
        <v>6.14177152299357E-2</v>
      </c>
    </row>
    <row r="51" spans="1:199">
      <c r="A51" s="66">
        <v>38929</v>
      </c>
      <c r="B51">
        <v>17.934652</v>
      </c>
      <c r="C51" s="73">
        <f t="shared" si="50"/>
        <v>-1.3967727055712958E-2</v>
      </c>
      <c r="E51" s="66">
        <v>38929</v>
      </c>
      <c r="F51">
        <v>61.417946000000001</v>
      </c>
      <c r="G51" s="73">
        <f t="shared" si="51"/>
        <v>2.1384391568901935E-2</v>
      </c>
      <c r="I51" s="66">
        <v>38929</v>
      </c>
      <c r="J51">
        <v>26.984442000000001</v>
      </c>
      <c r="K51" s="73">
        <f t="shared" si="52"/>
        <v>-1.0382557682676721E-2</v>
      </c>
      <c r="M51" s="66">
        <v>38929</v>
      </c>
      <c r="N51">
        <v>12.131214</v>
      </c>
      <c r="O51" s="73">
        <f t="shared" si="53"/>
        <v>5.3710613886556269E-4</v>
      </c>
      <c r="Q51" s="66">
        <v>38929</v>
      </c>
      <c r="R51">
        <v>31.090288000000001</v>
      </c>
      <c r="S51" s="73">
        <f t="shared" si="54"/>
        <v>3.9819152320628243E-2</v>
      </c>
      <c r="U51" s="66">
        <v>38929</v>
      </c>
      <c r="V51">
        <v>64.860778999999994</v>
      </c>
      <c r="W51" s="73">
        <f t="shared" si="55"/>
        <v>4.0592745107738269E-2</v>
      </c>
      <c r="X51"/>
      <c r="Y51" s="66">
        <v>38929</v>
      </c>
      <c r="Z51">
        <v>43.729461999999998</v>
      </c>
      <c r="AA51" s="73">
        <f t="shared" si="56"/>
        <v>4.7498775749524075E-2</v>
      </c>
      <c r="AC51" s="93">
        <v>38929</v>
      </c>
      <c r="AD51" s="65">
        <v>6.8019999999999996</v>
      </c>
      <c r="AE51" s="95">
        <f t="shared" si="57"/>
        <v>3.622608362900602E-2</v>
      </c>
      <c r="AG51" s="66">
        <v>38929</v>
      </c>
      <c r="AH51">
        <v>27.231366999999999</v>
      </c>
      <c r="AI51" s="73">
        <f t="shared" si="58"/>
        <v>2.5893010563554234E-3</v>
      </c>
      <c r="AJ51"/>
      <c r="AK51" s="66">
        <v>38929</v>
      </c>
      <c r="AL51">
        <v>40.981231999999999</v>
      </c>
      <c r="AM51" s="73">
        <f t="shared" si="59"/>
        <v>-6.0918268373032651E-2</v>
      </c>
      <c r="AN51"/>
      <c r="AO51" s="66">
        <v>38929</v>
      </c>
      <c r="AP51">
        <v>19.254397999999998</v>
      </c>
      <c r="AQ51" s="73">
        <f t="shared" si="60"/>
        <v>4.2966068311891689E-2</v>
      </c>
      <c r="AS51" s="66">
        <v>38929</v>
      </c>
      <c r="AT51">
        <v>73.824843999999999</v>
      </c>
      <c r="AU51" s="73">
        <f t="shared" si="61"/>
        <v>7.3579209347545721E-2</v>
      </c>
      <c r="AW51" s="66">
        <v>38929</v>
      </c>
      <c r="AX51">
        <v>18.565971000000001</v>
      </c>
      <c r="AY51" s="73">
        <f t="shared" si="62"/>
        <v>2.0732595667882374E-2</v>
      </c>
      <c r="BA51" s="66">
        <v>38929</v>
      </c>
      <c r="BB51">
        <v>10.8759</v>
      </c>
      <c r="BC51" s="73">
        <f t="shared" si="63"/>
        <v>3.7806107196002782E-2</v>
      </c>
      <c r="BE51" s="66">
        <v>38929</v>
      </c>
      <c r="BF51">
        <v>14.76782</v>
      </c>
      <c r="BG51" s="73">
        <f t="shared" si="64"/>
        <v>0.10042307387386484</v>
      </c>
      <c r="BI51" s="66">
        <v>38929</v>
      </c>
      <c r="BJ51">
        <v>33.794781</v>
      </c>
      <c r="BK51" s="73">
        <f t="shared" si="65"/>
        <v>5.5648341417560192E-2</v>
      </c>
      <c r="BM51" s="66">
        <v>38929</v>
      </c>
      <c r="BN51">
        <v>52.086658</v>
      </c>
      <c r="BO51" s="73">
        <f t="shared" si="66"/>
        <v>8.5479152309836659E-2</v>
      </c>
      <c r="BQ51" s="66">
        <v>38929</v>
      </c>
      <c r="BR51">
        <v>5.1028659999999997</v>
      </c>
      <c r="BS51" s="73">
        <f t="shared" si="67"/>
        <v>-6.0469472049159E-2</v>
      </c>
      <c r="BU51" s="66">
        <v>38929</v>
      </c>
      <c r="BV51">
        <v>26.479762999999998</v>
      </c>
      <c r="BW51" s="73">
        <f t="shared" si="68"/>
        <v>1.9361014674662957E-2</v>
      </c>
      <c r="BY51" s="66">
        <v>38929</v>
      </c>
      <c r="BZ51">
        <v>11.576074999999999</v>
      </c>
      <c r="CA51" s="73">
        <f t="shared" si="69"/>
        <v>-4.5917787774021014E-3</v>
      </c>
      <c r="CC51" s="66">
        <v>38929</v>
      </c>
      <c r="CD51">
        <v>26.308834000000001</v>
      </c>
      <c r="CE51" s="73">
        <f t="shared" si="70"/>
        <v>7.4230756713063411E-4</v>
      </c>
      <c r="CG51" s="66">
        <v>38929</v>
      </c>
      <c r="CH51">
        <v>11.051333</v>
      </c>
      <c r="CI51" s="73">
        <f t="shared" si="71"/>
        <v>7.1460820639397543E-2</v>
      </c>
      <c r="CK51" s="66">
        <v>38929</v>
      </c>
      <c r="CL51">
        <v>26.018170999999999</v>
      </c>
      <c r="CM51" s="73">
        <f t="shared" si="72"/>
        <v>6.0365927447764395E-2</v>
      </c>
      <c r="CO51" s="66">
        <v>38929</v>
      </c>
      <c r="CP51">
        <v>3.469522</v>
      </c>
      <c r="CQ51" s="73">
        <f t="shared" si="73"/>
        <v>1.152741912154473E-2</v>
      </c>
      <c r="CS51" s="66">
        <v>38929</v>
      </c>
      <c r="CT51">
        <v>24.403199999999998</v>
      </c>
      <c r="CU51" s="73">
        <f t="shared" si="24"/>
        <v>3.3598923769637766E-2</v>
      </c>
      <c r="CW51" s="66">
        <v>38929</v>
      </c>
      <c r="CX51">
        <v>49.157600000000002</v>
      </c>
      <c r="CY51" s="73">
        <f t="shared" si="74"/>
        <v>3.674262352728995E-2</v>
      </c>
      <c r="DA51" s="66">
        <v>38929</v>
      </c>
      <c r="DB51">
        <v>35.673923000000002</v>
      </c>
      <c r="DC51" s="73">
        <f t="shared" si="75"/>
        <v>3.6987761163514543E-2</v>
      </c>
      <c r="DE51" s="66">
        <v>38929</v>
      </c>
      <c r="DF51">
        <v>13.142911</v>
      </c>
      <c r="DG51" s="73">
        <f t="shared" si="76"/>
        <v>0.11170925133117571</v>
      </c>
      <c r="DI51" s="93">
        <v>38929</v>
      </c>
      <c r="DJ51" s="65">
        <v>6.95</v>
      </c>
      <c r="DK51" s="95">
        <f t="shared" si="77"/>
        <v>3.1795113873083945E-2</v>
      </c>
      <c r="DM51" s="66">
        <v>38929</v>
      </c>
      <c r="DN51">
        <v>2.9725320000000002</v>
      </c>
      <c r="DO51" s="73">
        <f t="shared" si="78"/>
        <v>0.14424014870866181</v>
      </c>
      <c r="DQ51" s="66">
        <v>38929</v>
      </c>
      <c r="DR51">
        <v>23.696750999999999</v>
      </c>
      <c r="DS51" s="73">
        <f t="shared" si="79"/>
        <v>3.3589829023113436E-2</v>
      </c>
      <c r="DU51" s="66">
        <v>38929</v>
      </c>
      <c r="DV51">
        <v>15.986700000000001</v>
      </c>
      <c r="DW51" s="73">
        <f t="shared" si="80"/>
        <v>3.4232269151159886E-2</v>
      </c>
      <c r="DY51" s="66">
        <v>38929</v>
      </c>
      <c r="DZ51">
        <v>30.767160000000001</v>
      </c>
      <c r="EA51" s="73">
        <f t="shared" si="81"/>
        <v>1.8448889244887745E-2</v>
      </c>
      <c r="EC51" s="66">
        <v>38929</v>
      </c>
      <c r="ED51">
        <v>7.2150439999999998</v>
      </c>
      <c r="EE51" s="73">
        <f t="shared" si="82"/>
        <v>1.031252728608956E-2</v>
      </c>
      <c r="EG51" s="93">
        <v>38929</v>
      </c>
      <c r="EH51" s="65">
        <v>13.09</v>
      </c>
      <c r="EI51" s="95">
        <f t="shared" si="83"/>
        <v>1.6755326983649111E-2</v>
      </c>
      <c r="EK51" s="66">
        <v>38929</v>
      </c>
      <c r="EL51">
        <v>28.392589999999998</v>
      </c>
      <c r="EM51" s="73">
        <f t="shared" si="84"/>
        <v>9.3369725931351205E-2</v>
      </c>
      <c r="EO51" s="66">
        <v>38929</v>
      </c>
      <c r="EP51">
        <v>12.296246999999999</v>
      </c>
      <c r="EQ51" s="73">
        <f t="shared" si="85"/>
        <v>2.0935326168154616E-2</v>
      </c>
      <c r="ES51" s="66">
        <v>38929</v>
      </c>
      <c r="ET51">
        <v>16.748638</v>
      </c>
      <c r="EU51" s="73">
        <f t="shared" si="86"/>
        <v>2.935228975781708E-2</v>
      </c>
      <c r="EW51" s="66">
        <v>38929</v>
      </c>
      <c r="EX51">
        <v>13.522769</v>
      </c>
      <c r="EY51" s="73">
        <f t="shared" si="87"/>
        <v>4.1841338742496882E-2</v>
      </c>
      <c r="FA51" s="66">
        <v>38929</v>
      </c>
      <c r="FB51">
        <v>75.913077999999999</v>
      </c>
      <c r="FC51" s="73">
        <f t="shared" si="88"/>
        <v>7.5822337142469859E-2</v>
      </c>
      <c r="FE51" s="66">
        <v>38929</v>
      </c>
      <c r="FF51">
        <v>11.285418</v>
      </c>
      <c r="FG51" s="73">
        <f t="shared" si="89"/>
        <v>4.3346618316216556E-2</v>
      </c>
      <c r="FI51" s="66">
        <v>38929</v>
      </c>
      <c r="FJ51">
        <v>11.705874</v>
      </c>
      <c r="FK51" s="73">
        <f t="shared" si="90"/>
        <v>1.2746326543731422E-2</v>
      </c>
      <c r="FM51" s="93">
        <v>38929</v>
      </c>
      <c r="FN51" s="65">
        <v>107.83</v>
      </c>
      <c r="FO51" s="95">
        <f t="shared" si="91"/>
        <v>9.5043577923769312E-3</v>
      </c>
      <c r="FQ51" s="66">
        <v>38929</v>
      </c>
      <c r="FR51">
        <v>32.408366999999998</v>
      </c>
      <c r="FS51" s="73">
        <f t="shared" si="92"/>
        <v>3.1429262947039009E-2</v>
      </c>
      <c r="FU51" s="66">
        <v>38929</v>
      </c>
      <c r="FV51">
        <v>152.39999399999999</v>
      </c>
      <c r="FW51" s="73">
        <f t="shared" si="93"/>
        <v>4.7708012659292011E-2</v>
      </c>
      <c r="FY51" s="93">
        <v>38929</v>
      </c>
      <c r="FZ51" s="65">
        <v>10.114800000000001</v>
      </c>
      <c r="GA51" s="95">
        <f t="shared" si="94"/>
        <v>3.4734410136870897E-2</v>
      </c>
      <c r="GC51" s="66">
        <v>38929</v>
      </c>
      <c r="GD51">
        <v>21.669319000000002</v>
      </c>
      <c r="GE51" s="73">
        <f t="shared" si="95"/>
        <v>6.8105031609821565E-2</v>
      </c>
      <c r="GG51" s="66">
        <v>38929</v>
      </c>
      <c r="GH51">
        <v>38.661487999999999</v>
      </c>
      <c r="GI51" s="73">
        <f t="shared" si="96"/>
        <v>3.6016145458963159E-2</v>
      </c>
      <c r="GK51" s="66">
        <v>38929</v>
      </c>
      <c r="GL51">
        <v>16.137802000000001</v>
      </c>
      <c r="GM51" s="73">
        <f t="shared" si="97"/>
        <v>4.7910307566475699E-2</v>
      </c>
      <c r="GO51" s="66">
        <v>38929</v>
      </c>
      <c r="GP51">
        <v>46.794688999999998</v>
      </c>
      <c r="GQ51" s="73">
        <f t="shared" si="98"/>
        <v>-1.2264240857881881E-2</v>
      </c>
    </row>
    <row r="52" spans="1:199">
      <c r="A52" s="66">
        <v>38960</v>
      </c>
      <c r="B52">
        <v>19.213518000000001</v>
      </c>
      <c r="C52" s="73">
        <f t="shared" si="50"/>
        <v>6.8879386403181544E-2</v>
      </c>
      <c r="E52" s="66">
        <v>38960</v>
      </c>
      <c r="F52">
        <v>62.105888</v>
      </c>
      <c r="G52" s="73">
        <f t="shared" si="51"/>
        <v>1.1138726681733569E-2</v>
      </c>
      <c r="I52" s="66">
        <v>38960</v>
      </c>
      <c r="J52">
        <v>26.498004999999999</v>
      </c>
      <c r="K52" s="73">
        <f t="shared" si="52"/>
        <v>-1.8191030562880035E-2</v>
      </c>
      <c r="M52" s="66">
        <v>38960</v>
      </c>
      <c r="N52">
        <v>12.639391</v>
      </c>
      <c r="O52" s="73">
        <f t="shared" si="53"/>
        <v>4.1036406789976436E-2</v>
      </c>
      <c r="Q52" s="66">
        <v>38960</v>
      </c>
      <c r="R52">
        <v>32.614669999999997</v>
      </c>
      <c r="S52" s="73">
        <f t="shared" si="54"/>
        <v>4.7866699696514296E-2</v>
      </c>
      <c r="U52" s="66">
        <v>38960</v>
      </c>
      <c r="V52">
        <v>63.590549000000003</v>
      </c>
      <c r="W52" s="73">
        <f t="shared" si="55"/>
        <v>-1.9778252616187864E-2</v>
      </c>
      <c r="X52"/>
      <c r="Y52" s="66">
        <v>38960</v>
      </c>
      <c r="Z52">
        <v>45.460692999999999</v>
      </c>
      <c r="AA52" s="73">
        <f t="shared" si="56"/>
        <v>3.8825999896735089E-2</v>
      </c>
      <c r="AC52" s="93">
        <v>38960</v>
      </c>
      <c r="AD52" s="65">
        <v>7.0839999999999996</v>
      </c>
      <c r="AE52" s="95">
        <f t="shared" si="57"/>
        <v>4.0622033335583452E-2</v>
      </c>
      <c r="AG52" s="66">
        <v>38960</v>
      </c>
      <c r="AH52">
        <v>28.308738999999999</v>
      </c>
      <c r="AI52" s="73">
        <f t="shared" si="58"/>
        <v>3.880104815859621E-2</v>
      </c>
      <c r="AJ52"/>
      <c r="AK52" s="66">
        <v>38960</v>
      </c>
      <c r="AL52">
        <v>41.068981000000001</v>
      </c>
      <c r="AM52" s="73">
        <f t="shared" si="59"/>
        <v>2.1389105584371207E-3</v>
      </c>
      <c r="AN52"/>
      <c r="AO52" s="66">
        <v>38960</v>
      </c>
      <c r="AP52">
        <v>18.550968000000001</v>
      </c>
      <c r="AQ52" s="73">
        <f t="shared" si="60"/>
        <v>-3.7217531191174921E-2</v>
      </c>
      <c r="AS52" s="66">
        <v>38960</v>
      </c>
      <c r="AT52">
        <v>76.117058</v>
      </c>
      <c r="AU52" s="73">
        <f t="shared" si="61"/>
        <v>3.0577077657812212E-2</v>
      </c>
      <c r="AW52" s="66">
        <v>38960</v>
      </c>
      <c r="AX52">
        <v>18.22542</v>
      </c>
      <c r="AY52" s="73">
        <f t="shared" si="62"/>
        <v>-1.8513066084802809E-2</v>
      </c>
      <c r="BA52" s="66">
        <v>38960</v>
      </c>
      <c r="BB52">
        <v>11.1051</v>
      </c>
      <c r="BC52" s="73">
        <f t="shared" si="63"/>
        <v>2.0855130087438698E-2</v>
      </c>
      <c r="BE52" s="66">
        <v>38960</v>
      </c>
      <c r="BF52">
        <v>15.962446</v>
      </c>
      <c r="BG52" s="73">
        <f t="shared" si="64"/>
        <v>7.7788349253690103E-2</v>
      </c>
      <c r="BI52" s="66">
        <v>38960</v>
      </c>
      <c r="BJ52">
        <v>35.555408</v>
      </c>
      <c r="BK52" s="73">
        <f t="shared" si="65"/>
        <v>5.0785886166178552E-2</v>
      </c>
      <c r="BM52" s="66">
        <v>38960</v>
      </c>
      <c r="BN52">
        <v>53.279007</v>
      </c>
      <c r="BO52" s="73">
        <f t="shared" si="66"/>
        <v>2.2633557159944424E-2</v>
      </c>
      <c r="BQ52" s="66">
        <v>38960</v>
      </c>
      <c r="BR52">
        <v>5.6180789999999998</v>
      </c>
      <c r="BS52" s="73">
        <f t="shared" si="67"/>
        <v>9.6187447853172819E-2</v>
      </c>
      <c r="BU52" s="66">
        <v>38960</v>
      </c>
      <c r="BV52">
        <v>25.329305999999999</v>
      </c>
      <c r="BW52" s="73">
        <f t="shared" si="68"/>
        <v>-4.4418715581341889E-2</v>
      </c>
      <c r="BY52" s="66">
        <v>38960</v>
      </c>
      <c r="BZ52">
        <v>11.319369999999999</v>
      </c>
      <c r="CA52" s="73">
        <f t="shared" si="69"/>
        <v>-2.2425050714037654E-2</v>
      </c>
      <c r="CC52" s="66">
        <v>38960</v>
      </c>
      <c r="CD52">
        <v>27.479851</v>
      </c>
      <c r="CE52" s="73">
        <f t="shared" si="70"/>
        <v>4.3548268894030857E-2</v>
      </c>
      <c r="CG52" s="66">
        <v>38960</v>
      </c>
      <c r="CH52">
        <v>11.051333</v>
      </c>
      <c r="CI52" s="73">
        <f t="shared" si="71"/>
        <v>0</v>
      </c>
      <c r="CK52" s="66">
        <v>38960</v>
      </c>
      <c r="CL52">
        <v>27.034271</v>
      </c>
      <c r="CM52" s="73">
        <f t="shared" si="72"/>
        <v>3.8310178894351371E-2</v>
      </c>
      <c r="CO52" s="66">
        <v>38960</v>
      </c>
      <c r="CP52">
        <v>3.5838480000000001</v>
      </c>
      <c r="CQ52" s="73">
        <f t="shared" si="73"/>
        <v>3.2420251190354459E-2</v>
      </c>
      <c r="CS52" s="66">
        <v>38960</v>
      </c>
      <c r="CT52">
        <v>25.915900000000001</v>
      </c>
      <c r="CU52" s="73">
        <f t="shared" si="24"/>
        <v>6.0142408719056052E-2</v>
      </c>
      <c r="CW52" s="66">
        <v>38960</v>
      </c>
      <c r="CX52">
        <v>51.242100000000001</v>
      </c>
      <c r="CY52" s="73">
        <f t="shared" si="74"/>
        <v>4.1529996468202657E-2</v>
      </c>
      <c r="DA52" s="66">
        <v>38960</v>
      </c>
      <c r="DB52">
        <v>36.770088000000001</v>
      </c>
      <c r="DC52" s="73">
        <f t="shared" si="75"/>
        <v>3.0264714866620069E-2</v>
      </c>
      <c r="DE52" s="66">
        <v>38960</v>
      </c>
      <c r="DF52">
        <v>12.301703</v>
      </c>
      <c r="DG52" s="73">
        <f t="shared" si="76"/>
        <v>-6.6144817732541494E-2</v>
      </c>
      <c r="DI52" s="93">
        <v>38960</v>
      </c>
      <c r="DJ52" s="65">
        <v>7.2450000000000001</v>
      </c>
      <c r="DK52" s="95">
        <f t="shared" si="77"/>
        <v>4.1569916195944939E-2</v>
      </c>
      <c r="DM52" s="66">
        <v>38960</v>
      </c>
      <c r="DN52">
        <v>2.9497979999999999</v>
      </c>
      <c r="DO52" s="73">
        <f t="shared" si="78"/>
        <v>-7.6774214429203404E-3</v>
      </c>
      <c r="DQ52" s="66">
        <v>38960</v>
      </c>
      <c r="DR52">
        <v>25.03462</v>
      </c>
      <c r="DS52" s="73">
        <f t="shared" si="79"/>
        <v>5.492171678097086E-2</v>
      </c>
      <c r="DU52" s="66">
        <v>38960</v>
      </c>
      <c r="DV52">
        <v>17.139600000000002</v>
      </c>
      <c r="DW52" s="73">
        <f t="shared" si="80"/>
        <v>6.9634449114523517E-2</v>
      </c>
      <c r="DY52" s="66">
        <v>38960</v>
      </c>
      <c r="DZ52">
        <v>30.684449999999998</v>
      </c>
      <c r="EA52" s="73">
        <f t="shared" si="81"/>
        <v>-2.691875768410232E-3</v>
      </c>
      <c r="EC52" s="66">
        <v>38960</v>
      </c>
      <c r="ED52">
        <v>7.8812480000000003</v>
      </c>
      <c r="EE52" s="73">
        <f t="shared" si="82"/>
        <v>8.8317976350871408E-2</v>
      </c>
      <c r="EG52" s="93">
        <v>38960</v>
      </c>
      <c r="EH52" s="65">
        <v>13.248200000000001</v>
      </c>
      <c r="EI52" s="95">
        <f t="shared" si="83"/>
        <v>1.2013114225500117E-2</v>
      </c>
      <c r="EK52" s="66">
        <v>38960</v>
      </c>
      <c r="EL52">
        <v>28.243706</v>
      </c>
      <c r="EM52" s="73">
        <f t="shared" si="84"/>
        <v>-5.2575593203787758E-3</v>
      </c>
      <c r="EO52" s="66">
        <v>38960</v>
      </c>
      <c r="EP52">
        <v>12.861662000000001</v>
      </c>
      <c r="EQ52" s="73">
        <f t="shared" si="85"/>
        <v>4.4956854538113648E-2</v>
      </c>
      <c r="ES52" s="66">
        <v>38960</v>
      </c>
      <c r="ET52">
        <v>17.409268999999998</v>
      </c>
      <c r="EU52" s="73">
        <f t="shared" si="86"/>
        <v>3.8685824002896219E-2</v>
      </c>
      <c r="EW52" s="66">
        <v>38960</v>
      </c>
      <c r="EX52">
        <v>14.939353000000001</v>
      </c>
      <c r="EY52" s="73">
        <f t="shared" si="87"/>
        <v>9.962401487045007E-2</v>
      </c>
      <c r="FA52" s="66">
        <v>38960</v>
      </c>
      <c r="FB52">
        <v>75.611641000000006</v>
      </c>
      <c r="FC52" s="73">
        <f t="shared" si="88"/>
        <v>-3.978722410979775E-3</v>
      </c>
      <c r="FE52" s="66">
        <v>38960</v>
      </c>
      <c r="FF52">
        <v>10.841885</v>
      </c>
      <c r="FG52" s="73">
        <f t="shared" si="89"/>
        <v>-4.0094576019734089E-2</v>
      </c>
      <c r="FI52" s="66">
        <v>38960</v>
      </c>
      <c r="FJ52">
        <v>12.394696</v>
      </c>
      <c r="FK52" s="73">
        <f t="shared" si="90"/>
        <v>5.7177872067647822E-2</v>
      </c>
      <c r="FM52" s="93">
        <v>38960</v>
      </c>
      <c r="FN52" s="65">
        <v>117.58</v>
      </c>
      <c r="FO52" s="95">
        <f t="shared" si="91"/>
        <v>8.6563040080127912E-2</v>
      </c>
      <c r="FQ52" s="66">
        <v>38960</v>
      </c>
      <c r="FR52">
        <v>32.408366999999998</v>
      </c>
      <c r="FS52" s="73">
        <f t="shared" si="92"/>
        <v>0</v>
      </c>
      <c r="FU52" s="66">
        <v>38960</v>
      </c>
      <c r="FV52">
        <v>165.699997</v>
      </c>
      <c r="FW52" s="73">
        <f t="shared" si="93"/>
        <v>8.3670302445041603E-2</v>
      </c>
      <c r="FY52" s="93">
        <v>38960</v>
      </c>
      <c r="FZ52" s="65">
        <v>10.7766</v>
      </c>
      <c r="GA52" s="95">
        <f t="shared" si="94"/>
        <v>6.3377419036034124E-2</v>
      </c>
      <c r="GC52" s="66">
        <v>38960</v>
      </c>
      <c r="GD52">
        <v>21.423618000000001</v>
      </c>
      <c r="GE52" s="73">
        <f t="shared" si="95"/>
        <v>-1.140343080063946E-2</v>
      </c>
      <c r="GG52" s="66">
        <v>38960</v>
      </c>
      <c r="GH52">
        <v>38.161124999999998</v>
      </c>
      <c r="GI52" s="73">
        <f t="shared" si="96"/>
        <v>-1.3026635156609099E-2</v>
      </c>
      <c r="GK52" s="66">
        <v>38960</v>
      </c>
      <c r="GL52">
        <v>15.257282</v>
      </c>
      <c r="GM52" s="73">
        <f t="shared" si="97"/>
        <v>-5.6107572893328218E-2</v>
      </c>
      <c r="GO52" s="66">
        <v>38960</v>
      </c>
      <c r="GP52">
        <v>49.949345000000001</v>
      </c>
      <c r="GQ52" s="73">
        <f t="shared" si="98"/>
        <v>6.5239678317525973E-2</v>
      </c>
    </row>
    <row r="53" spans="1:199">
      <c r="A53" s="66">
        <v>38990</v>
      </c>
      <c r="B53">
        <v>19.532108000000001</v>
      </c>
      <c r="C53" s="73">
        <f t="shared" si="50"/>
        <v>1.6445581773790404E-2</v>
      </c>
      <c r="E53" s="66">
        <v>38990</v>
      </c>
      <c r="F53">
        <v>62.411667000000001</v>
      </c>
      <c r="G53" s="73">
        <f t="shared" si="51"/>
        <v>4.9114297926929019E-3</v>
      </c>
      <c r="I53" s="66">
        <v>38990</v>
      </c>
      <c r="J53">
        <v>27.163651999999999</v>
      </c>
      <c r="K53" s="73">
        <f t="shared" si="52"/>
        <v>2.4810308956603029E-2</v>
      </c>
      <c r="M53" s="66">
        <v>38990</v>
      </c>
      <c r="N53">
        <v>12.587274000000001</v>
      </c>
      <c r="O53" s="73">
        <f t="shared" si="53"/>
        <v>-4.1319036145143918E-3</v>
      </c>
      <c r="Q53" s="66">
        <v>38990</v>
      </c>
      <c r="R53">
        <v>32.506233000000002</v>
      </c>
      <c r="S53" s="73">
        <f t="shared" si="54"/>
        <v>-3.3303315902684506E-3</v>
      </c>
      <c r="U53" s="66">
        <v>38990</v>
      </c>
      <c r="V53">
        <v>60.494385000000001</v>
      </c>
      <c r="W53" s="73">
        <f t="shared" si="55"/>
        <v>-4.9914307862644731E-2</v>
      </c>
      <c r="X53"/>
      <c r="Y53" s="66">
        <v>38990</v>
      </c>
      <c r="Z53">
        <v>46.583958000000003</v>
      </c>
      <c r="AA53" s="73">
        <f t="shared" si="56"/>
        <v>2.4408170458392008E-2</v>
      </c>
      <c r="AC53" s="93">
        <v>38989</v>
      </c>
      <c r="AD53" s="65">
        <v>7.3520000000000003</v>
      </c>
      <c r="AE53" s="95">
        <f t="shared" si="57"/>
        <v>3.7133665132798976E-2</v>
      </c>
      <c r="AG53" s="66">
        <v>38990</v>
      </c>
      <c r="AH53">
        <v>27.780645</v>
      </c>
      <c r="AI53" s="73">
        <f t="shared" si="58"/>
        <v>-1.883100036808448E-2</v>
      </c>
      <c r="AJ53"/>
      <c r="AK53" s="66">
        <v>38990</v>
      </c>
      <c r="AL53">
        <v>38.962887000000002</v>
      </c>
      <c r="AM53" s="73">
        <f t="shared" si="59"/>
        <v>-5.2643538691223811E-2</v>
      </c>
      <c r="AN53"/>
      <c r="AO53" s="66">
        <v>38990</v>
      </c>
      <c r="AP53">
        <v>17.381305999999999</v>
      </c>
      <c r="AQ53" s="73">
        <f t="shared" si="60"/>
        <v>-6.5126710122766454E-2</v>
      </c>
      <c r="AS53" s="66">
        <v>38990</v>
      </c>
      <c r="AT53">
        <v>81.103043</v>
      </c>
      <c r="AU53" s="73">
        <f t="shared" si="61"/>
        <v>6.3448089815499459E-2</v>
      </c>
      <c r="AW53" s="66">
        <v>38990</v>
      </c>
      <c r="AX53">
        <v>19.931073999999999</v>
      </c>
      <c r="AY53" s="73">
        <f t="shared" si="62"/>
        <v>8.9462698486226302E-2</v>
      </c>
      <c r="BA53" s="66">
        <v>38989</v>
      </c>
      <c r="BB53">
        <v>11.4353</v>
      </c>
      <c r="BC53" s="73">
        <f t="shared" si="63"/>
        <v>2.9300600114712142E-2</v>
      </c>
      <c r="BE53" s="66">
        <v>38990</v>
      </c>
      <c r="BF53">
        <v>15.512276999999999</v>
      </c>
      <c r="BG53" s="73">
        <f t="shared" si="64"/>
        <v>-2.8607063500425453E-2</v>
      </c>
      <c r="BI53" s="66">
        <v>38990</v>
      </c>
      <c r="BJ53">
        <v>39.442486000000002</v>
      </c>
      <c r="BK53" s="73">
        <f t="shared" si="65"/>
        <v>0.10375129175339258</v>
      </c>
      <c r="BM53" s="66">
        <v>38990</v>
      </c>
      <c r="BN53">
        <v>54.094814</v>
      </c>
      <c r="BO53" s="73">
        <f t="shared" si="66"/>
        <v>1.5195933067141905E-2</v>
      </c>
      <c r="BQ53" s="66">
        <v>38990</v>
      </c>
      <c r="BR53">
        <v>6.0750529999999996</v>
      </c>
      <c r="BS53" s="73">
        <f t="shared" si="67"/>
        <v>7.8200922941455336E-2</v>
      </c>
      <c r="BU53" s="66">
        <v>38990</v>
      </c>
      <c r="BV53">
        <v>28.729254000000001</v>
      </c>
      <c r="BW53" s="73">
        <f t="shared" si="68"/>
        <v>0.12595384146840904</v>
      </c>
      <c r="BY53" s="66">
        <v>38990</v>
      </c>
      <c r="BZ53">
        <v>11.445297999999999</v>
      </c>
      <c r="CA53" s="73">
        <f t="shared" si="69"/>
        <v>1.1063573120485762E-2</v>
      </c>
      <c r="CC53" s="66">
        <v>38990</v>
      </c>
      <c r="CD53">
        <v>29.275414000000001</v>
      </c>
      <c r="CE53" s="73">
        <f t="shared" si="70"/>
        <v>6.3295005928700646E-2</v>
      </c>
      <c r="CG53" s="66">
        <v>38990</v>
      </c>
      <c r="CH53">
        <v>11.432380999999999</v>
      </c>
      <c r="CI53" s="73">
        <f t="shared" si="71"/>
        <v>3.3898713401675794E-2</v>
      </c>
      <c r="CK53" s="66">
        <v>38990</v>
      </c>
      <c r="CL53">
        <v>27.172830999999999</v>
      </c>
      <c r="CM53" s="73">
        <f t="shared" si="72"/>
        <v>5.1122563893530853E-3</v>
      </c>
      <c r="CO53" s="66">
        <v>38990</v>
      </c>
      <c r="CP53">
        <v>3.7279969999999998</v>
      </c>
      <c r="CQ53" s="73">
        <f t="shared" si="73"/>
        <v>3.9434008602952333E-2</v>
      </c>
      <c r="CS53" s="66">
        <v>38989</v>
      </c>
      <c r="CT53">
        <v>26.637699999999999</v>
      </c>
      <c r="CU53" s="73">
        <f t="shared" si="24"/>
        <v>2.7470825648547147E-2</v>
      </c>
      <c r="CW53" s="66">
        <v>38989</v>
      </c>
      <c r="CX53">
        <v>50.059899999999999</v>
      </c>
      <c r="CY53" s="73">
        <f t="shared" si="74"/>
        <v>-2.3341171396529407E-2</v>
      </c>
      <c r="DA53" s="66">
        <v>38990</v>
      </c>
      <c r="DB53">
        <v>38.131934999999999</v>
      </c>
      <c r="DC53" s="73">
        <f t="shared" si="75"/>
        <v>3.6367431459134715E-2</v>
      </c>
      <c r="DE53" s="66">
        <v>38990</v>
      </c>
      <c r="DF53">
        <v>13.683137</v>
      </c>
      <c r="DG53" s="73">
        <f t="shared" si="76"/>
        <v>0.1064264906928488</v>
      </c>
      <c r="DI53" s="93">
        <v>38989</v>
      </c>
      <c r="DJ53" s="65">
        <v>8.8249999999999993</v>
      </c>
      <c r="DK53" s="95">
        <f t="shared" si="77"/>
        <v>0.1972770270467146</v>
      </c>
      <c r="DM53" s="66">
        <v>38990</v>
      </c>
      <c r="DN53">
        <v>3.0435810000000001</v>
      </c>
      <c r="DO53" s="73">
        <f t="shared" si="78"/>
        <v>3.1298089262340616E-2</v>
      </c>
      <c r="DQ53" s="66">
        <v>38990</v>
      </c>
      <c r="DR53">
        <v>23.170155999999999</v>
      </c>
      <c r="DS53" s="73">
        <f t="shared" si="79"/>
        <v>-7.7394595651145051E-2</v>
      </c>
      <c r="DU53" s="66">
        <v>38989</v>
      </c>
      <c r="DV53">
        <v>17.5335</v>
      </c>
      <c r="DW53" s="73">
        <f t="shared" si="80"/>
        <v>2.2721761059351506E-2</v>
      </c>
      <c r="DY53" s="66">
        <v>38990</v>
      </c>
      <c r="DZ53">
        <v>32.470931999999998</v>
      </c>
      <c r="EA53" s="73">
        <f t="shared" si="81"/>
        <v>5.6589277508070926E-2</v>
      </c>
      <c r="EC53" s="66">
        <v>38990</v>
      </c>
      <c r="ED53">
        <v>8.8609609999999996</v>
      </c>
      <c r="EE53" s="73">
        <f t="shared" si="82"/>
        <v>0.11716895678216346</v>
      </c>
      <c r="EG53" s="93">
        <v>38989</v>
      </c>
      <c r="EH53" s="65">
        <v>13.5152</v>
      </c>
      <c r="EI53" s="95">
        <f t="shared" si="83"/>
        <v>1.9953283843786598E-2</v>
      </c>
      <c r="EK53" s="66">
        <v>38990</v>
      </c>
      <c r="EL53">
        <v>28.822695</v>
      </c>
      <c r="EM53" s="73">
        <f t="shared" si="84"/>
        <v>2.0292461340380027E-2</v>
      </c>
      <c r="EO53" s="66">
        <v>38990</v>
      </c>
      <c r="EP53">
        <v>13.483002000000001</v>
      </c>
      <c r="EQ53" s="73">
        <f t="shared" si="85"/>
        <v>4.7178832580774585E-2</v>
      </c>
      <c r="ES53" s="66">
        <v>38990</v>
      </c>
      <c r="ET53">
        <v>17.22052</v>
      </c>
      <c r="EU53" s="73">
        <f t="shared" si="86"/>
        <v>-1.0901069546536732E-2</v>
      </c>
      <c r="EW53" s="66">
        <v>38990</v>
      </c>
      <c r="EX53">
        <v>14.986934</v>
      </c>
      <c r="EY53" s="73">
        <f t="shared" si="87"/>
        <v>3.1798826291774733E-3</v>
      </c>
      <c r="FA53" s="66">
        <v>38990</v>
      </c>
      <c r="FB53">
        <v>78.443222000000006</v>
      </c>
      <c r="FC53" s="73">
        <f t="shared" si="88"/>
        <v>3.6764823653155088E-2</v>
      </c>
      <c r="FE53" s="66">
        <v>38990</v>
      </c>
      <c r="FF53">
        <v>10.877086</v>
      </c>
      <c r="FG53" s="73">
        <f t="shared" si="89"/>
        <v>3.241500789550795E-3</v>
      </c>
      <c r="FI53" s="66">
        <v>38990</v>
      </c>
      <c r="FJ53">
        <v>12.935306000000001</v>
      </c>
      <c r="FK53" s="73">
        <f t="shared" si="90"/>
        <v>4.2691832935610775E-2</v>
      </c>
      <c r="FM53" s="93">
        <v>38989</v>
      </c>
      <c r="FN53" s="65">
        <v>124.71</v>
      </c>
      <c r="FO53" s="95">
        <f t="shared" si="91"/>
        <v>5.8872088958546898E-2</v>
      </c>
      <c r="FQ53" s="66">
        <v>38990</v>
      </c>
      <c r="FR53">
        <v>32.969898000000001</v>
      </c>
      <c r="FS53" s="73">
        <f t="shared" si="92"/>
        <v>1.717833315666524E-2</v>
      </c>
      <c r="FU53" s="66">
        <v>38990</v>
      </c>
      <c r="FV53">
        <v>170.60000600000001</v>
      </c>
      <c r="FW53" s="73">
        <f t="shared" si="93"/>
        <v>2.914276390005854E-2</v>
      </c>
      <c r="FY53" s="93">
        <v>38989</v>
      </c>
      <c r="FZ53" s="65">
        <v>12.0572</v>
      </c>
      <c r="GA53" s="95">
        <f t="shared" si="94"/>
        <v>0.11228487502652641</v>
      </c>
      <c r="GC53" s="66">
        <v>38990</v>
      </c>
      <c r="GD53">
        <v>21.534578</v>
      </c>
      <c r="GE53" s="73">
        <f t="shared" si="95"/>
        <v>5.1659639882170585E-3</v>
      </c>
      <c r="GG53" s="66">
        <v>38990</v>
      </c>
      <c r="GH53">
        <v>38.528056999999997</v>
      </c>
      <c r="GI53" s="73">
        <f t="shared" si="96"/>
        <v>9.569401851181816E-3</v>
      </c>
      <c r="GK53" s="66">
        <v>38990</v>
      </c>
      <c r="GL53">
        <v>15.280144999999999</v>
      </c>
      <c r="GM53" s="73">
        <f t="shared" si="97"/>
        <v>1.4973759427621342E-3</v>
      </c>
      <c r="GO53" s="66">
        <v>38990</v>
      </c>
      <c r="GP53">
        <v>51.760246000000002</v>
      </c>
      <c r="GQ53" s="73">
        <f t="shared" si="98"/>
        <v>3.5613010990670699E-2</v>
      </c>
    </row>
    <row r="54" spans="1:199">
      <c r="A54" s="66">
        <v>39021</v>
      </c>
      <c r="B54">
        <v>21.926054000000001</v>
      </c>
      <c r="C54" s="73">
        <f t="shared" si="50"/>
        <v>0.11561593450703454</v>
      </c>
      <c r="E54" s="66">
        <v>39021</v>
      </c>
      <c r="F54">
        <v>59.850979000000002</v>
      </c>
      <c r="G54" s="73">
        <f t="shared" si="51"/>
        <v>-4.1894439621533497E-2</v>
      </c>
      <c r="I54" s="66">
        <v>39021</v>
      </c>
      <c r="J54">
        <v>27.41967</v>
      </c>
      <c r="K54" s="73">
        <f t="shared" si="52"/>
        <v>9.3808829548032435E-3</v>
      </c>
      <c r="M54" s="66">
        <v>39021</v>
      </c>
      <c r="N54">
        <v>12.984702</v>
      </c>
      <c r="O54" s="73">
        <f t="shared" si="53"/>
        <v>3.1085591730447022E-2</v>
      </c>
      <c r="Q54" s="66">
        <v>39021</v>
      </c>
      <c r="R54">
        <v>32.919131999999998</v>
      </c>
      <c r="S54" s="73">
        <f t="shared" si="54"/>
        <v>1.262215294831444E-2</v>
      </c>
      <c r="U54" s="66">
        <v>39021</v>
      </c>
      <c r="V54">
        <v>60.414997</v>
      </c>
      <c r="W54" s="73">
        <f t="shared" si="55"/>
        <v>-1.3131819896055302E-3</v>
      </c>
      <c r="X54"/>
      <c r="Y54" s="66">
        <v>39021</v>
      </c>
      <c r="Z54">
        <v>47.489235000000001</v>
      </c>
      <c r="AA54" s="73">
        <f t="shared" si="56"/>
        <v>1.924682083953369E-2</v>
      </c>
      <c r="AC54" s="93">
        <v>39021</v>
      </c>
      <c r="AD54" s="65">
        <v>7.5380000000000003</v>
      </c>
      <c r="AE54" s="95">
        <f t="shared" si="57"/>
        <v>2.4984509791557842E-2</v>
      </c>
      <c r="AG54" s="66">
        <v>39021</v>
      </c>
      <c r="AH54">
        <v>27.41441</v>
      </c>
      <c r="AI54" s="73">
        <f t="shared" si="58"/>
        <v>-1.3270767639889439E-2</v>
      </c>
      <c r="AJ54"/>
      <c r="AK54" s="66">
        <v>39021</v>
      </c>
      <c r="AL54">
        <v>38.787376000000002</v>
      </c>
      <c r="AM54" s="73">
        <f t="shared" si="59"/>
        <v>-4.5147448084849892E-3</v>
      </c>
      <c r="AN54"/>
      <c r="AO54" s="66">
        <v>39021</v>
      </c>
      <c r="AP54">
        <v>18.166530999999999</v>
      </c>
      <c r="AQ54" s="73">
        <f t="shared" si="60"/>
        <v>4.4185684225708607E-2</v>
      </c>
      <c r="AS54" s="66">
        <v>39021</v>
      </c>
      <c r="AT54">
        <v>81.956344999999999</v>
      </c>
      <c r="AU54" s="73">
        <f t="shared" si="61"/>
        <v>1.0466245456213698E-2</v>
      </c>
      <c r="AW54" s="66">
        <v>39021</v>
      </c>
      <c r="AX54">
        <v>20.110008000000001</v>
      </c>
      <c r="AY54" s="73">
        <f t="shared" si="62"/>
        <v>8.9375802136155667E-3</v>
      </c>
      <c r="BA54" s="66">
        <v>39021</v>
      </c>
      <c r="BB54">
        <v>12.434799999999999</v>
      </c>
      <c r="BC54" s="73">
        <f t="shared" si="63"/>
        <v>8.3793931117840864E-2</v>
      </c>
      <c r="BE54" s="66">
        <v>39021</v>
      </c>
      <c r="BF54">
        <v>16.239432999999998</v>
      </c>
      <c r="BG54" s="73">
        <f t="shared" si="64"/>
        <v>4.5810645407156701E-2</v>
      </c>
      <c r="BI54" s="66">
        <v>39021</v>
      </c>
      <c r="BJ54">
        <v>39.937888999999998</v>
      </c>
      <c r="BK54" s="73">
        <f t="shared" si="65"/>
        <v>1.2481912107076078E-2</v>
      </c>
      <c r="BM54" s="66">
        <v>39021</v>
      </c>
      <c r="BN54">
        <v>51.082572999999996</v>
      </c>
      <c r="BO54" s="73">
        <f t="shared" si="66"/>
        <v>-5.7294919876952108E-2</v>
      </c>
      <c r="BQ54" s="66">
        <v>39021</v>
      </c>
      <c r="BR54">
        <v>5.9988890000000001</v>
      </c>
      <c r="BS54" s="73">
        <f t="shared" si="67"/>
        <v>-1.2616428052466608E-2</v>
      </c>
      <c r="BU54" s="66">
        <v>39021</v>
      </c>
      <c r="BV54">
        <v>28.176527</v>
      </c>
      <c r="BW54" s="73">
        <f t="shared" si="68"/>
        <v>-1.9426651324386739E-2</v>
      </c>
      <c r="BY54" s="66">
        <v>39021</v>
      </c>
      <c r="BZ54">
        <v>12.276367</v>
      </c>
      <c r="CA54" s="73">
        <f t="shared" si="69"/>
        <v>7.009704140557986E-2</v>
      </c>
      <c r="CC54" s="66">
        <v>39021</v>
      </c>
      <c r="CD54">
        <v>27.102522</v>
      </c>
      <c r="CE54" s="73">
        <f t="shared" si="70"/>
        <v>-7.7121264856752261E-2</v>
      </c>
      <c r="CG54" s="66">
        <v>39021</v>
      </c>
      <c r="CH54">
        <v>11.051333</v>
      </c>
      <c r="CI54" s="73">
        <f t="shared" si="71"/>
        <v>-3.3898713401675835E-2</v>
      </c>
      <c r="CK54" s="66">
        <v>39021</v>
      </c>
      <c r="CL54">
        <v>29.205024999999999</v>
      </c>
      <c r="CM54" s="73">
        <f t="shared" si="72"/>
        <v>7.212316969526518E-2</v>
      </c>
      <c r="CO54" s="66">
        <v>39021</v>
      </c>
      <c r="CP54">
        <v>3.8323800000000001</v>
      </c>
      <c r="CQ54" s="73">
        <f t="shared" si="73"/>
        <v>2.7614928017038104E-2</v>
      </c>
      <c r="CS54" s="66">
        <v>39021</v>
      </c>
      <c r="CT54">
        <v>26.652999999999999</v>
      </c>
      <c r="CU54" s="73">
        <f t="shared" si="24"/>
        <v>5.7420902410313323E-4</v>
      </c>
      <c r="CW54" s="66">
        <v>39021</v>
      </c>
      <c r="CX54">
        <v>51.895499999999998</v>
      </c>
      <c r="CY54" s="73">
        <f t="shared" si="74"/>
        <v>3.6011792811661031E-2</v>
      </c>
      <c r="DA54" s="66">
        <v>39021</v>
      </c>
      <c r="DB54">
        <v>38.596947</v>
      </c>
      <c r="DC54" s="73">
        <f t="shared" si="75"/>
        <v>1.2121060053676564E-2</v>
      </c>
      <c r="DE54" s="66">
        <v>39021</v>
      </c>
      <c r="DF54">
        <v>12.525510000000001</v>
      </c>
      <c r="DG54" s="73">
        <f t="shared" si="76"/>
        <v>-8.8396834066900451E-2</v>
      </c>
      <c r="DI54" s="93">
        <v>39021</v>
      </c>
      <c r="DJ54" s="65">
        <v>8.9875000000000007</v>
      </c>
      <c r="DK54" s="95">
        <f t="shared" si="77"/>
        <v>1.8246120227804766E-2</v>
      </c>
      <c r="DM54" s="66">
        <v>39021</v>
      </c>
      <c r="DN54">
        <v>3.0322110000000002</v>
      </c>
      <c r="DO54" s="73">
        <f t="shared" si="78"/>
        <v>-3.7427263055011826E-3</v>
      </c>
      <c r="DQ54" s="66">
        <v>39021</v>
      </c>
      <c r="DR54">
        <v>23.269829000000001</v>
      </c>
      <c r="DS54" s="73">
        <f t="shared" si="79"/>
        <v>4.2925575039812229E-3</v>
      </c>
      <c r="DU54" s="66">
        <v>39021</v>
      </c>
      <c r="DV54">
        <v>18.177199999999999</v>
      </c>
      <c r="DW54" s="73">
        <f t="shared" si="80"/>
        <v>3.6054724752405079E-2</v>
      </c>
      <c r="DY54" s="66">
        <v>39021</v>
      </c>
      <c r="DZ54">
        <v>30.758887999999999</v>
      </c>
      <c r="EA54" s="73">
        <f t="shared" si="81"/>
        <v>-5.4166295982627392E-2</v>
      </c>
      <c r="EC54" s="66">
        <v>39021</v>
      </c>
      <c r="ED54">
        <v>8.5343909999999994</v>
      </c>
      <c r="EE54" s="73">
        <f t="shared" si="82"/>
        <v>-3.7551223297050768E-2</v>
      </c>
      <c r="EG54" s="93">
        <v>39021</v>
      </c>
      <c r="EH54" s="65">
        <v>14.929</v>
      </c>
      <c r="EI54" s="95">
        <f t="shared" si="83"/>
        <v>9.9490652080357997E-2</v>
      </c>
      <c r="EK54" s="66">
        <v>39021</v>
      </c>
      <c r="EL54">
        <v>27.937667999999999</v>
      </c>
      <c r="EM54" s="73">
        <f t="shared" si="84"/>
        <v>-3.1187211871308775E-2</v>
      </c>
      <c r="EO54" s="66">
        <v>39021</v>
      </c>
      <c r="EP54">
        <v>13.980067</v>
      </c>
      <c r="EQ54" s="73">
        <f t="shared" si="85"/>
        <v>3.6202748368114233E-2</v>
      </c>
      <c r="ES54" s="66">
        <v>39021</v>
      </c>
      <c r="ET54">
        <v>17.673525000000001</v>
      </c>
      <c r="EU54" s="73">
        <f t="shared" si="86"/>
        <v>2.59660611096455E-2</v>
      </c>
      <c r="EW54" s="66">
        <v>39021</v>
      </c>
      <c r="EX54">
        <v>15.510289</v>
      </c>
      <c r="EY54" s="73">
        <f t="shared" si="87"/>
        <v>3.4324855318241379E-2</v>
      </c>
      <c r="FA54" s="66">
        <v>39021</v>
      </c>
      <c r="FB54">
        <v>76.213843999999995</v>
      </c>
      <c r="FC54" s="73">
        <f t="shared" si="88"/>
        <v>-2.8831950485340235E-2</v>
      </c>
      <c r="FE54" s="66">
        <v>39021</v>
      </c>
      <c r="FF54">
        <v>10.905246</v>
      </c>
      <c r="FG54" s="73">
        <f t="shared" si="89"/>
        <v>2.5855831862289049E-3</v>
      </c>
      <c r="FI54" s="66">
        <v>39021</v>
      </c>
      <c r="FJ54">
        <v>12.665001</v>
      </c>
      <c r="FK54" s="73">
        <f t="shared" si="90"/>
        <v>-2.1118109692047898E-2</v>
      </c>
      <c r="FM54" s="93">
        <v>39021</v>
      </c>
      <c r="FN54" s="65">
        <v>127.18</v>
      </c>
      <c r="FO54" s="95">
        <f t="shared" si="91"/>
        <v>1.9612363906606069E-2</v>
      </c>
      <c r="FQ54" s="66">
        <v>39021</v>
      </c>
      <c r="FR54">
        <v>32.528697999999999</v>
      </c>
      <c r="FS54" s="73">
        <f t="shared" si="92"/>
        <v>-1.3472248265718103E-2</v>
      </c>
      <c r="FU54" s="66">
        <v>39021</v>
      </c>
      <c r="FV54">
        <v>178</v>
      </c>
      <c r="FW54" s="73">
        <f t="shared" si="93"/>
        <v>4.2461880064518655E-2</v>
      </c>
      <c r="FY54" s="93">
        <v>39021</v>
      </c>
      <c r="FZ54" s="65">
        <v>11.870100000000001</v>
      </c>
      <c r="GA54" s="95">
        <f t="shared" si="94"/>
        <v>-1.5639358685938905E-2</v>
      </c>
      <c r="GC54" s="66">
        <v>39021</v>
      </c>
      <c r="GD54">
        <v>23.040493000000001</v>
      </c>
      <c r="GE54" s="73">
        <f t="shared" si="95"/>
        <v>6.7593310860641714E-2</v>
      </c>
      <c r="GG54" s="66">
        <v>39021</v>
      </c>
      <c r="GH54">
        <v>40.195937999999998</v>
      </c>
      <c r="GI54" s="73">
        <f t="shared" si="96"/>
        <v>4.2379216614705596E-2</v>
      </c>
      <c r="GK54" s="66">
        <v>39021</v>
      </c>
      <c r="GL54">
        <v>15.792130999999999</v>
      </c>
      <c r="GM54" s="73">
        <f t="shared" si="97"/>
        <v>3.2957504773986963E-2</v>
      </c>
      <c r="GO54" s="66">
        <v>39021</v>
      </c>
      <c r="GP54">
        <v>51.109363999999999</v>
      </c>
      <c r="GQ54" s="73">
        <f t="shared" si="98"/>
        <v>-1.2654673932155514E-2</v>
      </c>
    </row>
    <row r="55" spans="1:199">
      <c r="A55" s="66">
        <v>39051</v>
      </c>
      <c r="B55">
        <v>22.098617999999998</v>
      </c>
      <c r="C55" s="73">
        <f t="shared" si="50"/>
        <v>7.8394625528943121E-3</v>
      </c>
      <c r="E55" s="66">
        <v>39051</v>
      </c>
      <c r="F55">
        <v>61.112206</v>
      </c>
      <c r="G55" s="73">
        <f t="shared" si="51"/>
        <v>2.0853827662670663E-2</v>
      </c>
      <c r="I55" s="66">
        <v>39051</v>
      </c>
      <c r="J55">
        <v>28.427327999999999</v>
      </c>
      <c r="K55" s="73">
        <f t="shared" si="52"/>
        <v>3.6090296968340985E-2</v>
      </c>
      <c r="M55" s="66">
        <v>39051</v>
      </c>
      <c r="N55">
        <v>13.835639</v>
      </c>
      <c r="O55" s="73">
        <f t="shared" si="53"/>
        <v>6.3475904084468487E-2</v>
      </c>
      <c r="Q55" s="66">
        <v>39051</v>
      </c>
      <c r="R55">
        <v>33.582267999999999</v>
      </c>
      <c r="S55" s="73">
        <f t="shared" si="54"/>
        <v>1.9944181060086948E-2</v>
      </c>
      <c r="U55" s="66">
        <v>39051</v>
      </c>
      <c r="V55">
        <v>60.256233000000002</v>
      </c>
      <c r="W55" s="73">
        <f t="shared" si="55"/>
        <v>-2.6313495206243022E-3</v>
      </c>
      <c r="X55"/>
      <c r="Y55" s="66">
        <v>39051</v>
      </c>
      <c r="Z55">
        <v>49.649909999999998</v>
      </c>
      <c r="AA55" s="73">
        <f t="shared" si="56"/>
        <v>4.4493524023885712E-2</v>
      </c>
      <c r="AC55" s="93">
        <v>39051</v>
      </c>
      <c r="AD55" s="65">
        <v>7.6139999999999999</v>
      </c>
      <c r="AE55" s="95">
        <f t="shared" si="57"/>
        <v>1.0031763115361976E-2</v>
      </c>
      <c r="AG55" s="66">
        <v>39051</v>
      </c>
      <c r="AH55">
        <v>28.632683</v>
      </c>
      <c r="AI55" s="73">
        <f t="shared" si="58"/>
        <v>4.3480040048503629E-2</v>
      </c>
      <c r="AJ55"/>
      <c r="AK55" s="66">
        <v>39051</v>
      </c>
      <c r="AL55">
        <v>41.118228999999999</v>
      </c>
      <c r="AM55" s="73">
        <f t="shared" si="59"/>
        <v>5.8356718290094201E-2</v>
      </c>
      <c r="AN55"/>
      <c r="AO55" s="66">
        <v>39051</v>
      </c>
      <c r="AP55">
        <v>21.348334999999999</v>
      </c>
      <c r="AQ55" s="73">
        <f t="shared" si="60"/>
        <v>0.16139280560179792</v>
      </c>
      <c r="AS55" s="66">
        <v>39051</v>
      </c>
      <c r="AT55">
        <v>86.312095999999997</v>
      </c>
      <c r="AU55" s="73">
        <f t="shared" si="61"/>
        <v>5.1783023040410193E-2</v>
      </c>
      <c r="AW55" s="66">
        <v>39051</v>
      </c>
      <c r="AX55">
        <v>21.313497999999999</v>
      </c>
      <c r="AY55" s="73">
        <f t="shared" si="62"/>
        <v>5.812297933034339E-2</v>
      </c>
      <c r="BA55" s="66">
        <v>39051</v>
      </c>
      <c r="BB55">
        <v>12.5724</v>
      </c>
      <c r="BC55" s="73">
        <f t="shared" si="63"/>
        <v>1.1004941673659029E-2</v>
      </c>
      <c r="BE55" s="66">
        <v>39051</v>
      </c>
      <c r="BF55">
        <v>16.308691</v>
      </c>
      <c r="BG55" s="73">
        <f t="shared" si="64"/>
        <v>4.2557355704589128E-3</v>
      </c>
      <c r="BI55" s="66">
        <v>39051</v>
      </c>
      <c r="BJ55">
        <v>43.100921999999997</v>
      </c>
      <c r="BK55" s="73">
        <f t="shared" si="65"/>
        <v>7.6218916682852675E-2</v>
      </c>
      <c r="BM55" s="66">
        <v>39051</v>
      </c>
      <c r="BN55">
        <v>51.898403000000002</v>
      </c>
      <c r="BO55" s="73">
        <f t="shared" si="66"/>
        <v>1.58446171242476E-2</v>
      </c>
      <c r="BQ55" s="66">
        <v>39051</v>
      </c>
      <c r="BR55">
        <v>6.2004960000000002</v>
      </c>
      <c r="BS55" s="73">
        <f t="shared" si="67"/>
        <v>3.3055003435291885E-2</v>
      </c>
      <c r="BU55" s="66">
        <v>39051</v>
      </c>
      <c r="BV55">
        <v>30.078952999999998</v>
      </c>
      <c r="BW55" s="73">
        <f t="shared" si="68"/>
        <v>6.5336435854626312E-2</v>
      </c>
      <c r="BY55" s="66">
        <v>39051</v>
      </c>
      <c r="BZ55">
        <v>12.653790000000001</v>
      </c>
      <c r="CA55" s="73">
        <f t="shared" si="69"/>
        <v>3.0280743001943746E-2</v>
      </c>
      <c r="CC55" s="66">
        <v>39051</v>
      </c>
      <c r="CD55">
        <v>28.306066999999999</v>
      </c>
      <c r="CE55" s="73">
        <f t="shared" si="70"/>
        <v>4.3449377011961471E-2</v>
      </c>
      <c r="CG55" s="66">
        <v>39051</v>
      </c>
      <c r="CH55">
        <v>11.813471</v>
      </c>
      <c r="CI55" s="73">
        <f t="shared" si="71"/>
        <v>6.6689436327449295E-2</v>
      </c>
      <c r="CK55" s="66">
        <v>39051</v>
      </c>
      <c r="CL55">
        <v>30.184372</v>
      </c>
      <c r="CM55" s="73">
        <f t="shared" si="72"/>
        <v>3.2983523486636496E-2</v>
      </c>
      <c r="CO55" s="66">
        <v>39051</v>
      </c>
      <c r="CP55">
        <v>3.9885480000000002</v>
      </c>
      <c r="CQ55" s="73">
        <f t="shared" si="73"/>
        <v>3.994123477707661E-2</v>
      </c>
      <c r="CS55" s="66">
        <v>39051</v>
      </c>
      <c r="CT55">
        <v>24.718</v>
      </c>
      <c r="CU55" s="73">
        <f t="shared" si="24"/>
        <v>-7.5369991465215502E-2</v>
      </c>
      <c r="CW55" s="66">
        <v>39051</v>
      </c>
      <c r="CX55">
        <v>53.171100000000003</v>
      </c>
      <c r="CY55" s="73">
        <f t="shared" si="74"/>
        <v>2.4282934449925207E-2</v>
      </c>
      <c r="DA55" s="66">
        <v>39051</v>
      </c>
      <c r="DB55">
        <v>38.131934999999999</v>
      </c>
      <c r="DC55" s="73">
        <f t="shared" si="75"/>
        <v>-1.2121060053676629E-2</v>
      </c>
      <c r="DE55" s="66">
        <v>39051</v>
      </c>
      <c r="DF55">
        <v>13.567373</v>
      </c>
      <c r="DG55" s="73">
        <f t="shared" si="76"/>
        <v>7.9900501602401905E-2</v>
      </c>
      <c r="DI55" s="93">
        <v>39051</v>
      </c>
      <c r="DJ55" s="65">
        <v>8.375</v>
      </c>
      <c r="DK55" s="95">
        <f t="shared" si="77"/>
        <v>-7.0583645336035075E-2</v>
      </c>
      <c r="DM55" s="66">
        <v>39051</v>
      </c>
      <c r="DN55">
        <v>3.3249179999999998</v>
      </c>
      <c r="DO55" s="73">
        <f t="shared" si="78"/>
        <v>9.2152955761772778E-2</v>
      </c>
      <c r="DQ55" s="66">
        <v>39051</v>
      </c>
      <c r="DR55">
        <v>23.938734</v>
      </c>
      <c r="DS55" s="73">
        <f t="shared" si="79"/>
        <v>2.8340187756204553E-2</v>
      </c>
      <c r="DU55" s="66">
        <v>39051</v>
      </c>
      <c r="DV55">
        <v>17.5335</v>
      </c>
      <c r="DW55" s="73">
        <f t="shared" si="80"/>
        <v>-3.6054724752405072E-2</v>
      </c>
      <c r="DY55" s="66">
        <v>39051</v>
      </c>
      <c r="DZ55">
        <v>31.205501999999999</v>
      </c>
      <c r="EA55" s="73">
        <f t="shared" si="81"/>
        <v>1.4415432283395438E-2</v>
      </c>
      <c r="EC55" s="66">
        <v>39051</v>
      </c>
      <c r="ED55">
        <v>9.1222209999999997</v>
      </c>
      <c r="EE55" s="73">
        <f t="shared" si="82"/>
        <v>6.6609304689885129E-2</v>
      </c>
      <c r="EG55" s="93">
        <v>39051</v>
      </c>
      <c r="EH55" s="65">
        <v>15.1168</v>
      </c>
      <c r="EI55" s="95">
        <f t="shared" si="83"/>
        <v>1.2501078069343601E-2</v>
      </c>
      <c r="EK55" s="66">
        <v>39051</v>
      </c>
      <c r="EL55">
        <v>27.838417</v>
      </c>
      <c r="EM55" s="73">
        <f t="shared" si="84"/>
        <v>-3.5589125611178202E-3</v>
      </c>
      <c r="EO55" s="66">
        <v>39051</v>
      </c>
      <c r="EP55">
        <v>14.191325000000001</v>
      </c>
      <c r="EQ55" s="73">
        <f t="shared" si="85"/>
        <v>1.4998333074370195E-2</v>
      </c>
      <c r="ES55" s="66">
        <v>39051</v>
      </c>
      <c r="ET55">
        <v>17.975527</v>
      </c>
      <c r="EU55" s="73">
        <f t="shared" si="86"/>
        <v>1.6943464577117311E-2</v>
      </c>
      <c r="EW55" s="66">
        <v>39051</v>
      </c>
      <c r="EX55">
        <v>16.580780000000001</v>
      </c>
      <c r="EY55" s="73">
        <f t="shared" si="87"/>
        <v>6.6740583077909421E-2</v>
      </c>
      <c r="FA55" s="66">
        <v>39051</v>
      </c>
      <c r="FB55">
        <v>77.478904999999997</v>
      </c>
      <c r="FC55" s="73">
        <f t="shared" si="88"/>
        <v>1.6462579778674349E-2</v>
      </c>
      <c r="FE55" s="66">
        <v>39051</v>
      </c>
      <c r="FF55">
        <v>10.764442000000001</v>
      </c>
      <c r="FG55" s="73">
        <f t="shared" si="89"/>
        <v>-1.2995663035038364E-2</v>
      </c>
      <c r="FI55" s="66">
        <v>39051</v>
      </c>
      <c r="FJ55">
        <v>12.909129999999999</v>
      </c>
      <c r="FK55" s="73">
        <f t="shared" si="90"/>
        <v>1.9092450555926264E-2</v>
      </c>
      <c r="FM55" s="93">
        <v>39051</v>
      </c>
      <c r="FN55" s="65">
        <v>123</v>
      </c>
      <c r="FO55" s="95">
        <f t="shared" si="91"/>
        <v>-3.341905046684427E-2</v>
      </c>
      <c r="FQ55" s="66">
        <v>39051</v>
      </c>
      <c r="FR55">
        <v>32.649025000000002</v>
      </c>
      <c r="FS55" s="73">
        <f t="shared" si="92"/>
        <v>3.6922780104066779E-3</v>
      </c>
      <c r="FU55" s="66">
        <v>39051</v>
      </c>
      <c r="FV55">
        <v>185.10000600000001</v>
      </c>
      <c r="FW55" s="73">
        <f t="shared" si="93"/>
        <v>3.9112701702276959E-2</v>
      </c>
      <c r="FY55" s="93">
        <v>39051</v>
      </c>
      <c r="FZ55" s="65">
        <v>10.8773</v>
      </c>
      <c r="GA55" s="95">
        <f t="shared" si="94"/>
        <v>-8.7344584320056831E-2</v>
      </c>
      <c r="GC55" s="66">
        <v>39051</v>
      </c>
      <c r="GD55">
        <v>25.489585999999999</v>
      </c>
      <c r="GE55" s="73">
        <f t="shared" si="95"/>
        <v>0.10101674342451915</v>
      </c>
      <c r="GG55" s="66">
        <v>39051</v>
      </c>
      <c r="GH55">
        <v>42.464255999999999</v>
      </c>
      <c r="GI55" s="73">
        <f t="shared" si="96"/>
        <v>5.4896741024157404E-2</v>
      </c>
      <c r="GK55" s="66">
        <v>39051</v>
      </c>
      <c r="GL55">
        <v>16.842243</v>
      </c>
      <c r="GM55" s="73">
        <f t="shared" si="97"/>
        <v>6.4378416722759041E-2</v>
      </c>
      <c r="GO55" s="66">
        <v>39051</v>
      </c>
      <c r="GP55">
        <v>53.193207000000001</v>
      </c>
      <c r="GQ55" s="73">
        <f t="shared" si="98"/>
        <v>3.9962971270884107E-2</v>
      </c>
    </row>
    <row r="56" spans="1:199">
      <c r="A56" s="66">
        <v>39082</v>
      </c>
      <c r="B56">
        <v>21.846426000000001</v>
      </c>
      <c r="C56" s="73">
        <f t="shared" si="50"/>
        <v>-1.1477734263176166E-2</v>
      </c>
      <c r="E56" s="66">
        <v>39082</v>
      </c>
      <c r="F56">
        <v>62.076199000000003</v>
      </c>
      <c r="G56" s="73">
        <f t="shared" si="51"/>
        <v>1.5651029458595634E-2</v>
      </c>
      <c r="I56" s="66">
        <v>39082</v>
      </c>
      <c r="J56">
        <v>26.944851</v>
      </c>
      <c r="K56" s="73">
        <f t="shared" si="52"/>
        <v>-5.3558714431867535E-2</v>
      </c>
      <c r="M56" s="66">
        <v>39082</v>
      </c>
      <c r="N56">
        <v>13.648486</v>
      </c>
      <c r="O56" s="73">
        <f t="shared" si="53"/>
        <v>-1.3619199650207588E-2</v>
      </c>
      <c r="Q56" s="66">
        <v>39082</v>
      </c>
      <c r="R56">
        <v>29.536712999999999</v>
      </c>
      <c r="S56" s="73">
        <f t="shared" si="54"/>
        <v>-0.12836419150958106</v>
      </c>
      <c r="U56" s="66">
        <v>39082</v>
      </c>
      <c r="V56">
        <v>64.384452999999993</v>
      </c>
      <c r="W56" s="73">
        <f t="shared" si="55"/>
        <v>6.6266171619906347E-2</v>
      </c>
      <c r="X56"/>
      <c r="Y56" s="66">
        <v>39082</v>
      </c>
      <c r="Z56">
        <v>55.841278000000003</v>
      </c>
      <c r="AA56" s="73">
        <f t="shared" si="56"/>
        <v>0.11751676721098513</v>
      </c>
      <c r="AC56" s="93">
        <v>39080</v>
      </c>
      <c r="AD56" s="65">
        <v>8.0640000000000001</v>
      </c>
      <c r="AE56" s="95">
        <f t="shared" si="57"/>
        <v>5.7421053368707169E-2</v>
      </c>
      <c r="AG56" s="66">
        <v>39082</v>
      </c>
      <c r="AH56">
        <v>31.829744000000002</v>
      </c>
      <c r="AI56" s="73">
        <f t="shared" si="58"/>
        <v>0.10585237092684788</v>
      </c>
      <c r="AJ56"/>
      <c r="AK56" s="66">
        <v>39082</v>
      </c>
      <c r="AL56">
        <v>39.648670000000003</v>
      </c>
      <c r="AM56" s="73">
        <f t="shared" si="59"/>
        <v>-3.6394147140676444E-2</v>
      </c>
      <c r="AN56"/>
      <c r="AO56" s="66">
        <v>39082</v>
      </c>
      <c r="AP56">
        <v>20.824843999999999</v>
      </c>
      <c r="AQ56" s="73">
        <f t="shared" si="60"/>
        <v>-2.4827053656643467E-2</v>
      </c>
      <c r="AS56" s="66">
        <v>39082</v>
      </c>
      <c r="AT56">
        <v>85.330521000000005</v>
      </c>
      <c r="AU56" s="73">
        <f t="shared" si="61"/>
        <v>-1.1437552255264568E-2</v>
      </c>
      <c r="AW56" s="66">
        <v>39082</v>
      </c>
      <c r="AX56">
        <v>21.336582</v>
      </c>
      <c r="AY56" s="73">
        <f t="shared" si="62"/>
        <v>1.0824834210906072E-3</v>
      </c>
      <c r="BA56" s="66">
        <v>39080</v>
      </c>
      <c r="BB56">
        <v>12.966699999999999</v>
      </c>
      <c r="BC56" s="73">
        <f t="shared" si="63"/>
        <v>3.0880597482291505E-2</v>
      </c>
      <c r="BE56" s="66">
        <v>39082</v>
      </c>
      <c r="BF56">
        <v>16.776102000000002</v>
      </c>
      <c r="BG56" s="73">
        <f t="shared" si="64"/>
        <v>2.8257217794197865E-2</v>
      </c>
      <c r="BI56" s="66">
        <v>39082</v>
      </c>
      <c r="BJ56">
        <v>43.291466</v>
      </c>
      <c r="BK56" s="73">
        <f t="shared" si="65"/>
        <v>4.4111365220970986E-3</v>
      </c>
      <c r="BM56" s="66">
        <v>39082</v>
      </c>
      <c r="BN56">
        <v>53.718291999999998</v>
      </c>
      <c r="BO56" s="73">
        <f t="shared" si="66"/>
        <v>3.4465557674127963E-2</v>
      </c>
      <c r="BQ56" s="66">
        <v>39082</v>
      </c>
      <c r="BR56">
        <v>6.048171</v>
      </c>
      <c r="BS56" s="73">
        <f t="shared" si="67"/>
        <v>-2.4873376564157532E-2</v>
      </c>
      <c r="BU56" s="66">
        <v>39082</v>
      </c>
      <c r="BV56">
        <v>30.631685000000001</v>
      </c>
      <c r="BW56" s="73">
        <f t="shared" si="68"/>
        <v>1.8209239463312651E-2</v>
      </c>
      <c r="BY56" s="66">
        <v>39082</v>
      </c>
      <c r="BZ56">
        <v>12.266435</v>
      </c>
      <c r="CA56" s="73">
        <f t="shared" si="69"/>
        <v>-3.1090104585203747E-2</v>
      </c>
      <c r="CC56" s="66">
        <v>39082</v>
      </c>
      <c r="CD56">
        <v>30.446424</v>
      </c>
      <c r="CE56" s="73">
        <f t="shared" si="70"/>
        <v>7.2892385537652316E-2</v>
      </c>
      <c r="CG56" s="66">
        <v>39082</v>
      </c>
      <c r="CH56">
        <v>12.194558000000001</v>
      </c>
      <c r="CI56" s="73">
        <f t="shared" si="71"/>
        <v>3.1749296148856916E-2</v>
      </c>
      <c r="CK56" s="66">
        <v>39082</v>
      </c>
      <c r="CL56">
        <v>33.442345000000003</v>
      </c>
      <c r="CM56" s="73">
        <f t="shared" si="72"/>
        <v>0.10249860435955432</v>
      </c>
      <c r="CO56" s="66">
        <v>39082</v>
      </c>
      <c r="CP56">
        <v>4.1721630000000003</v>
      </c>
      <c r="CQ56" s="73">
        <f t="shared" si="73"/>
        <v>4.5007351469620593E-2</v>
      </c>
      <c r="CS56" s="66">
        <v>39080</v>
      </c>
      <c r="CT56">
        <v>25.792999999999999</v>
      </c>
      <c r="CU56" s="73">
        <f t="shared" si="24"/>
        <v>4.2571414117229457E-2</v>
      </c>
      <c r="CW56" s="66">
        <v>39080</v>
      </c>
      <c r="CX56">
        <v>55.971200000000003</v>
      </c>
      <c r="CY56" s="73">
        <f t="shared" si="74"/>
        <v>5.1322257070264214E-2</v>
      </c>
      <c r="DA56" s="66">
        <v>39082</v>
      </c>
      <c r="DB56">
        <v>39.261257000000001</v>
      </c>
      <c r="DC56" s="73">
        <f t="shared" si="75"/>
        <v>2.9186085631376854E-2</v>
      </c>
      <c r="DE56" s="66">
        <v>39082</v>
      </c>
      <c r="DF56">
        <v>14.045862</v>
      </c>
      <c r="DG56" s="73">
        <f t="shared" si="76"/>
        <v>3.4659966520167285E-2</v>
      </c>
      <c r="DI56" s="93">
        <v>39080</v>
      </c>
      <c r="DJ56" s="65">
        <v>8.2799999999999994</v>
      </c>
      <c r="DK56" s="95">
        <f t="shared" si="77"/>
        <v>-1.1408109313961835E-2</v>
      </c>
      <c r="DM56" s="66">
        <v>39082</v>
      </c>
      <c r="DN56">
        <v>3.2879740000000002</v>
      </c>
      <c r="DO56" s="73">
        <f t="shared" si="78"/>
        <v>-1.1173442529488785E-2</v>
      </c>
      <c r="DQ56" s="66">
        <v>39082</v>
      </c>
      <c r="DR56">
        <v>26.372426999999998</v>
      </c>
      <c r="DS56" s="73">
        <f t="shared" si="79"/>
        <v>9.6821216009110728E-2</v>
      </c>
      <c r="DU56" s="66">
        <v>39080</v>
      </c>
      <c r="DV56">
        <v>17.523900000000001</v>
      </c>
      <c r="DW56" s="73">
        <f t="shared" si="80"/>
        <v>-5.476732581398071E-4</v>
      </c>
      <c r="DY56" s="66">
        <v>39082</v>
      </c>
      <c r="DZ56">
        <v>30.535571999999998</v>
      </c>
      <c r="EA56" s="73">
        <f t="shared" si="81"/>
        <v>-2.1702126320550293E-2</v>
      </c>
      <c r="EC56" s="66">
        <v>39082</v>
      </c>
      <c r="ED56">
        <v>9.2310759999999998</v>
      </c>
      <c r="EE56" s="73">
        <f t="shared" si="82"/>
        <v>1.1862312962421098E-2</v>
      </c>
      <c r="EG56" s="93">
        <v>39080</v>
      </c>
      <c r="EH56" s="65">
        <v>15.9374</v>
      </c>
      <c r="EI56" s="95">
        <f t="shared" si="83"/>
        <v>5.2861840248359465E-2</v>
      </c>
      <c r="EK56" s="66">
        <v>39082</v>
      </c>
      <c r="EL56">
        <v>28.260242000000002</v>
      </c>
      <c r="EM56" s="73">
        <f t="shared" si="84"/>
        <v>1.503896734271867E-2</v>
      </c>
      <c r="EO56" s="66">
        <v>39082</v>
      </c>
      <c r="EP56">
        <v>14.663539999999999</v>
      </c>
      <c r="EQ56" s="73">
        <f t="shared" si="85"/>
        <v>3.2733278276144563E-2</v>
      </c>
      <c r="ES56" s="66">
        <v>39082</v>
      </c>
      <c r="ET56">
        <v>18.77458</v>
      </c>
      <c r="EU56" s="73">
        <f t="shared" si="86"/>
        <v>4.3492605551634513E-2</v>
      </c>
      <c r="EW56" s="66">
        <v>39082</v>
      </c>
      <c r="EX56">
        <v>15.695838999999999</v>
      </c>
      <c r="EY56" s="73">
        <f t="shared" si="87"/>
        <v>-5.4848547852689881E-2</v>
      </c>
      <c r="FA56" s="66">
        <v>39082</v>
      </c>
      <c r="FB56">
        <v>82.242783000000003</v>
      </c>
      <c r="FC56" s="73">
        <f t="shared" si="88"/>
        <v>5.9669935355313876E-2</v>
      </c>
      <c r="FE56" s="66">
        <v>39082</v>
      </c>
      <c r="FF56">
        <v>11.623343999999999</v>
      </c>
      <c r="FG56" s="73">
        <f t="shared" si="89"/>
        <v>7.6767194889784063E-2</v>
      </c>
      <c r="FI56" s="66">
        <v>39082</v>
      </c>
      <c r="FJ56">
        <v>13.768015999999999</v>
      </c>
      <c r="FK56" s="73">
        <f t="shared" si="90"/>
        <v>6.4413408056293142E-2</v>
      </c>
      <c r="FM56" s="93">
        <v>39080</v>
      </c>
      <c r="FN56" s="65">
        <v>130.41999999999999</v>
      </c>
      <c r="FO56" s="95">
        <f t="shared" si="91"/>
        <v>5.8575656592638706E-2</v>
      </c>
      <c r="FQ56" s="66">
        <v>39082</v>
      </c>
      <c r="FR56">
        <v>34.534163999999997</v>
      </c>
      <c r="FS56" s="73">
        <f t="shared" si="92"/>
        <v>5.6134101820055106E-2</v>
      </c>
      <c r="FU56" s="66">
        <v>39082</v>
      </c>
      <c r="FV56">
        <v>193.5</v>
      </c>
      <c r="FW56" s="73">
        <f t="shared" si="93"/>
        <v>4.4381260475474249E-2</v>
      </c>
      <c r="FY56" s="93">
        <v>39080</v>
      </c>
      <c r="FZ56" s="65">
        <v>11.5967</v>
      </c>
      <c r="GA56" s="95">
        <f t="shared" si="94"/>
        <v>6.4042526014937554E-2</v>
      </c>
      <c r="GC56" s="66">
        <v>39082</v>
      </c>
      <c r="GD56">
        <v>24.245225999999999</v>
      </c>
      <c r="GE56" s="73">
        <f t="shared" si="95"/>
        <v>-5.0050244569269209E-2</v>
      </c>
      <c r="GG56" s="66">
        <v>39082</v>
      </c>
      <c r="GH56">
        <v>48.301837999999996</v>
      </c>
      <c r="GI56" s="73">
        <f t="shared" si="96"/>
        <v>0.12880692699708016</v>
      </c>
      <c r="GK56" s="66">
        <v>39082</v>
      </c>
      <c r="GL56">
        <v>16.953119000000001</v>
      </c>
      <c r="GM56" s="73">
        <f t="shared" si="97"/>
        <v>6.5616339788838107E-3</v>
      </c>
      <c r="GO56" s="66">
        <v>39082</v>
      </c>
      <c r="GP56">
        <v>56.920036000000003</v>
      </c>
      <c r="GQ56" s="73">
        <f t="shared" si="98"/>
        <v>6.7716705463200424E-2</v>
      </c>
    </row>
    <row r="57" spans="1:199">
      <c r="A57" s="66">
        <v>39113</v>
      </c>
      <c r="B57">
        <v>22.173855</v>
      </c>
      <c r="C57" s="73">
        <f t="shared" si="50"/>
        <v>1.4876553770185643E-2</v>
      </c>
      <c r="E57" s="66">
        <v>39113</v>
      </c>
      <c r="F57">
        <v>64.247726</v>
      </c>
      <c r="G57" s="73">
        <f t="shared" si="51"/>
        <v>3.4383683600840445E-2</v>
      </c>
      <c r="I57" s="66">
        <v>39113</v>
      </c>
      <c r="J57">
        <v>26.539124000000001</v>
      </c>
      <c r="K57" s="73">
        <f t="shared" si="52"/>
        <v>-1.5172200010169491E-2</v>
      </c>
      <c r="M57" s="66">
        <v>39113</v>
      </c>
      <c r="N57">
        <v>13.093726999999999</v>
      </c>
      <c r="O57" s="73">
        <f t="shared" si="53"/>
        <v>-4.1495339170823653E-2</v>
      </c>
      <c r="Q57" s="66">
        <v>39113</v>
      </c>
      <c r="R57">
        <v>29.036238000000001</v>
      </c>
      <c r="S57" s="73">
        <f t="shared" si="54"/>
        <v>-1.708936195126564E-2</v>
      </c>
      <c r="U57" s="66">
        <v>39113</v>
      </c>
      <c r="V57">
        <v>62.820476999999997</v>
      </c>
      <c r="W57" s="73">
        <f t="shared" si="55"/>
        <v>-2.4591103717128103E-2</v>
      </c>
      <c r="X57"/>
      <c r="Y57" s="66">
        <v>39113</v>
      </c>
      <c r="Z57">
        <v>53.668255000000002</v>
      </c>
      <c r="AA57" s="73">
        <f t="shared" si="56"/>
        <v>-3.9691672860017894E-2</v>
      </c>
      <c r="AC57" s="93">
        <v>39113</v>
      </c>
      <c r="AD57" s="65">
        <v>8.6940000000000008</v>
      </c>
      <c r="AE57" s="95">
        <f t="shared" si="57"/>
        <v>7.5223421237587532E-2</v>
      </c>
      <c r="AG57" s="66">
        <v>39113</v>
      </c>
      <c r="AH57">
        <v>30.611471000000002</v>
      </c>
      <c r="AI57" s="73">
        <f t="shared" si="58"/>
        <v>-3.9026390541224691E-2</v>
      </c>
      <c r="AJ57"/>
      <c r="AK57" s="66">
        <v>39113</v>
      </c>
      <c r="AL57">
        <v>37.773518000000003</v>
      </c>
      <c r="AM57" s="73">
        <f t="shared" si="59"/>
        <v>-4.8449128919882116E-2</v>
      </c>
      <c r="AN57"/>
      <c r="AO57" s="66">
        <v>39113</v>
      </c>
      <c r="AP57">
        <v>21.192926</v>
      </c>
      <c r="AQ57" s="73">
        <f t="shared" si="60"/>
        <v>1.7520749720927084E-2</v>
      </c>
      <c r="AS57" s="66">
        <v>39113</v>
      </c>
      <c r="AT57">
        <v>90.784981000000002</v>
      </c>
      <c r="AU57" s="73">
        <f t="shared" si="61"/>
        <v>6.1961666199825488E-2</v>
      </c>
      <c r="AW57" s="66">
        <v>39113</v>
      </c>
      <c r="AX57">
        <v>22.179310000000001</v>
      </c>
      <c r="AY57" s="73">
        <f t="shared" si="62"/>
        <v>3.8736807983069228E-2</v>
      </c>
      <c r="BA57" s="66">
        <v>39113</v>
      </c>
      <c r="BB57">
        <v>13.379300000000001</v>
      </c>
      <c r="BC57" s="73">
        <f t="shared" si="63"/>
        <v>3.13242037935502E-2</v>
      </c>
      <c r="BE57" s="66">
        <v>39113</v>
      </c>
      <c r="BF57">
        <v>16.109558</v>
      </c>
      <c r="BG57" s="73">
        <f t="shared" si="64"/>
        <v>-4.0542613258007898E-2</v>
      </c>
      <c r="BI57" s="66">
        <v>39113</v>
      </c>
      <c r="BJ57">
        <v>50.798865999999997</v>
      </c>
      <c r="BK57" s="73">
        <f t="shared" si="65"/>
        <v>0.15991850598627219</v>
      </c>
      <c r="BM57" s="66">
        <v>39113</v>
      </c>
      <c r="BN57">
        <v>49.513702000000002</v>
      </c>
      <c r="BO57" s="73">
        <f t="shared" si="66"/>
        <v>-8.1504137308468991E-2</v>
      </c>
      <c r="BQ57" s="66">
        <v>39113</v>
      </c>
      <c r="BR57">
        <v>6.0750529999999996</v>
      </c>
      <c r="BS57" s="73">
        <f t="shared" si="67"/>
        <v>4.4348011813321172E-3</v>
      </c>
      <c r="BU57" s="66">
        <v>39113</v>
      </c>
      <c r="BV57">
        <v>33.041854999999998</v>
      </c>
      <c r="BW57" s="73">
        <f t="shared" si="68"/>
        <v>7.5740160386238056E-2</v>
      </c>
      <c r="BY57" s="66">
        <v>39113</v>
      </c>
      <c r="BZ57">
        <v>11.496676000000001</v>
      </c>
      <c r="CA57" s="73">
        <f t="shared" si="69"/>
        <v>-6.4808720349043863E-2</v>
      </c>
      <c r="CC57" s="66">
        <v>39113</v>
      </c>
      <c r="CD57">
        <v>29.484587000000001</v>
      </c>
      <c r="CE57" s="73">
        <f t="shared" si="70"/>
        <v>-3.2100896603727787E-2</v>
      </c>
      <c r="CG57" s="66">
        <v>39113</v>
      </c>
      <c r="CH57">
        <v>12.194558000000001</v>
      </c>
      <c r="CI57" s="73">
        <f t="shared" si="71"/>
        <v>0</v>
      </c>
      <c r="CK57" s="66">
        <v>39113</v>
      </c>
      <c r="CL57">
        <v>33.210720000000002</v>
      </c>
      <c r="CM57" s="73">
        <f t="shared" si="72"/>
        <v>-6.9501959854573192E-3</v>
      </c>
      <c r="CO57" s="66">
        <v>39113</v>
      </c>
      <c r="CP57">
        <v>4.0650539999999999</v>
      </c>
      <c r="CQ57" s="73">
        <f t="shared" si="73"/>
        <v>-2.6007579321344242E-2</v>
      </c>
      <c r="CS57" s="66">
        <v>39113</v>
      </c>
      <c r="CT57">
        <v>25.7623</v>
      </c>
      <c r="CU57" s="73">
        <f t="shared" si="24"/>
        <v>-1.1909543200667512E-3</v>
      </c>
      <c r="CW57" s="66">
        <v>39113</v>
      </c>
      <c r="CX57">
        <v>55.597900000000003</v>
      </c>
      <c r="CY57" s="73">
        <f t="shared" si="74"/>
        <v>-6.6918419715392453E-3</v>
      </c>
      <c r="DA57" s="66">
        <v>39113</v>
      </c>
      <c r="DB57">
        <v>39.75956</v>
      </c>
      <c r="DC57" s="73">
        <f t="shared" si="75"/>
        <v>1.261210967255047E-2</v>
      </c>
      <c r="DE57" s="66">
        <v>39113</v>
      </c>
      <c r="DF57">
        <v>13.382154</v>
      </c>
      <c r="DG57" s="73">
        <f t="shared" si="76"/>
        <v>-4.8405804537170027E-2</v>
      </c>
      <c r="DI57" s="93">
        <v>39113</v>
      </c>
      <c r="DJ57" s="65">
        <v>8.1999999999999993</v>
      </c>
      <c r="DK57" s="95">
        <f t="shared" si="77"/>
        <v>-9.7088141269609379E-3</v>
      </c>
      <c r="DM57" s="66">
        <v>39113</v>
      </c>
      <c r="DN57">
        <v>3.1288339999999999</v>
      </c>
      <c r="DO57" s="73">
        <f t="shared" si="78"/>
        <v>-4.9611158433977218E-2</v>
      </c>
      <c r="DQ57" s="66">
        <v>39113</v>
      </c>
      <c r="DR57">
        <v>26.130507999999999</v>
      </c>
      <c r="DS57" s="73">
        <f t="shared" si="79"/>
        <v>-9.2155119363063944E-3</v>
      </c>
      <c r="DU57" s="66">
        <v>39113</v>
      </c>
      <c r="DV57">
        <v>18.302099999999999</v>
      </c>
      <c r="DW57" s="73">
        <f t="shared" si="80"/>
        <v>4.3450143886330242E-2</v>
      </c>
      <c r="DY57" s="66">
        <v>39113</v>
      </c>
      <c r="DZ57">
        <v>30.700990999999998</v>
      </c>
      <c r="EA57" s="73">
        <f t="shared" si="81"/>
        <v>5.4026351008751123E-3</v>
      </c>
      <c r="EC57" s="66">
        <v>39113</v>
      </c>
      <c r="ED57">
        <v>8.9393399999999996</v>
      </c>
      <c r="EE57" s="73">
        <f t="shared" si="82"/>
        <v>-3.211385714479717E-2</v>
      </c>
      <c r="EG57" s="93">
        <v>39113</v>
      </c>
      <c r="EH57" s="65">
        <v>16.560300000000002</v>
      </c>
      <c r="EI57" s="95">
        <f t="shared" si="83"/>
        <v>3.8339716345894913E-2</v>
      </c>
      <c r="EK57" s="66">
        <v>39113</v>
      </c>
      <c r="EL57">
        <v>29.500937</v>
      </c>
      <c r="EM57" s="73">
        <f t="shared" si="84"/>
        <v>4.2966084993087517E-2</v>
      </c>
      <c r="EO57" s="66">
        <v>39113</v>
      </c>
      <c r="EP57">
        <v>14.986634</v>
      </c>
      <c r="EQ57" s="73">
        <f t="shared" si="85"/>
        <v>2.1794596494152007E-2</v>
      </c>
      <c r="ES57" s="66">
        <v>39113</v>
      </c>
      <c r="ET57">
        <v>17.472189</v>
      </c>
      <c r="EU57" s="73">
        <f t="shared" si="86"/>
        <v>-7.1893410415199699E-2</v>
      </c>
      <c r="EW57" s="66">
        <v>39113</v>
      </c>
      <c r="EX57">
        <v>15.848083000000001</v>
      </c>
      <c r="EY57" s="73">
        <f t="shared" si="87"/>
        <v>9.6529012564657759E-3</v>
      </c>
      <c r="FA57" s="66">
        <v>39113</v>
      </c>
      <c r="FB57">
        <v>77.290298000000007</v>
      </c>
      <c r="FC57" s="73">
        <f t="shared" si="88"/>
        <v>-6.2107204394747352E-2</v>
      </c>
      <c r="FE57" s="66">
        <v>39113</v>
      </c>
      <c r="FF57">
        <v>11.524782</v>
      </c>
      <c r="FG57" s="73">
        <f t="shared" si="89"/>
        <v>-8.5158164108097671E-3</v>
      </c>
      <c r="FI57" s="66">
        <v>39113</v>
      </c>
      <c r="FJ57">
        <v>13.013782000000001</v>
      </c>
      <c r="FK57" s="73">
        <f t="shared" si="90"/>
        <v>-5.6339271282147815E-2</v>
      </c>
      <c r="FM57" s="93">
        <v>39113</v>
      </c>
      <c r="FN57" s="65">
        <v>121</v>
      </c>
      <c r="FO57" s="95">
        <f t="shared" si="91"/>
        <v>-7.4969466368315044E-2</v>
      </c>
      <c r="FQ57" s="66">
        <v>39113</v>
      </c>
      <c r="FR57">
        <v>34.574261</v>
      </c>
      <c r="FS57" s="73">
        <f t="shared" si="92"/>
        <v>1.1604085753474408E-3</v>
      </c>
      <c r="FU57" s="66">
        <v>39113</v>
      </c>
      <c r="FV57">
        <v>218.53999300000001</v>
      </c>
      <c r="FW57" s="73">
        <f t="shared" si="93"/>
        <v>0.12169151964201273</v>
      </c>
      <c r="FY57" s="93">
        <v>39113</v>
      </c>
      <c r="FZ57" s="65">
        <v>11.078799999999999</v>
      </c>
      <c r="GA57" s="95">
        <f t="shared" si="94"/>
        <v>-4.5687202675982419E-2</v>
      </c>
      <c r="GC57" s="66">
        <v>39113</v>
      </c>
      <c r="GD57">
        <v>25.584693999999999</v>
      </c>
      <c r="GE57" s="73">
        <f t="shared" si="95"/>
        <v>5.3774550029181557E-2</v>
      </c>
      <c r="GG57" s="66">
        <v>39113</v>
      </c>
      <c r="GH57">
        <v>46.967540999999997</v>
      </c>
      <c r="GI57" s="73">
        <f t="shared" si="96"/>
        <v>-2.8012867661733092E-2</v>
      </c>
      <c r="GK57" s="66">
        <v>39113</v>
      </c>
      <c r="GL57">
        <v>16.183475000000001</v>
      </c>
      <c r="GM57" s="73">
        <f t="shared" si="97"/>
        <v>-4.6461168804867399E-2</v>
      </c>
      <c r="GO57" s="66">
        <v>39113</v>
      </c>
      <c r="GP57">
        <v>52.581386999999999</v>
      </c>
      <c r="GQ57" s="73">
        <f t="shared" si="98"/>
        <v>-7.9285207882977868E-2</v>
      </c>
    </row>
    <row r="58" spans="1:199">
      <c r="A58" s="66">
        <v>39141</v>
      </c>
      <c r="B58">
        <v>23.917334</v>
      </c>
      <c r="C58" s="73">
        <f t="shared" si="50"/>
        <v>7.5689575882642593E-2</v>
      </c>
      <c r="E58" s="66">
        <v>39141</v>
      </c>
      <c r="F58">
        <v>63.725945000000003</v>
      </c>
      <c r="G58" s="73">
        <f t="shared" si="51"/>
        <v>-8.1545506558067474E-3</v>
      </c>
      <c r="I58" s="66">
        <v>39141</v>
      </c>
      <c r="J58">
        <v>27.282962999999999</v>
      </c>
      <c r="K58" s="73">
        <f t="shared" si="52"/>
        <v>2.7642419869539005E-2</v>
      </c>
      <c r="M58" s="66">
        <v>39141</v>
      </c>
      <c r="N58">
        <v>14.570862999999999</v>
      </c>
      <c r="O58" s="73">
        <f t="shared" si="53"/>
        <v>0.10689058919257277</v>
      </c>
      <c r="Q58" s="66">
        <v>39141</v>
      </c>
      <c r="R58">
        <v>27.835079</v>
      </c>
      <c r="S58" s="73">
        <f t="shared" si="54"/>
        <v>-4.2247576325465212E-2</v>
      </c>
      <c r="U58" s="66">
        <v>39141</v>
      </c>
      <c r="V58">
        <v>64.884583000000006</v>
      </c>
      <c r="W58" s="73">
        <f t="shared" si="55"/>
        <v>3.2328958208632165E-2</v>
      </c>
      <c r="X58"/>
      <c r="Y58" s="66">
        <v>39141</v>
      </c>
      <c r="Z58">
        <v>53.849986999999999</v>
      </c>
      <c r="AA58" s="73">
        <f t="shared" si="56"/>
        <v>3.3804900393563909E-3</v>
      </c>
      <c r="AC58" s="93">
        <v>39141</v>
      </c>
      <c r="AD58" s="65">
        <v>8.798</v>
      </c>
      <c r="AE58" s="95">
        <f t="shared" si="57"/>
        <v>1.1891290359927677E-2</v>
      </c>
      <c r="AG58" s="66">
        <v>39141</v>
      </c>
      <c r="AH58">
        <v>33.688828000000001</v>
      </c>
      <c r="AI58" s="73">
        <f t="shared" si="58"/>
        <v>9.5791461049054283E-2</v>
      </c>
      <c r="AJ58"/>
      <c r="AK58" s="66">
        <v>39141</v>
      </c>
      <c r="AL58">
        <v>38.267283999999997</v>
      </c>
      <c r="AM58" s="73">
        <f t="shared" si="59"/>
        <v>1.2987052398707349E-2</v>
      </c>
      <c r="AN58"/>
      <c r="AO58" s="66">
        <v>39141</v>
      </c>
      <c r="AP58">
        <v>18.992657000000001</v>
      </c>
      <c r="AQ58" s="73">
        <f t="shared" si="60"/>
        <v>-0.10961501596734843</v>
      </c>
      <c r="AS58" s="66">
        <v>39141</v>
      </c>
      <c r="AT58">
        <v>85.726500999999999</v>
      </c>
      <c r="AU58" s="73">
        <f t="shared" si="61"/>
        <v>-5.7331856763256681E-2</v>
      </c>
      <c r="AW58" s="66">
        <v>39141</v>
      </c>
      <c r="AX58">
        <v>24.323647999999999</v>
      </c>
      <c r="AY58" s="73">
        <f t="shared" si="62"/>
        <v>9.2289173518072254E-2</v>
      </c>
      <c r="BA58" s="66">
        <v>39141</v>
      </c>
      <c r="BB58">
        <v>12.8475</v>
      </c>
      <c r="BC58" s="73">
        <f t="shared" si="63"/>
        <v>-4.0559496556376667E-2</v>
      </c>
      <c r="BE58" s="66">
        <v>39141</v>
      </c>
      <c r="BF58">
        <v>16.005697000000001</v>
      </c>
      <c r="BG58" s="73">
        <f t="shared" si="64"/>
        <v>-6.4680390730037828E-3</v>
      </c>
      <c r="BI58" s="66">
        <v>39141</v>
      </c>
      <c r="BJ58">
        <v>58.710197000000001</v>
      </c>
      <c r="BK58" s="73">
        <f t="shared" si="65"/>
        <v>0.14473939404590153</v>
      </c>
      <c r="BM58" s="66">
        <v>39141</v>
      </c>
      <c r="BN58">
        <v>49.074413</v>
      </c>
      <c r="BO58" s="73">
        <f t="shared" si="66"/>
        <v>-8.9116605439257535E-3</v>
      </c>
      <c r="BQ58" s="66">
        <v>39141</v>
      </c>
      <c r="BR58">
        <v>5.5463969999999998</v>
      </c>
      <c r="BS58" s="73">
        <f t="shared" si="67"/>
        <v>-9.1042185713782892E-2</v>
      </c>
      <c r="BU58" s="66">
        <v>39141</v>
      </c>
      <c r="BV58">
        <v>39.462555000000002</v>
      </c>
      <c r="BW58" s="73">
        <f t="shared" si="68"/>
        <v>0.17757715646680711</v>
      </c>
      <c r="BY58" s="66">
        <v>39141</v>
      </c>
      <c r="BZ58">
        <v>12.097583999999999</v>
      </c>
      <c r="CA58" s="73">
        <f t="shared" si="69"/>
        <v>5.0947813134788807E-2</v>
      </c>
      <c r="CC58" s="66">
        <v>39141</v>
      </c>
      <c r="CD58">
        <v>29.659172000000002</v>
      </c>
      <c r="CE58" s="73">
        <f t="shared" si="70"/>
        <v>5.9037677023105325E-3</v>
      </c>
      <c r="CG58" s="66">
        <v>39141</v>
      </c>
      <c r="CH58">
        <v>12.194558000000001</v>
      </c>
      <c r="CI58" s="73">
        <f t="shared" si="71"/>
        <v>0</v>
      </c>
      <c r="CK58" s="66">
        <v>39141</v>
      </c>
      <c r="CL58">
        <v>36.811965999999998</v>
      </c>
      <c r="CM58" s="73">
        <f t="shared" si="72"/>
        <v>0.10295023999387329</v>
      </c>
      <c r="CO58" s="66">
        <v>39141</v>
      </c>
      <c r="CP58">
        <v>4.0803560000000001</v>
      </c>
      <c r="CQ58" s="73">
        <f t="shared" si="73"/>
        <v>3.7572124671616408E-3</v>
      </c>
      <c r="CS58" s="66">
        <v>39141</v>
      </c>
      <c r="CT58">
        <v>24.779399999999999</v>
      </c>
      <c r="CU58" s="73">
        <f t="shared" si="24"/>
        <v>-3.8899520131911905E-2</v>
      </c>
      <c r="CW58" s="66">
        <v>39141</v>
      </c>
      <c r="CX58">
        <v>53.908499999999997</v>
      </c>
      <c r="CY58" s="73">
        <f t="shared" si="74"/>
        <v>-3.0857265833952822E-2</v>
      </c>
      <c r="DA58" s="66">
        <v>39141</v>
      </c>
      <c r="DB58">
        <v>40.623116000000003</v>
      </c>
      <c r="DC58" s="73">
        <f t="shared" si="75"/>
        <v>2.148694886116502E-2</v>
      </c>
      <c r="DE58" s="66">
        <v>39141</v>
      </c>
      <c r="DF58">
        <v>14.099885</v>
      </c>
      <c r="DG58" s="73">
        <f t="shared" si="76"/>
        <v>5.2244613032269259E-2</v>
      </c>
      <c r="DI58" s="93">
        <v>39141</v>
      </c>
      <c r="DJ58" s="65">
        <v>8.2925000000000004</v>
      </c>
      <c r="DK58" s="95">
        <f t="shared" si="77"/>
        <v>1.1217337568863178E-2</v>
      </c>
      <c r="DM58" s="66">
        <v>39141</v>
      </c>
      <c r="DN58">
        <v>3.2311420000000002</v>
      </c>
      <c r="DO58" s="73">
        <f t="shared" si="78"/>
        <v>3.2175223932230101E-2</v>
      </c>
      <c r="DQ58" s="66">
        <v>39141</v>
      </c>
      <c r="DR58">
        <v>27.375551000000002</v>
      </c>
      <c r="DS58" s="73">
        <f t="shared" si="79"/>
        <v>4.6546795189179133E-2</v>
      </c>
      <c r="DU58" s="66">
        <v>39141</v>
      </c>
      <c r="DV58">
        <v>17.706399999999999</v>
      </c>
      <c r="DW58" s="73">
        <f t="shared" si="80"/>
        <v>-3.3089651216289803E-2</v>
      </c>
      <c r="DY58" s="66">
        <v>39141</v>
      </c>
      <c r="DZ58">
        <v>33.852142000000001</v>
      </c>
      <c r="EA58" s="73">
        <f t="shared" si="81"/>
        <v>9.7707342326610491E-2</v>
      </c>
      <c r="EC58" s="66">
        <v>39141</v>
      </c>
      <c r="ED58">
        <v>8.6084150000000008</v>
      </c>
      <c r="EE58" s="73">
        <f t="shared" si="82"/>
        <v>-3.7721547732970269E-2</v>
      </c>
      <c r="EG58" s="93">
        <v>39141</v>
      </c>
      <c r="EH58" s="65">
        <v>16.115400000000001</v>
      </c>
      <c r="EI58" s="95">
        <f t="shared" si="83"/>
        <v>-2.7232928180912993E-2</v>
      </c>
      <c r="EK58" s="66">
        <v>39141</v>
      </c>
      <c r="EL58">
        <v>30.030308000000002</v>
      </c>
      <c r="EM58" s="73">
        <f t="shared" si="84"/>
        <v>1.7785112799684515E-2</v>
      </c>
      <c r="EO58" s="66">
        <v>39141</v>
      </c>
      <c r="EP58">
        <v>14.079483</v>
      </c>
      <c r="EQ58" s="73">
        <f t="shared" si="85"/>
        <v>-6.2440105893901372E-2</v>
      </c>
      <c r="ES58" s="66">
        <v>39141</v>
      </c>
      <c r="ET58">
        <v>17.988112999999998</v>
      </c>
      <c r="EU58" s="73">
        <f t="shared" si="86"/>
        <v>2.9100734042804187E-2</v>
      </c>
      <c r="EW58" s="66">
        <v>39141</v>
      </c>
      <c r="EX58">
        <v>16.528445999999999</v>
      </c>
      <c r="EY58" s="73">
        <f t="shared" si="87"/>
        <v>4.2034349887892196E-2</v>
      </c>
      <c r="FA58" s="66">
        <v>39141</v>
      </c>
      <c r="FB58">
        <v>78.521964999999994</v>
      </c>
      <c r="FC58" s="73">
        <f t="shared" si="88"/>
        <v>1.5809957846252724E-2</v>
      </c>
      <c r="FE58" s="66">
        <v>39141</v>
      </c>
      <c r="FF58">
        <v>11.799351</v>
      </c>
      <c r="FG58" s="73">
        <f t="shared" si="89"/>
        <v>2.3544856656551282E-2</v>
      </c>
      <c r="FI58" s="66">
        <v>39141</v>
      </c>
      <c r="FJ58">
        <v>13.262281</v>
      </c>
      <c r="FK58" s="73">
        <f t="shared" si="90"/>
        <v>1.8915041338455021E-2</v>
      </c>
      <c r="FM58" s="93">
        <v>39141</v>
      </c>
      <c r="FN58" s="65">
        <v>120.43</v>
      </c>
      <c r="FO58" s="95">
        <f t="shared" si="91"/>
        <v>-4.7218743243524928E-3</v>
      </c>
      <c r="FQ58" s="66">
        <v>39141</v>
      </c>
      <c r="FR58">
        <v>34.494056999999998</v>
      </c>
      <c r="FS58" s="73">
        <f t="shared" si="92"/>
        <v>-2.3224551682392461E-3</v>
      </c>
      <c r="FU58" s="66">
        <v>39141</v>
      </c>
      <c r="FV58">
        <v>226.88000500000001</v>
      </c>
      <c r="FW58" s="73">
        <f t="shared" si="93"/>
        <v>3.7452233269995E-2</v>
      </c>
      <c r="FY58" s="93">
        <v>39141</v>
      </c>
      <c r="FZ58" s="65">
        <v>10.8773</v>
      </c>
      <c r="GA58" s="95">
        <f t="shared" si="94"/>
        <v>-1.835532333895518E-2</v>
      </c>
      <c r="GC58" s="66">
        <v>39141</v>
      </c>
      <c r="GD58">
        <v>25.132921</v>
      </c>
      <c r="GE58" s="73">
        <f t="shared" si="95"/>
        <v>-1.7815701676962021E-2</v>
      </c>
      <c r="GG58" s="66">
        <v>39141</v>
      </c>
      <c r="GH58">
        <v>47.921565999999999</v>
      </c>
      <c r="GI58" s="73">
        <f t="shared" si="96"/>
        <v>2.0108886636015157E-2</v>
      </c>
      <c r="GK58" s="66">
        <v>39141</v>
      </c>
      <c r="GL58">
        <v>16.486751999999999</v>
      </c>
      <c r="GM58" s="73">
        <f t="shared" si="97"/>
        <v>1.8566489418574993E-2</v>
      </c>
      <c r="GO58" s="66">
        <v>39141</v>
      </c>
      <c r="GP58">
        <v>53.423805000000002</v>
      </c>
      <c r="GQ58" s="73">
        <f t="shared" si="98"/>
        <v>1.5894235344619981E-2</v>
      </c>
    </row>
    <row r="59" spans="1:199">
      <c r="A59" s="66">
        <v>39172</v>
      </c>
      <c r="B59">
        <v>25.399691000000001</v>
      </c>
      <c r="C59" s="73">
        <f t="shared" si="50"/>
        <v>6.0133540574782214E-2</v>
      </c>
      <c r="E59" s="66">
        <v>39172</v>
      </c>
      <c r="F59">
        <v>65.966521999999998</v>
      </c>
      <c r="G59" s="73">
        <f t="shared" si="51"/>
        <v>3.4555591414157726E-2</v>
      </c>
      <c r="I59" s="66">
        <v>39172</v>
      </c>
      <c r="J59">
        <v>28.328500999999999</v>
      </c>
      <c r="K59" s="73">
        <f t="shared" si="52"/>
        <v>3.7605958888574244E-2</v>
      </c>
      <c r="M59" s="66">
        <v>39172</v>
      </c>
      <c r="N59">
        <v>15.032054</v>
      </c>
      <c r="O59" s="73">
        <f t="shared" si="53"/>
        <v>3.1161004690865562E-2</v>
      </c>
      <c r="Q59" s="66">
        <v>39172</v>
      </c>
      <c r="R59">
        <v>29.603446999999999</v>
      </c>
      <c r="S59" s="73">
        <f t="shared" si="54"/>
        <v>6.1593747467780104E-2</v>
      </c>
      <c r="U59" s="66">
        <v>39172</v>
      </c>
      <c r="V59">
        <v>69.957558000000006</v>
      </c>
      <c r="W59" s="73">
        <f t="shared" si="55"/>
        <v>7.5278698467293209E-2</v>
      </c>
      <c r="X59"/>
      <c r="Y59" s="66">
        <v>39172</v>
      </c>
      <c r="Z59">
        <v>60.027740000000001</v>
      </c>
      <c r="AA59" s="73">
        <f t="shared" si="56"/>
        <v>0.10860462652126796</v>
      </c>
      <c r="AC59" s="93">
        <v>39171</v>
      </c>
      <c r="AD59" s="65">
        <v>9.3059999999999992</v>
      </c>
      <c r="AE59" s="95">
        <f t="shared" si="57"/>
        <v>5.6134930495928617E-2</v>
      </c>
      <c r="AG59" s="66">
        <v>39172</v>
      </c>
      <c r="AH59">
        <v>35.498592000000002</v>
      </c>
      <c r="AI59" s="73">
        <f t="shared" si="58"/>
        <v>5.2326764680481225E-2</v>
      </c>
      <c r="AJ59"/>
      <c r="AK59" s="66">
        <v>39172</v>
      </c>
      <c r="AL59">
        <v>39.666305999999999</v>
      </c>
      <c r="AM59" s="73">
        <f t="shared" si="59"/>
        <v>3.5906784473696898E-2</v>
      </c>
      <c r="AN59"/>
      <c r="AO59" s="66">
        <v>39172</v>
      </c>
      <c r="AP59">
        <v>19.401627999999999</v>
      </c>
      <c r="AQ59" s="73">
        <f t="shared" si="60"/>
        <v>2.1304549292148353E-2</v>
      </c>
      <c r="AS59" s="66">
        <v>39172</v>
      </c>
      <c r="AT59">
        <v>92.971214000000003</v>
      </c>
      <c r="AU59" s="73">
        <f t="shared" si="61"/>
        <v>8.1127910684526294E-2</v>
      </c>
      <c r="AW59" s="66">
        <v>39172</v>
      </c>
      <c r="AX59">
        <v>25.232755999999998</v>
      </c>
      <c r="AY59" s="73">
        <f t="shared" si="62"/>
        <v>3.6693945875816598E-2</v>
      </c>
      <c r="BA59" s="66">
        <v>39171</v>
      </c>
      <c r="BB59">
        <v>12.2514</v>
      </c>
      <c r="BC59" s="73">
        <f t="shared" si="63"/>
        <v>-4.7509023709340556E-2</v>
      </c>
      <c r="BE59" s="66">
        <v>39172</v>
      </c>
      <c r="BF59">
        <v>17.304182000000001</v>
      </c>
      <c r="BG59" s="73">
        <f t="shared" si="64"/>
        <v>7.8003485030226152E-2</v>
      </c>
      <c r="BI59" s="66">
        <v>39172</v>
      </c>
      <c r="BJ59">
        <v>56.812381999999999</v>
      </c>
      <c r="BK59" s="73">
        <f t="shared" si="65"/>
        <v>-3.2859130618693999E-2</v>
      </c>
      <c r="BM59" s="66">
        <v>39172</v>
      </c>
      <c r="BN59">
        <v>53.781039999999997</v>
      </c>
      <c r="BO59" s="73">
        <f t="shared" si="66"/>
        <v>9.1583209890384806E-2</v>
      </c>
      <c r="BQ59" s="66">
        <v>39172</v>
      </c>
      <c r="BR59">
        <v>5.9944100000000002</v>
      </c>
      <c r="BS59" s="73">
        <f t="shared" si="67"/>
        <v>7.7678840535639643E-2</v>
      </c>
      <c r="BU59" s="66">
        <v>39172</v>
      </c>
      <c r="BV59">
        <v>38.479213999999999</v>
      </c>
      <c r="BW59" s="73">
        <f t="shared" si="68"/>
        <v>-2.5234048217899881E-2</v>
      </c>
      <c r="BY59" s="66">
        <v>39172</v>
      </c>
      <c r="BZ59">
        <v>12.132346</v>
      </c>
      <c r="CA59" s="73">
        <f t="shared" si="69"/>
        <v>2.869345792583649E-3</v>
      </c>
      <c r="CC59" s="66">
        <v>39172</v>
      </c>
      <c r="CD59">
        <v>30.431370000000001</v>
      </c>
      <c r="CE59" s="73">
        <f t="shared" si="70"/>
        <v>2.5702564321536399E-2</v>
      </c>
      <c r="CG59" s="66">
        <v>39172</v>
      </c>
      <c r="CH59">
        <v>12.956697</v>
      </c>
      <c r="CI59" s="73">
        <f t="shared" si="71"/>
        <v>6.0623010681808046E-2</v>
      </c>
      <c r="CK59" s="66">
        <v>39172</v>
      </c>
      <c r="CL59">
        <v>37.614711999999997</v>
      </c>
      <c r="CM59" s="73">
        <f t="shared" si="72"/>
        <v>2.1572295098550066E-2</v>
      </c>
      <c r="CO59" s="66">
        <v>39172</v>
      </c>
      <c r="CP59">
        <v>4.2537700000000003</v>
      </c>
      <c r="CQ59" s="73">
        <f t="shared" si="73"/>
        <v>4.1621409044146192E-2</v>
      </c>
      <c r="CS59" s="66">
        <v>39171</v>
      </c>
      <c r="CT59">
        <v>24.3033</v>
      </c>
      <c r="CU59" s="73">
        <f t="shared" si="24"/>
        <v>-1.9400519237476519E-2</v>
      </c>
      <c r="CW59" s="66">
        <v>39171</v>
      </c>
      <c r="CX59">
        <v>56.780200000000001</v>
      </c>
      <c r="CY59" s="73">
        <f t="shared" si="74"/>
        <v>5.1899508480537301E-2</v>
      </c>
      <c r="DA59" s="66">
        <v>39172</v>
      </c>
      <c r="DB59">
        <v>40.257796999999997</v>
      </c>
      <c r="DC59" s="73">
        <f t="shared" si="75"/>
        <v>-9.0335647998178205E-3</v>
      </c>
      <c r="DE59" s="66">
        <v>39172</v>
      </c>
      <c r="DF59">
        <v>13.737158000000001</v>
      </c>
      <c r="DG59" s="73">
        <f t="shared" si="76"/>
        <v>-2.6062217262065746E-2</v>
      </c>
      <c r="DI59" s="93">
        <v>39171</v>
      </c>
      <c r="DJ59" s="65">
        <v>8.8475000000000001</v>
      </c>
      <c r="DK59" s="95">
        <f t="shared" si="77"/>
        <v>6.4783441398410857E-2</v>
      </c>
      <c r="DM59" s="66">
        <v>39172</v>
      </c>
      <c r="DN59">
        <v>3.5124789999999999</v>
      </c>
      <c r="DO59" s="73">
        <f t="shared" si="78"/>
        <v>8.3486420875962725E-2</v>
      </c>
      <c r="DQ59" s="66">
        <v>39172</v>
      </c>
      <c r="DR59">
        <v>29.979733</v>
      </c>
      <c r="DS59" s="73">
        <f t="shared" si="79"/>
        <v>9.0871270909518312E-2</v>
      </c>
      <c r="DU59" s="66">
        <v>39171</v>
      </c>
      <c r="DV59">
        <v>17.6584</v>
      </c>
      <c r="DW59" s="73">
        <f t="shared" si="80"/>
        <v>-2.7145653008332441E-3</v>
      </c>
      <c r="DY59" s="66">
        <v>39172</v>
      </c>
      <c r="DZ59">
        <v>36.267197000000003</v>
      </c>
      <c r="EA59" s="73">
        <f t="shared" si="81"/>
        <v>6.891139227951712E-2</v>
      </c>
      <c r="EC59" s="66">
        <v>39172</v>
      </c>
      <c r="ED59">
        <v>9.4008929999999999</v>
      </c>
      <c r="EE59" s="73">
        <f t="shared" si="82"/>
        <v>8.8064471539883796E-2</v>
      </c>
      <c r="EG59" s="93">
        <v>39171</v>
      </c>
      <c r="EH59" s="65">
        <v>16.313099999999999</v>
      </c>
      <c r="EI59" s="95">
        <f t="shared" si="83"/>
        <v>1.2193129461542569E-2</v>
      </c>
      <c r="EK59" s="66">
        <v>39172</v>
      </c>
      <c r="EL59">
        <v>30.443868999999999</v>
      </c>
      <c r="EM59" s="73">
        <f t="shared" si="84"/>
        <v>1.36774890604633E-2</v>
      </c>
      <c r="EO59" s="66">
        <v>39172</v>
      </c>
      <c r="EP59">
        <v>15.744664</v>
      </c>
      <c r="EQ59" s="73">
        <f t="shared" si="85"/>
        <v>0.11178288291156738</v>
      </c>
      <c r="ES59" s="66">
        <v>39172</v>
      </c>
      <c r="ET59">
        <v>19.448322000000001</v>
      </c>
      <c r="EU59" s="73">
        <f t="shared" si="86"/>
        <v>7.8049642994712051E-2</v>
      </c>
      <c r="EW59" s="66">
        <v>39172</v>
      </c>
      <c r="EX59">
        <v>16.461838</v>
      </c>
      <c r="EY59" s="73">
        <f t="shared" si="87"/>
        <v>-4.0380428678928847E-3</v>
      </c>
      <c r="FA59" s="66">
        <v>39172</v>
      </c>
      <c r="FB59">
        <v>94.988876000000005</v>
      </c>
      <c r="FC59" s="73">
        <f t="shared" si="88"/>
        <v>0.19038139544122892</v>
      </c>
      <c r="FE59" s="66">
        <v>39172</v>
      </c>
      <c r="FF59">
        <v>12.925779</v>
      </c>
      <c r="FG59" s="73">
        <f t="shared" si="89"/>
        <v>9.1179159412254823E-2</v>
      </c>
      <c r="FI59" s="66">
        <v>39172</v>
      </c>
      <c r="FJ59">
        <v>13.244844000000001</v>
      </c>
      <c r="FK59" s="73">
        <f t="shared" si="90"/>
        <v>-1.3156464546931206E-3</v>
      </c>
      <c r="FM59" s="93">
        <v>39171</v>
      </c>
      <c r="FN59" s="65">
        <v>126.61</v>
      </c>
      <c r="FO59" s="95">
        <f t="shared" si="91"/>
        <v>5.0042824259773334E-2</v>
      </c>
      <c r="FQ59" s="66">
        <v>39172</v>
      </c>
      <c r="FR59">
        <v>35.536892000000002</v>
      </c>
      <c r="FS59" s="73">
        <f t="shared" si="92"/>
        <v>2.9784319813616272E-2</v>
      </c>
      <c r="FU59" s="66">
        <v>39172</v>
      </c>
      <c r="FV59">
        <v>204.44000199999999</v>
      </c>
      <c r="FW59" s="73">
        <f t="shared" si="93"/>
        <v>-0.10414672169894422</v>
      </c>
      <c r="FY59" s="93">
        <v>39171</v>
      </c>
      <c r="FZ59" s="65">
        <v>12.589499999999999</v>
      </c>
      <c r="GA59" s="95">
        <f t="shared" si="94"/>
        <v>0.1461850843429901</v>
      </c>
      <c r="GC59" s="66">
        <v>39172</v>
      </c>
      <c r="GD59">
        <v>25.457884</v>
      </c>
      <c r="GE59" s="73">
        <f t="shared" si="95"/>
        <v>1.2846898537710347E-2</v>
      </c>
      <c r="GG59" s="66">
        <v>39172</v>
      </c>
      <c r="GH59">
        <v>52.604979999999998</v>
      </c>
      <c r="GI59" s="73">
        <f t="shared" si="96"/>
        <v>9.3245159329173849E-2</v>
      </c>
      <c r="GK59" s="66">
        <v>39172</v>
      </c>
      <c r="GL59">
        <v>18.071653000000001</v>
      </c>
      <c r="GM59" s="73">
        <f t="shared" si="97"/>
        <v>9.1787428695996418E-2</v>
      </c>
      <c r="GO59" s="66">
        <v>39172</v>
      </c>
      <c r="GP59">
        <v>60.024929</v>
      </c>
      <c r="GQ59" s="73">
        <f t="shared" si="98"/>
        <v>0.11650352611642063</v>
      </c>
    </row>
    <row r="60" spans="1:199">
      <c r="A60" s="66">
        <v>39202</v>
      </c>
      <c r="B60">
        <v>28.284690999999999</v>
      </c>
      <c r="C60" s="73">
        <f t="shared" si="50"/>
        <v>0.10758369562098842</v>
      </c>
      <c r="E60" s="66">
        <v>39202</v>
      </c>
      <c r="F60">
        <v>67.309334000000007</v>
      </c>
      <c r="G60" s="73">
        <f t="shared" si="51"/>
        <v>2.0151548544544016E-2</v>
      </c>
      <c r="I60" s="66">
        <v>39202</v>
      </c>
      <c r="J60">
        <v>29.129563999999998</v>
      </c>
      <c r="K60" s="73">
        <f t="shared" si="52"/>
        <v>2.7885203136534264E-2</v>
      </c>
      <c r="M60" s="66">
        <v>39202</v>
      </c>
      <c r="N60">
        <v>14.818167000000001</v>
      </c>
      <c r="O60" s="73">
        <f t="shared" si="53"/>
        <v>-1.4330926433169126E-2</v>
      </c>
      <c r="Q60" s="66">
        <v>39202</v>
      </c>
      <c r="R60">
        <v>29.670179000000001</v>
      </c>
      <c r="S60" s="73">
        <f t="shared" si="54"/>
        <v>2.2516600619005944E-3</v>
      </c>
      <c r="U60" s="66">
        <v>39202</v>
      </c>
      <c r="V60">
        <v>70.100455999999994</v>
      </c>
      <c r="W60" s="73">
        <f t="shared" si="55"/>
        <v>2.0405551314469964E-3</v>
      </c>
      <c r="X60"/>
      <c r="Y60" s="66">
        <v>39202</v>
      </c>
      <c r="Z60">
        <v>65.909362999999999</v>
      </c>
      <c r="AA60" s="73">
        <f t="shared" si="56"/>
        <v>9.3473721611336325E-2</v>
      </c>
      <c r="AC60" s="93">
        <v>39202</v>
      </c>
      <c r="AD60" s="65">
        <v>9.0760000000000005</v>
      </c>
      <c r="AE60" s="95">
        <f t="shared" si="57"/>
        <v>-2.5025786504861296E-2</v>
      </c>
      <c r="AG60" s="66">
        <v>39202</v>
      </c>
      <c r="AH60">
        <v>38.434669</v>
      </c>
      <c r="AI60" s="73">
        <f t="shared" si="58"/>
        <v>7.9466857098789728E-2</v>
      </c>
      <c r="AJ60"/>
      <c r="AK60" s="66">
        <v>39202</v>
      </c>
      <c r="AL60">
        <v>42.123412999999999</v>
      </c>
      <c r="AM60" s="73">
        <f t="shared" si="59"/>
        <v>6.010160240724529E-2</v>
      </c>
      <c r="AN60"/>
      <c r="AO60" s="66">
        <v>39202</v>
      </c>
      <c r="AP60">
        <v>19.115345000000001</v>
      </c>
      <c r="AQ60" s="73">
        <f t="shared" si="60"/>
        <v>-1.4865564435785421E-2</v>
      </c>
      <c r="AS60" s="66">
        <v>39202</v>
      </c>
      <c r="AT60">
        <v>92.023116999999999</v>
      </c>
      <c r="AU60" s="73">
        <f t="shared" si="61"/>
        <v>-1.0250101133488487E-2</v>
      </c>
      <c r="AW60" s="66">
        <v>39202</v>
      </c>
      <c r="AX60">
        <v>28.495798000000001</v>
      </c>
      <c r="AY60" s="73">
        <f t="shared" si="62"/>
        <v>0.12161364608306763</v>
      </c>
      <c r="BA60" s="66">
        <v>39202</v>
      </c>
      <c r="BB60">
        <v>12.095499999999999</v>
      </c>
      <c r="BC60" s="73">
        <f t="shared" si="63"/>
        <v>-1.2806733570920938E-2</v>
      </c>
      <c r="BE60" s="66">
        <v>39202</v>
      </c>
      <c r="BF60">
        <v>16.663591</v>
      </c>
      <c r="BG60" s="73">
        <f t="shared" si="64"/>
        <v>-3.7722046664363316E-2</v>
      </c>
      <c r="BI60" s="66">
        <v>39202</v>
      </c>
      <c r="BJ60">
        <v>56.763103000000001</v>
      </c>
      <c r="BK60" s="73">
        <f t="shared" si="65"/>
        <v>-8.6777534944972045E-4</v>
      </c>
      <c r="BM60" s="66">
        <v>39202</v>
      </c>
      <c r="BN60">
        <v>56.605010999999998</v>
      </c>
      <c r="BO60" s="73">
        <f t="shared" si="66"/>
        <v>5.1176526161553146E-2</v>
      </c>
      <c r="BQ60" s="66">
        <v>39202</v>
      </c>
      <c r="BR60">
        <v>6.173616</v>
      </c>
      <c r="BS60" s="73">
        <f t="shared" si="67"/>
        <v>2.9457359548354815E-2</v>
      </c>
      <c r="BU60" s="66">
        <v>39202</v>
      </c>
      <c r="BV60">
        <v>44.903236</v>
      </c>
      <c r="BW60" s="73">
        <f t="shared" si="68"/>
        <v>0.15439166402722526</v>
      </c>
      <c r="BY60" s="66">
        <v>39202</v>
      </c>
      <c r="BZ60">
        <v>13.051085</v>
      </c>
      <c r="CA60" s="73">
        <f t="shared" si="69"/>
        <v>7.2996163037871251E-2</v>
      </c>
      <c r="CC60" s="66">
        <v>39202</v>
      </c>
      <c r="CD60">
        <v>33.419445000000003</v>
      </c>
      <c r="CE60" s="73">
        <f t="shared" si="70"/>
        <v>9.3663931951142587E-2</v>
      </c>
      <c r="CG60" s="66">
        <v>39202</v>
      </c>
      <c r="CH60">
        <v>12.194558000000001</v>
      </c>
      <c r="CI60" s="73">
        <f t="shared" si="71"/>
        <v>-6.0623010681808191E-2</v>
      </c>
      <c r="CK60" s="66">
        <v>39202</v>
      </c>
      <c r="CL60">
        <v>37.313282000000001</v>
      </c>
      <c r="CM60" s="73">
        <f t="shared" si="72"/>
        <v>-8.0459014057126105E-3</v>
      </c>
      <c r="CO60" s="66">
        <v>39202</v>
      </c>
      <c r="CP60">
        <v>4.3149759999999997</v>
      </c>
      <c r="CQ60" s="73">
        <f t="shared" si="73"/>
        <v>1.4286113971186076E-2</v>
      </c>
      <c r="CS60" s="66">
        <v>39202</v>
      </c>
      <c r="CT60">
        <v>25.831399999999999</v>
      </c>
      <c r="CU60" s="73">
        <f t="shared" si="24"/>
        <v>6.0978662585640081E-2</v>
      </c>
      <c r="CW60" s="66">
        <v>39202</v>
      </c>
      <c r="CX60">
        <v>56.854799999999997</v>
      </c>
      <c r="CY60" s="73">
        <f t="shared" si="74"/>
        <v>1.3129759443296452E-3</v>
      </c>
      <c r="DA60" s="66">
        <v>39202</v>
      </c>
      <c r="DB60">
        <v>38.663403000000002</v>
      </c>
      <c r="DC60" s="73">
        <f t="shared" si="75"/>
        <v>-4.0410205686572866E-2</v>
      </c>
      <c r="DE60" s="66">
        <v>39202</v>
      </c>
      <c r="DF60">
        <v>14.763585000000001</v>
      </c>
      <c r="DG60" s="73">
        <f t="shared" si="76"/>
        <v>7.2059251798688134E-2</v>
      </c>
      <c r="DI60" s="93">
        <v>39202</v>
      </c>
      <c r="DJ60" s="65">
        <v>9.125</v>
      </c>
      <c r="DK60" s="95">
        <f t="shared" si="77"/>
        <v>3.0882966231073828E-2</v>
      </c>
      <c r="DM60" s="66">
        <v>39202</v>
      </c>
      <c r="DN60">
        <v>3.2226170000000001</v>
      </c>
      <c r="DO60" s="73">
        <f t="shared" si="78"/>
        <v>-8.6128293607295334E-2</v>
      </c>
      <c r="DQ60" s="66">
        <v>39202</v>
      </c>
      <c r="DR60">
        <v>30.907330999999999</v>
      </c>
      <c r="DS60" s="73">
        <f t="shared" si="79"/>
        <v>3.0471818257997434E-2</v>
      </c>
      <c r="DU60" s="66">
        <v>39202</v>
      </c>
      <c r="DV60">
        <v>16.957100000000001</v>
      </c>
      <c r="DW60" s="73">
        <f t="shared" si="80"/>
        <v>-4.0524965667699232E-2</v>
      </c>
      <c r="DY60" s="66">
        <v>39202</v>
      </c>
      <c r="DZ60">
        <v>39.236393</v>
      </c>
      <c r="EA60" s="73">
        <f t="shared" si="81"/>
        <v>7.8691040154876879E-2</v>
      </c>
      <c r="EC60" s="66">
        <v>39202</v>
      </c>
      <c r="ED60">
        <v>9.9408250000000002</v>
      </c>
      <c r="EE60" s="73">
        <f t="shared" si="82"/>
        <v>5.5845330448523883E-2</v>
      </c>
      <c r="EG60" s="93">
        <v>39202</v>
      </c>
      <c r="EH60" s="65">
        <v>16.323</v>
      </c>
      <c r="EI60" s="95">
        <f t="shared" si="83"/>
        <v>6.0669015621728011E-4</v>
      </c>
      <c r="EK60" s="66">
        <v>39202</v>
      </c>
      <c r="EL60">
        <v>30.074389</v>
      </c>
      <c r="EM60" s="73">
        <f t="shared" si="84"/>
        <v>-1.2210681635963843E-2</v>
      </c>
      <c r="EO60" s="66">
        <v>39202</v>
      </c>
      <c r="EP60">
        <v>14.68839</v>
      </c>
      <c r="EQ60" s="73">
        <f t="shared" si="85"/>
        <v>-6.9444128404103217E-2</v>
      </c>
      <c r="ES60" s="66">
        <v>39202</v>
      </c>
      <c r="ET60">
        <v>20.296135</v>
      </c>
      <c r="EU60" s="73">
        <f t="shared" si="86"/>
        <v>4.2669679982619807E-2</v>
      </c>
      <c r="EW60" s="66">
        <v>39202</v>
      </c>
      <c r="EX60">
        <v>17.755945000000001</v>
      </c>
      <c r="EY60" s="73">
        <f t="shared" si="87"/>
        <v>7.567553576605246E-2</v>
      </c>
      <c r="FA60" s="66">
        <v>39202</v>
      </c>
      <c r="FB60">
        <v>87.881439</v>
      </c>
      <c r="FC60" s="73">
        <f t="shared" si="88"/>
        <v>-7.7771168023498094E-2</v>
      </c>
      <c r="FE60" s="66">
        <v>39202</v>
      </c>
      <c r="FF60">
        <v>14.221173</v>
      </c>
      <c r="FG60" s="73">
        <f t="shared" si="89"/>
        <v>9.5508221053185599E-2</v>
      </c>
      <c r="FI60" s="66">
        <v>39202</v>
      </c>
      <c r="FJ60">
        <v>14.698935000000001</v>
      </c>
      <c r="FK60" s="73">
        <f t="shared" si="90"/>
        <v>0.10416669755531827</v>
      </c>
      <c r="FM60" s="93">
        <v>39202</v>
      </c>
      <c r="FN60" s="65">
        <v>131.09</v>
      </c>
      <c r="FO60" s="95">
        <f t="shared" si="91"/>
        <v>3.4772614677556032E-2</v>
      </c>
      <c r="FQ60" s="66">
        <v>39202</v>
      </c>
      <c r="FR60">
        <v>35.817669000000002</v>
      </c>
      <c r="FS60" s="73">
        <f t="shared" si="92"/>
        <v>7.8699509954297357E-3</v>
      </c>
      <c r="FU60" s="66">
        <v>39202</v>
      </c>
      <c r="FV60">
        <v>213.259995</v>
      </c>
      <c r="FW60" s="73">
        <f t="shared" si="93"/>
        <v>4.223751146157366E-2</v>
      </c>
      <c r="FY60" s="93">
        <v>39202</v>
      </c>
      <c r="FZ60" s="65">
        <v>13.496</v>
      </c>
      <c r="GA60" s="95">
        <f t="shared" si="94"/>
        <v>6.9530212034812341E-2</v>
      </c>
      <c r="GC60" s="66">
        <v>39202</v>
      </c>
      <c r="GD60">
        <v>28.802596999999999</v>
      </c>
      <c r="GE60" s="73">
        <f t="shared" si="95"/>
        <v>0.12344007777422544</v>
      </c>
      <c r="GG60" s="66">
        <v>39202</v>
      </c>
      <c r="GH60">
        <v>54.366264000000001</v>
      </c>
      <c r="GI60" s="73">
        <f t="shared" si="96"/>
        <v>3.2933022364168028E-2</v>
      </c>
      <c r="GK60" s="66">
        <v>39202</v>
      </c>
      <c r="GL60">
        <v>19.974543000000001</v>
      </c>
      <c r="GM60" s="73">
        <f t="shared" si="97"/>
        <v>0.10011403478489254</v>
      </c>
      <c r="GO60" s="66">
        <v>39202</v>
      </c>
      <c r="GP60">
        <v>59.897793</v>
      </c>
      <c r="GQ60" s="73">
        <f t="shared" si="98"/>
        <v>-2.1202995647501277E-3</v>
      </c>
    </row>
    <row r="61" spans="1:199">
      <c r="A61" s="66">
        <v>39233</v>
      </c>
      <c r="B61">
        <v>26.577013000000001</v>
      </c>
      <c r="C61" s="73">
        <f t="shared" si="50"/>
        <v>-6.2274034974515467E-2</v>
      </c>
      <c r="E61" s="66">
        <v>39233</v>
      </c>
      <c r="F61">
        <v>66.490111999999996</v>
      </c>
      <c r="G61" s="73">
        <f t="shared" si="51"/>
        <v>-1.2245674578994562E-2</v>
      </c>
      <c r="I61" s="66">
        <v>39233</v>
      </c>
      <c r="J61">
        <v>33.004798999999998</v>
      </c>
      <c r="K61" s="73">
        <f t="shared" si="52"/>
        <v>0.12489937166406664</v>
      </c>
      <c r="M61" s="66">
        <v>39233</v>
      </c>
      <c r="N61">
        <v>15.746714000000001</v>
      </c>
      <c r="O61" s="73">
        <f t="shared" si="53"/>
        <v>6.0777780575822671E-2</v>
      </c>
      <c r="Q61" s="66">
        <v>39233</v>
      </c>
      <c r="R61">
        <v>32.179656999999999</v>
      </c>
      <c r="S61" s="73">
        <f t="shared" si="54"/>
        <v>8.119201539862117E-2</v>
      </c>
      <c r="U61" s="66">
        <v>39233</v>
      </c>
      <c r="V61">
        <v>70.651413000000005</v>
      </c>
      <c r="W61" s="73">
        <f t="shared" si="55"/>
        <v>7.8288099182848743E-3</v>
      </c>
      <c r="X61"/>
      <c r="Y61" s="66">
        <v>39233</v>
      </c>
      <c r="Z61">
        <v>71.717308000000003</v>
      </c>
      <c r="AA61" s="73">
        <f t="shared" si="56"/>
        <v>8.4451602851056601E-2</v>
      </c>
      <c r="AC61" s="93">
        <v>39233</v>
      </c>
      <c r="AD61" s="65">
        <v>9.3819999999999997</v>
      </c>
      <c r="AE61" s="95">
        <f t="shared" si="57"/>
        <v>3.3159392988670856E-2</v>
      </c>
      <c r="AG61" s="66">
        <v>39233</v>
      </c>
      <c r="AH61">
        <v>40.310070000000003</v>
      </c>
      <c r="AI61" s="73">
        <f t="shared" si="58"/>
        <v>4.7641422847595594E-2</v>
      </c>
      <c r="AJ61"/>
      <c r="AK61" s="66">
        <v>39233</v>
      </c>
      <c r="AL61">
        <v>35.328170999999998</v>
      </c>
      <c r="AM61" s="73">
        <f t="shared" si="59"/>
        <v>-0.17592302337617735</v>
      </c>
      <c r="AN61"/>
      <c r="AO61" s="66">
        <v>39233</v>
      </c>
      <c r="AP61">
        <v>19.831291</v>
      </c>
      <c r="AQ61" s="73">
        <f t="shared" si="60"/>
        <v>3.6769628152899213E-2</v>
      </c>
      <c r="AS61" s="66">
        <v>39233</v>
      </c>
      <c r="AT61">
        <v>99.072288999999998</v>
      </c>
      <c r="AU61" s="73">
        <f t="shared" si="61"/>
        <v>7.3809958368651382E-2</v>
      </c>
      <c r="AW61" s="66">
        <v>39233</v>
      </c>
      <c r="AX61">
        <v>30.105726000000001</v>
      </c>
      <c r="AY61" s="73">
        <f t="shared" si="62"/>
        <v>5.49587484130757E-2</v>
      </c>
      <c r="BA61" s="66">
        <v>39233</v>
      </c>
      <c r="BB61">
        <v>13.0951</v>
      </c>
      <c r="BC61" s="73">
        <f t="shared" si="63"/>
        <v>7.940463182901307E-2</v>
      </c>
      <c r="BE61" s="66">
        <v>39233</v>
      </c>
      <c r="BF61">
        <v>20.824027999999998</v>
      </c>
      <c r="BG61" s="73">
        <f t="shared" si="64"/>
        <v>0.22288135256330668</v>
      </c>
      <c r="BI61" s="66">
        <v>39233</v>
      </c>
      <c r="BJ61">
        <v>59.842522000000002</v>
      </c>
      <c r="BK61" s="73">
        <f t="shared" si="65"/>
        <v>5.2829958921650932E-2</v>
      </c>
      <c r="BM61" s="66">
        <v>39233</v>
      </c>
      <c r="BN61">
        <v>57.361103</v>
      </c>
      <c r="BO61" s="73">
        <f t="shared" si="66"/>
        <v>1.3268910675478009E-2</v>
      </c>
      <c r="BQ61" s="66">
        <v>39233</v>
      </c>
      <c r="BR61">
        <v>6.4818319999999998</v>
      </c>
      <c r="BS61" s="73">
        <f t="shared" si="67"/>
        <v>4.8718458618311644E-2</v>
      </c>
      <c r="BU61" s="66">
        <v>39233</v>
      </c>
      <c r="BV61">
        <v>45.193142000000002</v>
      </c>
      <c r="BW61" s="73">
        <f t="shared" si="68"/>
        <v>6.4354862422786535E-3</v>
      </c>
      <c r="BY61" s="66">
        <v>39233</v>
      </c>
      <c r="BZ61">
        <v>13.358988999999999</v>
      </c>
      <c r="CA61" s="73">
        <f t="shared" si="69"/>
        <v>2.3318219517339794E-2</v>
      </c>
      <c r="CC61" s="66">
        <v>39233</v>
      </c>
      <c r="CD61">
        <v>32.689689999999999</v>
      </c>
      <c r="CE61" s="73">
        <f t="shared" si="70"/>
        <v>-2.2078178538266695E-2</v>
      </c>
      <c r="CG61" s="66">
        <v>39233</v>
      </c>
      <c r="CH61">
        <v>13.906798999999999</v>
      </c>
      <c r="CI61" s="73">
        <f t="shared" si="71"/>
        <v>0.13138807059034033</v>
      </c>
      <c r="CK61" s="66">
        <v>39233</v>
      </c>
      <c r="CL61">
        <v>36.304679999999998</v>
      </c>
      <c r="CM61" s="73">
        <f t="shared" si="72"/>
        <v>-2.7402690476709322E-2</v>
      </c>
      <c r="CO61" s="66">
        <v>39233</v>
      </c>
      <c r="CP61">
        <v>4.0548529999999996</v>
      </c>
      <c r="CQ61" s="73">
        <f t="shared" si="73"/>
        <v>-6.2177327157909669E-2</v>
      </c>
      <c r="CS61" s="66">
        <v>39233</v>
      </c>
      <c r="CT61">
        <v>25.424399999999999</v>
      </c>
      <c r="CU61" s="73">
        <f t="shared" si="24"/>
        <v>-1.588146334485015E-2</v>
      </c>
      <c r="CW61" s="66">
        <v>39233</v>
      </c>
      <c r="CX61">
        <v>54.8979</v>
      </c>
      <c r="CY61" s="73">
        <f t="shared" si="74"/>
        <v>-3.502555293221922E-2</v>
      </c>
      <c r="DA61" s="66">
        <v>39233</v>
      </c>
      <c r="DB61">
        <v>42.206783000000001</v>
      </c>
      <c r="DC61" s="73">
        <f t="shared" si="75"/>
        <v>8.7687449019177036E-2</v>
      </c>
      <c r="DE61" s="66">
        <v>39233</v>
      </c>
      <c r="DF61">
        <v>14.823911000000001</v>
      </c>
      <c r="DG61" s="73">
        <f t="shared" si="76"/>
        <v>4.0778093282622854E-3</v>
      </c>
      <c r="DI61" s="93">
        <v>39233</v>
      </c>
      <c r="DJ61" s="65">
        <v>10.725</v>
      </c>
      <c r="DK61" s="95">
        <f t="shared" si="77"/>
        <v>0.16155956534552543</v>
      </c>
      <c r="DM61" s="66">
        <v>39233</v>
      </c>
      <c r="DN61">
        <v>3.3678569999999999</v>
      </c>
      <c r="DO61" s="73">
        <f t="shared" si="78"/>
        <v>4.4082874659381661E-2</v>
      </c>
      <c r="DQ61" s="66">
        <v>39233</v>
      </c>
      <c r="DR61">
        <v>31.832257999999999</v>
      </c>
      <c r="DS61" s="73">
        <f t="shared" si="79"/>
        <v>2.9486773187802715E-2</v>
      </c>
      <c r="DU61" s="66">
        <v>39233</v>
      </c>
      <c r="DV61">
        <v>18.0427</v>
      </c>
      <c r="DW61" s="73">
        <f t="shared" si="80"/>
        <v>6.2054545664028057E-2</v>
      </c>
      <c r="DY61" s="66">
        <v>39233</v>
      </c>
      <c r="DZ61">
        <v>39.055523000000001</v>
      </c>
      <c r="EA61" s="73">
        <f t="shared" si="81"/>
        <v>-4.6204086197166134E-3</v>
      </c>
      <c r="EC61" s="66">
        <v>39233</v>
      </c>
      <c r="ED61">
        <v>8.882733</v>
      </c>
      <c r="EE61" s="73">
        <f t="shared" si="82"/>
        <v>-0.11254073528947317</v>
      </c>
      <c r="EG61" s="93">
        <v>39233</v>
      </c>
      <c r="EH61" s="65">
        <v>16.698699999999999</v>
      </c>
      <c r="EI61" s="95">
        <f t="shared" si="83"/>
        <v>2.2755715909408506E-2</v>
      </c>
      <c r="EK61" s="66">
        <v>39233</v>
      </c>
      <c r="EL61">
        <v>29.322716</v>
      </c>
      <c r="EM61" s="73">
        <f t="shared" si="84"/>
        <v>-2.5311440034113307E-2</v>
      </c>
      <c r="EO61" s="66">
        <v>39233</v>
      </c>
      <c r="EP61">
        <v>15.397104000000001</v>
      </c>
      <c r="EQ61" s="73">
        <f t="shared" si="85"/>
        <v>4.7122053974336275E-2</v>
      </c>
      <c r="ES61" s="66">
        <v>39233</v>
      </c>
      <c r="ET61">
        <v>20.270443</v>
      </c>
      <c r="EU61" s="73">
        <f t="shared" si="86"/>
        <v>-1.2666586486575857E-3</v>
      </c>
      <c r="EW61" s="66">
        <v>39233</v>
      </c>
      <c r="EX61">
        <v>18.378830000000001</v>
      </c>
      <c r="EY61" s="73">
        <f t="shared" si="87"/>
        <v>3.447906933091615E-2</v>
      </c>
      <c r="FA61" s="66">
        <v>39233</v>
      </c>
      <c r="FB61">
        <v>86.831619000000003</v>
      </c>
      <c r="FC61" s="73">
        <f t="shared" si="88"/>
        <v>-1.2017792455959811E-2</v>
      </c>
      <c r="FE61" s="66">
        <v>39233</v>
      </c>
      <c r="FF61">
        <v>14.502781000000001</v>
      </c>
      <c r="FG61" s="73">
        <f t="shared" si="89"/>
        <v>1.9608513715527125E-2</v>
      </c>
      <c r="FI61" s="66">
        <v>39233</v>
      </c>
      <c r="FJ61">
        <v>14.485548</v>
      </c>
      <c r="FK61" s="73">
        <f t="shared" si="90"/>
        <v>-1.4623579434603637E-2</v>
      </c>
      <c r="FM61" s="93">
        <v>39233</v>
      </c>
      <c r="FN61" s="65">
        <v>139.9</v>
      </c>
      <c r="FO61" s="95">
        <f t="shared" si="91"/>
        <v>6.5043771461717609E-2</v>
      </c>
      <c r="FQ61" s="66">
        <v>39233</v>
      </c>
      <c r="FR61">
        <v>36.453876000000001</v>
      </c>
      <c r="FS61" s="73">
        <f t="shared" si="92"/>
        <v>1.7606471111614098E-2</v>
      </c>
      <c r="FU61" s="66">
        <v>39233</v>
      </c>
      <c r="FV61">
        <v>190.14999399999999</v>
      </c>
      <c r="FW61" s="73">
        <f t="shared" si="93"/>
        <v>-0.11469885232424197</v>
      </c>
      <c r="FY61" s="93">
        <v>39233</v>
      </c>
      <c r="FZ61" s="65">
        <v>13.3377</v>
      </c>
      <c r="GA61" s="95">
        <f t="shared" si="94"/>
        <v>-1.1798733414259703E-2</v>
      </c>
      <c r="GC61" s="66">
        <v>39233</v>
      </c>
      <c r="GD61">
        <v>29.198891</v>
      </c>
      <c r="GE61" s="73">
        <f t="shared" si="95"/>
        <v>1.3665172413327901E-2</v>
      </c>
      <c r="GG61" s="66">
        <v>39233</v>
      </c>
      <c r="GH61">
        <v>55.620502000000002</v>
      </c>
      <c r="GI61" s="73">
        <f t="shared" si="96"/>
        <v>2.2808059863123741E-2</v>
      </c>
      <c r="GK61" s="66">
        <v>39233</v>
      </c>
      <c r="GL61">
        <v>20.153898000000002</v>
      </c>
      <c r="GM61" s="73">
        <f t="shared" si="97"/>
        <v>8.9391060229637789E-3</v>
      </c>
      <c r="GO61" s="66">
        <v>39233</v>
      </c>
      <c r="GP61">
        <v>59.779136999999999</v>
      </c>
      <c r="GQ61" s="73">
        <f t="shared" si="98"/>
        <v>-1.9829392161060978E-3</v>
      </c>
    </row>
    <row r="62" spans="1:199">
      <c r="A62" s="66">
        <v>39263</v>
      </c>
      <c r="B62">
        <v>26.820965000000001</v>
      </c>
      <c r="C62" s="73">
        <f t="shared" si="50"/>
        <v>9.1371885750950749E-3</v>
      </c>
      <c r="E62" s="66">
        <v>39263</v>
      </c>
      <c r="F62">
        <v>64.329223999999996</v>
      </c>
      <c r="G62" s="73">
        <f t="shared" si="51"/>
        <v>-3.3039222327802653E-2</v>
      </c>
      <c r="I62" s="66">
        <v>39263</v>
      </c>
      <c r="J62">
        <v>31.92033</v>
      </c>
      <c r="K62" s="73">
        <f t="shared" si="52"/>
        <v>-3.3409864261791954E-2</v>
      </c>
      <c r="M62" s="66">
        <v>39263</v>
      </c>
      <c r="N62">
        <v>15.268717000000001</v>
      </c>
      <c r="O62" s="73">
        <f t="shared" si="53"/>
        <v>-3.0825613839254747E-2</v>
      </c>
      <c r="Q62" s="66">
        <v>39263</v>
      </c>
      <c r="R62">
        <v>33.641983000000003</v>
      </c>
      <c r="S62" s="73">
        <f t="shared" si="54"/>
        <v>4.444029833558328E-2</v>
      </c>
      <c r="U62" s="66">
        <v>39263</v>
      </c>
      <c r="V62">
        <v>67.923537999999994</v>
      </c>
      <c r="W62" s="73">
        <f t="shared" si="55"/>
        <v>-3.9375477589185325E-2</v>
      </c>
      <c r="X62"/>
      <c r="Y62" s="66">
        <v>39263</v>
      </c>
      <c r="Z62">
        <v>62.968505999999998</v>
      </c>
      <c r="AA62" s="73">
        <f t="shared" si="56"/>
        <v>-0.13009741653911763</v>
      </c>
      <c r="AC62" s="93">
        <v>39262</v>
      </c>
      <c r="AD62" s="65">
        <v>8.7539999999999996</v>
      </c>
      <c r="AE62" s="95">
        <f t="shared" si="57"/>
        <v>-6.9282221137562675E-2</v>
      </c>
      <c r="AG62" s="66">
        <v>39263</v>
      </c>
      <c r="AH62">
        <v>37.558047999999999</v>
      </c>
      <c r="AI62" s="73">
        <f t="shared" si="58"/>
        <v>-7.0713630860845866E-2</v>
      </c>
      <c r="AJ62"/>
      <c r="AK62" s="66">
        <v>39263</v>
      </c>
      <c r="AL62">
        <v>37.108516999999999</v>
      </c>
      <c r="AM62" s="73">
        <f t="shared" si="59"/>
        <v>4.9165821003497173E-2</v>
      </c>
      <c r="AN62"/>
      <c r="AO62" s="66">
        <v>39263</v>
      </c>
      <c r="AP62">
        <v>18.310236</v>
      </c>
      <c r="AQ62" s="73">
        <f t="shared" si="60"/>
        <v>-7.9800796056313517E-2</v>
      </c>
      <c r="AS62" s="66">
        <v>39263</v>
      </c>
      <c r="AT62">
        <v>89.255797999999999</v>
      </c>
      <c r="AU62" s="73">
        <f t="shared" si="61"/>
        <v>-0.10434339345822574</v>
      </c>
      <c r="AW62" s="66">
        <v>39263</v>
      </c>
      <c r="AX62">
        <v>29.505099999999999</v>
      </c>
      <c r="AY62" s="73">
        <f t="shared" si="62"/>
        <v>-2.015225646160405E-2</v>
      </c>
      <c r="BA62" s="66">
        <v>39262</v>
      </c>
      <c r="BB62">
        <v>12.554</v>
      </c>
      <c r="BC62" s="73">
        <f t="shared" si="63"/>
        <v>-4.2198774537659127E-2</v>
      </c>
      <c r="BE62" s="66">
        <v>39263</v>
      </c>
      <c r="BF62">
        <v>22.246117000000002</v>
      </c>
      <c r="BG62" s="73">
        <f t="shared" si="64"/>
        <v>6.6059964234736493E-2</v>
      </c>
      <c r="BI62" s="66">
        <v>39263</v>
      </c>
      <c r="BJ62">
        <v>64.418930000000003</v>
      </c>
      <c r="BK62" s="73">
        <f t="shared" si="65"/>
        <v>7.3691055516543091E-2</v>
      </c>
      <c r="BM62" s="66">
        <v>39263</v>
      </c>
      <c r="BN62">
        <v>53.606453000000002</v>
      </c>
      <c r="BO62" s="73">
        <f t="shared" si="66"/>
        <v>-6.7696972913363698E-2</v>
      </c>
      <c r="BQ62" s="66">
        <v>39263</v>
      </c>
      <c r="BR62">
        <v>5.984686</v>
      </c>
      <c r="BS62" s="73">
        <f t="shared" si="67"/>
        <v>-7.9799313317857556E-2</v>
      </c>
      <c r="BU62" s="66">
        <v>39263</v>
      </c>
      <c r="BV62">
        <v>44.073031999999998</v>
      </c>
      <c r="BW62" s="73">
        <f t="shared" si="68"/>
        <v>-2.5097273538715485E-2</v>
      </c>
      <c r="BY62" s="66">
        <v>39263</v>
      </c>
      <c r="BZ62">
        <v>13.117046</v>
      </c>
      <c r="CA62" s="73">
        <f t="shared" si="69"/>
        <v>-1.8276885866106776E-2</v>
      </c>
      <c r="CC62" s="66">
        <v>39263</v>
      </c>
      <c r="CD62">
        <v>31.205341000000001</v>
      </c>
      <c r="CE62" s="73">
        <f t="shared" si="70"/>
        <v>-4.6470471606585323E-2</v>
      </c>
      <c r="CG62" s="66">
        <v>39263</v>
      </c>
      <c r="CH62">
        <v>12.603052999999999</v>
      </c>
      <c r="CI62" s="73">
        <f t="shared" si="71"/>
        <v>-9.8438771044492404E-2</v>
      </c>
      <c r="CK62" s="66">
        <v>39263</v>
      </c>
      <c r="CL62">
        <v>34.734177000000003</v>
      </c>
      <c r="CM62" s="73">
        <f t="shared" si="72"/>
        <v>-4.4222528397027165E-2</v>
      </c>
      <c r="CO62" s="66">
        <v>39263</v>
      </c>
      <c r="CP62">
        <v>4.0094960000000004</v>
      </c>
      <c r="CQ62" s="73">
        <f t="shared" si="73"/>
        <v>-1.1248887735144522E-2</v>
      </c>
      <c r="CS62" s="66">
        <v>39262</v>
      </c>
      <c r="CT62">
        <v>25.178699999999999</v>
      </c>
      <c r="CU62" s="73">
        <f t="shared" si="24"/>
        <v>-9.7109438291022119E-3</v>
      </c>
      <c r="CW62" s="66">
        <v>39262</v>
      </c>
      <c r="CX62">
        <v>60.631900000000002</v>
      </c>
      <c r="CY62" s="73">
        <f t="shared" si="74"/>
        <v>9.9346060796503238E-2</v>
      </c>
      <c r="DA62" s="66">
        <v>39263</v>
      </c>
      <c r="DB62">
        <v>37.775027999999999</v>
      </c>
      <c r="DC62" s="73">
        <f t="shared" si="75"/>
        <v>-0.11093269333319983</v>
      </c>
      <c r="DE62" s="66">
        <v>39263</v>
      </c>
      <c r="DF62">
        <v>14.394568</v>
      </c>
      <c r="DG62" s="73">
        <f t="shared" si="76"/>
        <v>-2.9390571993845475E-2</v>
      </c>
      <c r="DI62" s="93">
        <v>39262</v>
      </c>
      <c r="DJ62" s="65">
        <v>10.3825</v>
      </c>
      <c r="DK62" s="95">
        <f t="shared" si="77"/>
        <v>-3.2455768291309021E-2</v>
      </c>
      <c r="DM62" s="66">
        <v>39263</v>
      </c>
      <c r="DN62">
        <v>3.4013520000000002</v>
      </c>
      <c r="DO62" s="73">
        <f t="shared" si="78"/>
        <v>9.8963625939088827E-3</v>
      </c>
      <c r="DQ62" s="66">
        <v>39263</v>
      </c>
      <c r="DR62">
        <v>30.306830999999999</v>
      </c>
      <c r="DS62" s="73">
        <f t="shared" si="79"/>
        <v>-4.9107045492452268E-2</v>
      </c>
      <c r="DU62" s="66">
        <v>39262</v>
      </c>
      <c r="DV62">
        <v>17.485499999999998</v>
      </c>
      <c r="DW62" s="73">
        <f t="shared" si="80"/>
        <v>-3.1369204795334213E-2</v>
      </c>
      <c r="DY62" s="66">
        <v>39263</v>
      </c>
      <c r="DZ62">
        <v>37.419170000000001</v>
      </c>
      <c r="EA62" s="73">
        <f t="shared" si="81"/>
        <v>-4.2801160395848727E-2</v>
      </c>
      <c r="EC62" s="66">
        <v>39263</v>
      </c>
      <c r="ED62">
        <v>9.1603060000000003</v>
      </c>
      <c r="EE62" s="73">
        <f t="shared" si="82"/>
        <v>3.0770304318809574E-2</v>
      </c>
      <c r="EG62" s="93">
        <v>39262</v>
      </c>
      <c r="EH62" s="65">
        <v>16.352699999999999</v>
      </c>
      <c r="EI62" s="95">
        <f t="shared" si="83"/>
        <v>-2.093785075708017E-2</v>
      </c>
      <c r="EK62" s="66">
        <v>39263</v>
      </c>
      <c r="EL62">
        <v>29.674966999999999</v>
      </c>
      <c r="EM62" s="73">
        <f t="shared" si="84"/>
        <v>1.1941322704650873E-2</v>
      </c>
      <c r="EO62" s="66">
        <v>39263</v>
      </c>
      <c r="EP62">
        <v>13.750389</v>
      </c>
      <c r="EQ62" s="73">
        <f t="shared" si="85"/>
        <v>-0.11311232516605596</v>
      </c>
      <c r="ES62" s="66">
        <v>39263</v>
      </c>
      <c r="ET62">
        <v>19.21068</v>
      </c>
      <c r="EU62" s="73">
        <f t="shared" si="86"/>
        <v>-5.369744079910746E-2</v>
      </c>
      <c r="EW62" s="66">
        <v>39263</v>
      </c>
      <c r="EX62">
        <v>16.839502</v>
      </c>
      <c r="EY62" s="73">
        <f t="shared" si="87"/>
        <v>-8.7472022823064099E-2</v>
      </c>
      <c r="FA62" s="66">
        <v>39263</v>
      </c>
      <c r="FB62">
        <v>80.460953000000003</v>
      </c>
      <c r="FC62" s="73">
        <f t="shared" si="88"/>
        <v>-7.6198818681888852E-2</v>
      </c>
      <c r="FE62" s="66">
        <v>39263</v>
      </c>
      <c r="FF62">
        <v>14.566141999999999</v>
      </c>
      <c r="FG62" s="73">
        <f t="shared" si="89"/>
        <v>4.3593703380926403E-3</v>
      </c>
      <c r="FI62" s="66">
        <v>39263</v>
      </c>
      <c r="FJ62">
        <v>14.217750000000001</v>
      </c>
      <c r="FK62" s="73">
        <f t="shared" si="90"/>
        <v>-1.8660278738294095E-2</v>
      </c>
      <c r="FM62" s="93">
        <v>39262</v>
      </c>
      <c r="FN62" s="65">
        <v>136.19</v>
      </c>
      <c r="FO62" s="95">
        <f t="shared" si="91"/>
        <v>-2.6876912090569503E-2</v>
      </c>
      <c r="FQ62" s="66">
        <v>39263</v>
      </c>
      <c r="FR62">
        <v>37.113669999999999</v>
      </c>
      <c r="FS62" s="73">
        <f t="shared" si="92"/>
        <v>1.7937575109401773E-2</v>
      </c>
      <c r="FU62" s="66">
        <v>39263</v>
      </c>
      <c r="FV62">
        <v>175.300003</v>
      </c>
      <c r="FW62" s="73">
        <f t="shared" si="93"/>
        <v>-8.1314393779523431E-2</v>
      </c>
      <c r="FY62" s="93">
        <v>39262</v>
      </c>
      <c r="FZ62" s="65">
        <v>13.423999999999999</v>
      </c>
      <c r="GA62" s="95">
        <f t="shared" si="94"/>
        <v>6.449537895442687E-3</v>
      </c>
      <c r="GC62" s="66">
        <v>39263</v>
      </c>
      <c r="GD62">
        <v>26.440688999999999</v>
      </c>
      <c r="GE62" s="73">
        <f t="shared" si="95"/>
        <v>-9.9226655455475141E-2</v>
      </c>
      <c r="GG62" s="66">
        <v>39263</v>
      </c>
      <c r="GH62">
        <v>55.991031999999997</v>
      </c>
      <c r="GI62" s="73">
        <f t="shared" si="96"/>
        <v>6.6396607582961146E-3</v>
      </c>
      <c r="GK62" s="66">
        <v>39263</v>
      </c>
      <c r="GL62">
        <v>18.929369000000001</v>
      </c>
      <c r="GM62" s="73">
        <f t="shared" si="97"/>
        <v>-6.2683087483004898E-2</v>
      </c>
      <c r="GO62" s="66">
        <v>39263</v>
      </c>
      <c r="GP62">
        <v>55.947670000000002</v>
      </c>
      <c r="GQ62" s="73">
        <f t="shared" si="98"/>
        <v>-6.6239930919783183E-2</v>
      </c>
    </row>
    <row r="63" spans="1:199">
      <c r="A63" s="66">
        <v>39294</v>
      </c>
      <c r="B63">
        <v>27.195924999999999</v>
      </c>
      <c r="C63" s="73">
        <f t="shared" si="50"/>
        <v>1.3883288084186891E-2</v>
      </c>
      <c r="E63" s="66">
        <v>39294</v>
      </c>
      <c r="F63">
        <v>63.730685999999999</v>
      </c>
      <c r="G63" s="73">
        <f t="shared" si="51"/>
        <v>-9.3478491193962811E-3</v>
      </c>
      <c r="I63" s="66">
        <v>39294</v>
      </c>
      <c r="J63">
        <v>30.260777999999998</v>
      </c>
      <c r="K63" s="73">
        <f t="shared" si="52"/>
        <v>-5.3390692335409308E-2</v>
      </c>
      <c r="M63" s="66">
        <v>39294</v>
      </c>
      <c r="N63">
        <v>15.316511</v>
      </c>
      <c r="O63" s="73">
        <f t="shared" si="53"/>
        <v>3.1253021165886007E-3</v>
      </c>
      <c r="Q63" s="66">
        <v>39294</v>
      </c>
      <c r="R63">
        <v>33.413764999999998</v>
      </c>
      <c r="S63" s="73">
        <f t="shared" si="54"/>
        <v>-6.8068402180658707E-3</v>
      </c>
      <c r="U63" s="66">
        <v>39294</v>
      </c>
      <c r="V63">
        <v>69.186897000000002</v>
      </c>
      <c r="W63" s="73">
        <f t="shared" si="55"/>
        <v>1.8428863642367496E-2</v>
      </c>
      <c r="X63"/>
      <c r="Y63" s="66">
        <v>39294</v>
      </c>
      <c r="Z63">
        <v>62.039886000000003</v>
      </c>
      <c r="AA63" s="73">
        <f t="shared" si="56"/>
        <v>-1.485719585311206E-2</v>
      </c>
      <c r="AC63" s="93">
        <v>39294</v>
      </c>
      <c r="AD63" s="65">
        <v>8.8740000000000006</v>
      </c>
      <c r="AE63" s="95">
        <f t="shared" si="57"/>
        <v>1.3614914188014169E-2</v>
      </c>
      <c r="AG63" s="66">
        <v>39294</v>
      </c>
      <c r="AH63">
        <v>41.617840000000001</v>
      </c>
      <c r="AI63" s="73">
        <f t="shared" si="58"/>
        <v>0.10264123868431123</v>
      </c>
      <c r="AJ63"/>
      <c r="AK63" s="66">
        <v>39294</v>
      </c>
      <c r="AL63">
        <v>36.155158999999998</v>
      </c>
      <c r="AM63" s="73">
        <f t="shared" si="59"/>
        <v>-2.6026862650441279E-2</v>
      </c>
      <c r="AN63"/>
      <c r="AO63" s="66">
        <v>39294</v>
      </c>
      <c r="AP63">
        <v>17.907357999999999</v>
      </c>
      <c r="AQ63" s="73">
        <f t="shared" si="60"/>
        <v>-2.2248557898367535E-2</v>
      </c>
      <c r="AS63" s="66">
        <v>39294</v>
      </c>
      <c r="AT63">
        <v>89.786582999999993</v>
      </c>
      <c r="AU63" s="73">
        <f t="shared" si="61"/>
        <v>5.9291722107029004E-3</v>
      </c>
      <c r="AW63" s="66">
        <v>39294</v>
      </c>
      <c r="AX63">
        <v>30.071670999999998</v>
      </c>
      <c r="AY63" s="73">
        <f t="shared" si="62"/>
        <v>1.9020436032899764E-2</v>
      </c>
      <c r="BA63" s="66">
        <v>39294</v>
      </c>
      <c r="BB63">
        <v>12.764900000000001</v>
      </c>
      <c r="BC63" s="73">
        <f t="shared" si="63"/>
        <v>1.6659876846544533E-2</v>
      </c>
      <c r="BE63" s="66">
        <v>39294</v>
      </c>
      <c r="BF63">
        <v>22.073483</v>
      </c>
      <c r="BG63" s="73">
        <f t="shared" si="64"/>
        <v>-7.7904526716016239E-3</v>
      </c>
      <c r="BI63" s="66">
        <v>39294</v>
      </c>
      <c r="BJ63">
        <v>71.244797000000005</v>
      </c>
      <c r="BK63" s="73">
        <f t="shared" si="65"/>
        <v>0.10071425790434935</v>
      </c>
      <c r="BM63" s="66">
        <v>39294</v>
      </c>
      <c r="BN63">
        <v>50.785069</v>
      </c>
      <c r="BO63" s="73">
        <f t="shared" si="66"/>
        <v>-5.4067058561851289E-2</v>
      </c>
      <c r="BQ63" s="66">
        <v>39294</v>
      </c>
      <c r="BR63">
        <v>6.4581590000000002</v>
      </c>
      <c r="BS63" s="73">
        <f t="shared" si="67"/>
        <v>7.6140419519524494E-2</v>
      </c>
      <c r="BU63" s="66">
        <v>39294</v>
      </c>
      <c r="BV63">
        <v>42.946339000000002</v>
      </c>
      <c r="BW63" s="73">
        <f t="shared" si="68"/>
        <v>-2.589666997659856E-2</v>
      </c>
      <c r="BY63" s="66">
        <v>39294</v>
      </c>
      <c r="BZ63">
        <v>12.913523</v>
      </c>
      <c r="CA63" s="73">
        <f t="shared" si="69"/>
        <v>-1.5637548862093547E-2</v>
      </c>
      <c r="CC63" s="66">
        <v>39294</v>
      </c>
      <c r="CD63">
        <v>30.388273000000002</v>
      </c>
      <c r="CE63" s="73">
        <f t="shared" si="70"/>
        <v>-2.6532488652219355E-2</v>
      </c>
      <c r="CG63" s="66">
        <v>39294</v>
      </c>
      <c r="CH63">
        <v>12.603052999999999</v>
      </c>
      <c r="CI63" s="73">
        <f t="shared" si="71"/>
        <v>0</v>
      </c>
      <c r="CK63" s="66">
        <v>39294</v>
      </c>
      <c r="CL63">
        <v>34.184505000000001</v>
      </c>
      <c r="CM63" s="73">
        <f t="shared" si="72"/>
        <v>-1.5951658957601682E-2</v>
      </c>
      <c r="CO63" s="66">
        <v>39294</v>
      </c>
      <c r="CP63">
        <v>4.0094960000000004</v>
      </c>
      <c r="CQ63" s="73">
        <f t="shared" si="73"/>
        <v>0</v>
      </c>
      <c r="CS63" s="66">
        <v>39294</v>
      </c>
      <c r="CT63">
        <v>24.049900000000001</v>
      </c>
      <c r="CU63" s="73">
        <f t="shared" si="24"/>
        <v>-4.5867560468038165E-2</v>
      </c>
      <c r="CW63" s="66">
        <v>39294</v>
      </c>
      <c r="CX63">
        <v>59.555399999999999</v>
      </c>
      <c r="CY63" s="73">
        <f t="shared" si="74"/>
        <v>-1.7914185423392834E-2</v>
      </c>
      <c r="DA63" s="66">
        <v>39294</v>
      </c>
      <c r="DB63">
        <v>39.322651</v>
      </c>
      <c r="DC63" s="73">
        <f t="shared" si="75"/>
        <v>4.0152464776475376E-2</v>
      </c>
      <c r="DE63" s="66">
        <v>39294</v>
      </c>
      <c r="DF63">
        <v>13.528084</v>
      </c>
      <c r="DG63" s="73">
        <f t="shared" si="76"/>
        <v>-6.2083092272947719E-2</v>
      </c>
      <c r="DI63" s="93">
        <v>39294</v>
      </c>
      <c r="DJ63" s="65">
        <v>10.307499999999999</v>
      </c>
      <c r="DK63" s="95">
        <f t="shared" si="77"/>
        <v>-7.2499109238536195E-3</v>
      </c>
      <c r="DM63" s="66">
        <v>39294</v>
      </c>
      <c r="DN63">
        <v>3.3678569999999999</v>
      </c>
      <c r="DO63" s="73">
        <f t="shared" si="78"/>
        <v>-9.8963625939089226E-3</v>
      </c>
      <c r="DQ63" s="66">
        <v>39294</v>
      </c>
      <c r="DR63">
        <v>29.805486999999999</v>
      </c>
      <c r="DS63" s="73">
        <f t="shared" si="79"/>
        <v>-1.6680628572103395E-2</v>
      </c>
      <c r="DU63" s="66">
        <v>39294</v>
      </c>
      <c r="DV63">
        <v>17.418199999999999</v>
      </c>
      <c r="DW63" s="73">
        <f t="shared" si="80"/>
        <v>-3.856329466678762E-3</v>
      </c>
      <c r="DY63" s="66">
        <v>39294</v>
      </c>
      <c r="DZ63">
        <v>36.024929</v>
      </c>
      <c r="EA63" s="73">
        <f t="shared" si="81"/>
        <v>-3.7971968917821765E-2</v>
      </c>
      <c r="EC63" s="66">
        <v>39294</v>
      </c>
      <c r="ED63">
        <v>10.211940999999999</v>
      </c>
      <c r="EE63" s="73">
        <f t="shared" si="82"/>
        <v>0.10867813760429615</v>
      </c>
      <c r="EG63" s="93">
        <v>39294</v>
      </c>
      <c r="EH63" s="65">
        <v>17.094200000000001</v>
      </c>
      <c r="EI63" s="95">
        <f t="shared" si="83"/>
        <v>4.4346203362855517E-2</v>
      </c>
      <c r="EK63" s="66">
        <v>39294</v>
      </c>
      <c r="EL63">
        <v>30.980864</v>
      </c>
      <c r="EM63" s="73">
        <f t="shared" si="84"/>
        <v>4.3065895112516801E-2</v>
      </c>
      <c r="EO63" s="66">
        <v>39294</v>
      </c>
      <c r="EP63">
        <v>13.667092999999999</v>
      </c>
      <c r="EQ63" s="73">
        <f t="shared" si="85"/>
        <v>-6.0761419498994327E-3</v>
      </c>
      <c r="ES63" s="66">
        <v>39294</v>
      </c>
      <c r="ET63">
        <v>18.581242</v>
      </c>
      <c r="EU63" s="73">
        <f t="shared" si="86"/>
        <v>-3.3313797161413708E-2</v>
      </c>
      <c r="EW63" s="66">
        <v>39294</v>
      </c>
      <c r="EX63">
        <v>18.040571</v>
      </c>
      <c r="EY63" s="73">
        <f t="shared" si="87"/>
        <v>6.8895730087916621E-2</v>
      </c>
      <c r="FA63" s="66">
        <v>39294</v>
      </c>
      <c r="FB63">
        <v>74.734802000000002</v>
      </c>
      <c r="FC63" s="73">
        <f t="shared" si="88"/>
        <v>-7.382613697303575E-2</v>
      </c>
      <c r="FE63" s="66">
        <v>39294</v>
      </c>
      <c r="FF63">
        <v>17.002044999999999</v>
      </c>
      <c r="FG63" s="73">
        <f t="shared" si="89"/>
        <v>0.15463383646098203</v>
      </c>
      <c r="FI63" s="66">
        <v>39294</v>
      </c>
      <c r="FJ63">
        <v>13.623047</v>
      </c>
      <c r="FK63" s="73">
        <f t="shared" si="90"/>
        <v>-4.2728193181961256E-2</v>
      </c>
      <c r="FM63" s="93">
        <v>39294</v>
      </c>
      <c r="FN63" s="65">
        <v>126.84</v>
      </c>
      <c r="FO63" s="95">
        <f t="shared" si="91"/>
        <v>-7.1124519910719344E-2</v>
      </c>
      <c r="FQ63" s="66">
        <v>39294</v>
      </c>
      <c r="FR63">
        <v>36.783779000000003</v>
      </c>
      <c r="FS63" s="73">
        <f t="shared" si="92"/>
        <v>-8.9284054034024247E-3</v>
      </c>
      <c r="FU63" s="66">
        <v>39294</v>
      </c>
      <c r="FV63">
        <v>176.75</v>
      </c>
      <c r="FW63" s="73">
        <f t="shared" si="93"/>
        <v>8.2374957359736631E-3</v>
      </c>
      <c r="FY63" s="93">
        <v>39294</v>
      </c>
      <c r="FZ63" s="65">
        <v>13.4384</v>
      </c>
      <c r="GA63" s="95">
        <f t="shared" si="94"/>
        <v>1.0721306643753127E-3</v>
      </c>
      <c r="GC63" s="66">
        <v>39294</v>
      </c>
      <c r="GD63">
        <v>25.117070999999999</v>
      </c>
      <c r="GE63" s="73">
        <f t="shared" si="95"/>
        <v>-5.1356339162287566E-2</v>
      </c>
      <c r="GG63" s="66">
        <v>39294</v>
      </c>
      <c r="GH63">
        <v>54.383896</v>
      </c>
      <c r="GI63" s="73">
        <f t="shared" si="96"/>
        <v>-2.9123454428993174E-2</v>
      </c>
      <c r="GK63" s="66">
        <v>39294</v>
      </c>
      <c r="GL63">
        <v>20.121323</v>
      </c>
      <c r="GM63" s="73">
        <f t="shared" si="97"/>
        <v>6.1065467204608953E-2</v>
      </c>
      <c r="GO63" s="66">
        <v>39294</v>
      </c>
      <c r="GP63">
        <v>50.253067000000001</v>
      </c>
      <c r="GQ63" s="73">
        <f t="shared" si="98"/>
        <v>-0.10734520966298823</v>
      </c>
    </row>
    <row r="64" spans="1:199">
      <c r="A64" s="66">
        <v>39325</v>
      </c>
      <c r="B64">
        <v>28.713851999999999</v>
      </c>
      <c r="C64" s="73">
        <f t="shared" si="50"/>
        <v>5.4312508510160111E-2</v>
      </c>
      <c r="E64" s="66">
        <v>39325</v>
      </c>
      <c r="F64">
        <v>65.347487999999998</v>
      </c>
      <c r="G64" s="73">
        <f t="shared" si="51"/>
        <v>2.5052826728171617E-2</v>
      </c>
      <c r="I64" s="66">
        <v>39325</v>
      </c>
      <c r="J64">
        <v>31.230212999999999</v>
      </c>
      <c r="K64" s="73">
        <f t="shared" si="52"/>
        <v>3.1533573098139298E-2</v>
      </c>
      <c r="M64" s="66">
        <v>39325</v>
      </c>
      <c r="N64">
        <v>14.783879000000001</v>
      </c>
      <c r="O64" s="73">
        <f t="shared" si="53"/>
        <v>-3.5394066519022716E-2</v>
      </c>
      <c r="Q64" s="66">
        <v>39325</v>
      </c>
      <c r="R64">
        <v>34.698574000000001</v>
      </c>
      <c r="S64" s="73">
        <f t="shared" si="54"/>
        <v>3.7730650176855195E-2</v>
      </c>
      <c r="U64" s="66">
        <v>39325</v>
      </c>
      <c r="V64">
        <v>74.031097000000003</v>
      </c>
      <c r="W64" s="73">
        <f t="shared" si="55"/>
        <v>6.7673739678393866E-2</v>
      </c>
      <c r="X64"/>
      <c r="Y64" s="66">
        <v>39325</v>
      </c>
      <c r="Z64">
        <v>64.886489999999995</v>
      </c>
      <c r="AA64" s="73">
        <f t="shared" si="56"/>
        <v>4.4861934848076566E-2</v>
      </c>
      <c r="AC64" s="93">
        <v>39325</v>
      </c>
      <c r="AD64" s="65">
        <v>8.61</v>
      </c>
      <c r="AE64" s="95">
        <f t="shared" si="57"/>
        <v>-3.0201334517078487E-2</v>
      </c>
      <c r="AG64" s="66">
        <v>39325</v>
      </c>
      <c r="AH64">
        <v>40.108913000000001</v>
      </c>
      <c r="AI64" s="73">
        <f t="shared" si="58"/>
        <v>-3.6930342551793345E-2</v>
      </c>
      <c r="AJ64"/>
      <c r="AK64" s="66">
        <v>39325</v>
      </c>
      <c r="AL64">
        <v>35.829323000000002</v>
      </c>
      <c r="AM64" s="73">
        <f t="shared" si="59"/>
        <v>-9.0530129917883728E-3</v>
      </c>
      <c r="AN64"/>
      <c r="AO64" s="66">
        <v>39325</v>
      </c>
      <c r="AP64">
        <v>17.726479999999999</v>
      </c>
      <c r="AQ64" s="73">
        <f t="shared" si="60"/>
        <v>-1.0152123019828738E-2</v>
      </c>
      <c r="AS64" s="66">
        <v>39325</v>
      </c>
      <c r="AT64">
        <v>93.513419999999996</v>
      </c>
      <c r="AU64" s="73">
        <f t="shared" si="61"/>
        <v>4.0669401061202176E-2</v>
      </c>
      <c r="AW64" s="66">
        <v>39325</v>
      </c>
      <c r="AX64">
        <v>30.031424000000001</v>
      </c>
      <c r="AY64" s="73">
        <f t="shared" si="62"/>
        <v>-1.3392656739453967E-3</v>
      </c>
      <c r="BA64" s="66">
        <v>39325</v>
      </c>
      <c r="BB64">
        <v>12.2881</v>
      </c>
      <c r="BC64" s="73">
        <f t="shared" si="63"/>
        <v>-3.8067902348848354E-2</v>
      </c>
      <c r="BE64" s="66">
        <v>39325</v>
      </c>
      <c r="BF64">
        <v>23.617521</v>
      </c>
      <c r="BG64" s="73">
        <f t="shared" si="64"/>
        <v>6.7611827975045599E-2</v>
      </c>
      <c r="BI64" s="66">
        <v>39325</v>
      </c>
      <c r="BJ64">
        <v>74.851624000000001</v>
      </c>
      <c r="BK64" s="73">
        <f t="shared" si="65"/>
        <v>4.938601543612034E-2</v>
      </c>
      <c r="BM64" s="66">
        <v>39325</v>
      </c>
      <c r="BN64">
        <v>50.325767999999997</v>
      </c>
      <c r="BO64" s="73">
        <f t="shared" si="66"/>
        <v>-9.0851618452605469E-3</v>
      </c>
      <c r="BQ64" s="66">
        <v>39325</v>
      </c>
      <c r="BR64">
        <v>6.5244439999999999</v>
      </c>
      <c r="BS64" s="73">
        <f t="shared" si="67"/>
        <v>1.0211446191565965E-2</v>
      </c>
      <c r="BU64" s="66">
        <v>39325</v>
      </c>
      <c r="BV64">
        <v>46.543869000000001</v>
      </c>
      <c r="BW64" s="73">
        <f t="shared" si="68"/>
        <v>8.044388106015396E-2</v>
      </c>
      <c r="BY64" s="66">
        <v>39325</v>
      </c>
      <c r="BZ64">
        <v>13.223895000000001</v>
      </c>
      <c r="CA64" s="73">
        <f t="shared" si="69"/>
        <v>2.3750363514097844E-2</v>
      </c>
      <c r="CC64" s="66">
        <v>39325</v>
      </c>
      <c r="CD64">
        <v>30.796814000000001</v>
      </c>
      <c r="CE64" s="73">
        <f t="shared" si="70"/>
        <v>1.3354465660620707E-2</v>
      </c>
      <c r="CG64" s="66">
        <v>39325</v>
      </c>
      <c r="CH64">
        <v>13.472205000000001</v>
      </c>
      <c r="CI64" s="73">
        <f t="shared" si="71"/>
        <v>6.6689587935595457E-2</v>
      </c>
      <c r="CK64" s="66">
        <v>39325</v>
      </c>
      <c r="CL64">
        <v>35.853164999999997</v>
      </c>
      <c r="CM64" s="73">
        <f t="shared" si="72"/>
        <v>4.7659376441791405E-2</v>
      </c>
      <c r="CO64" s="66">
        <v>39325</v>
      </c>
      <c r="CP64">
        <v>4.1891040000000004</v>
      </c>
      <c r="CQ64" s="73">
        <f t="shared" si="73"/>
        <v>4.3821320950560926E-2</v>
      </c>
      <c r="CS64" s="66">
        <v>39325</v>
      </c>
      <c r="CT64">
        <v>22.6678</v>
      </c>
      <c r="CU64" s="73">
        <f t="shared" si="24"/>
        <v>-5.9185423280929093E-2</v>
      </c>
      <c r="CW64" s="66">
        <v>39325</v>
      </c>
      <c r="CX64">
        <v>58.211300000000001</v>
      </c>
      <c r="CY64" s="73">
        <f t="shared" si="74"/>
        <v>-2.2827477824119216E-2</v>
      </c>
      <c r="DA64" s="66">
        <v>39325</v>
      </c>
      <c r="DB64">
        <v>38.830261</v>
      </c>
      <c r="DC64" s="73">
        <f t="shared" si="75"/>
        <v>-1.2600848837985837E-2</v>
      </c>
      <c r="DE64" s="66">
        <v>39325</v>
      </c>
      <c r="DF64">
        <v>13.215843</v>
      </c>
      <c r="DG64" s="73">
        <f t="shared" si="76"/>
        <v>-2.3351483752476605E-2</v>
      </c>
      <c r="DI64" s="93">
        <v>39325</v>
      </c>
      <c r="DJ64" s="65">
        <v>10.175000000000001</v>
      </c>
      <c r="DK64" s="95">
        <f t="shared" si="77"/>
        <v>-1.2938054270259141E-2</v>
      </c>
      <c r="DM64" s="66">
        <v>39325</v>
      </c>
      <c r="DN64">
        <v>3.2978179999999999</v>
      </c>
      <c r="DO64" s="73">
        <f t="shared" si="78"/>
        <v>-2.1015599392312501E-2</v>
      </c>
      <c r="DQ64" s="66">
        <v>39325</v>
      </c>
      <c r="DR64">
        <v>27.084778</v>
      </c>
      <c r="DS64" s="73">
        <f t="shared" si="79"/>
        <v>-9.5720631421157193E-2</v>
      </c>
      <c r="DU64" s="66">
        <v>39325</v>
      </c>
      <c r="DV64">
        <v>16.226900000000001</v>
      </c>
      <c r="DW64" s="73">
        <f t="shared" si="80"/>
        <v>-7.0845277609328475E-2</v>
      </c>
      <c r="DY64" s="66">
        <v>39325</v>
      </c>
      <c r="DZ64">
        <v>38.404316000000001</v>
      </c>
      <c r="EA64" s="73">
        <f t="shared" si="81"/>
        <v>6.3958678081006345E-2</v>
      </c>
      <c r="EC64" s="66">
        <v>39325</v>
      </c>
      <c r="ED64">
        <v>10.834622</v>
      </c>
      <c r="EE64" s="73">
        <f t="shared" si="82"/>
        <v>5.9189025593387817E-2</v>
      </c>
      <c r="EG64" s="93">
        <v>39325</v>
      </c>
      <c r="EH64" s="65">
        <v>18.0136</v>
      </c>
      <c r="EI64" s="95">
        <f t="shared" si="83"/>
        <v>5.2387803476231488E-2</v>
      </c>
      <c r="EK64" s="66">
        <v>39325</v>
      </c>
      <c r="EL64">
        <v>32.020439000000003</v>
      </c>
      <c r="EM64" s="73">
        <f t="shared" si="84"/>
        <v>3.3004694095269412E-2</v>
      </c>
      <c r="EO64" s="66">
        <v>39325</v>
      </c>
      <c r="EP64">
        <v>13.071198000000001</v>
      </c>
      <c r="EQ64" s="73">
        <f t="shared" si="85"/>
        <v>-4.4579788945266624E-2</v>
      </c>
      <c r="ES64" s="66">
        <v>39325</v>
      </c>
      <c r="ET64">
        <v>20.328247000000001</v>
      </c>
      <c r="EU64" s="73">
        <f t="shared" si="86"/>
        <v>8.9858819449465874E-2</v>
      </c>
      <c r="EW64" s="66">
        <v>39325</v>
      </c>
      <c r="EX64">
        <v>18.023724000000001</v>
      </c>
      <c r="EY64" s="73">
        <f t="shared" si="87"/>
        <v>-9.3427592168033083E-4</v>
      </c>
      <c r="FA64" s="66">
        <v>39325</v>
      </c>
      <c r="FB64">
        <v>74.298782000000003</v>
      </c>
      <c r="FC64" s="73">
        <f t="shared" si="88"/>
        <v>-5.8513152851915806E-3</v>
      </c>
      <c r="FE64" s="66">
        <v>39325</v>
      </c>
      <c r="FF64">
        <v>18.804333</v>
      </c>
      <c r="FG64" s="73">
        <f t="shared" si="89"/>
        <v>0.1007536910640613</v>
      </c>
      <c r="FI64" s="66">
        <v>39325</v>
      </c>
      <c r="FJ64">
        <v>13.436961999999999</v>
      </c>
      <c r="FK64" s="73">
        <f t="shared" si="90"/>
        <v>-1.3753722948617087E-2</v>
      </c>
      <c r="FM64" s="93">
        <v>39325</v>
      </c>
      <c r="FN64" s="65">
        <v>126.78</v>
      </c>
      <c r="FO64" s="95">
        <f t="shared" si="91"/>
        <v>-4.7314881412623052E-4</v>
      </c>
      <c r="FQ64" s="66">
        <v>39325</v>
      </c>
      <c r="FR64">
        <v>36.288936999999997</v>
      </c>
      <c r="FS64" s="73">
        <f t="shared" si="92"/>
        <v>-1.3544030975762436E-2</v>
      </c>
      <c r="FU64" s="66">
        <v>39325</v>
      </c>
      <c r="FV64">
        <v>180.490005</v>
      </c>
      <c r="FW64" s="73">
        <f t="shared" si="93"/>
        <v>2.0939097501840254E-2</v>
      </c>
      <c r="FY64" s="93">
        <v>39325</v>
      </c>
      <c r="FZ64" s="65">
        <v>11.280200000000001</v>
      </c>
      <c r="GA64" s="95">
        <f t="shared" si="94"/>
        <v>-0.17506730398004219</v>
      </c>
      <c r="GC64" s="66">
        <v>39325</v>
      </c>
      <c r="GD64">
        <v>21.859537</v>
      </c>
      <c r="GE64" s="73">
        <f t="shared" si="95"/>
        <v>-0.13891043219697025</v>
      </c>
      <c r="GG64" s="66">
        <v>39325</v>
      </c>
      <c r="GH64">
        <v>49.841693999999997</v>
      </c>
      <c r="GI64" s="73">
        <f t="shared" si="96"/>
        <v>-8.7216217959139045E-2</v>
      </c>
      <c r="GK64" s="66">
        <v>39325</v>
      </c>
      <c r="GL64">
        <v>21.115943999999999</v>
      </c>
      <c r="GM64" s="73">
        <f t="shared" si="97"/>
        <v>4.8248296403486379E-2</v>
      </c>
      <c r="GO64" s="66">
        <v>39325</v>
      </c>
      <c r="GP64">
        <v>50.114426000000002</v>
      </c>
      <c r="GQ64" s="73">
        <f t="shared" si="98"/>
        <v>-2.7626691478604502E-3</v>
      </c>
    </row>
    <row r="65" spans="1:199">
      <c r="A65" s="66">
        <v>39355</v>
      </c>
      <c r="B65">
        <v>29.436678000000001</v>
      </c>
      <c r="C65" s="73">
        <f t="shared" si="50"/>
        <v>2.4861793407810827E-2</v>
      </c>
      <c r="E65" s="66">
        <v>39355</v>
      </c>
      <c r="F65">
        <v>69.086273000000006</v>
      </c>
      <c r="G65" s="73">
        <f t="shared" si="51"/>
        <v>5.5637056757075962E-2</v>
      </c>
      <c r="I65" s="66">
        <v>39355</v>
      </c>
      <c r="J65">
        <v>30.479866000000001</v>
      </c>
      <c r="K65" s="73">
        <f t="shared" si="52"/>
        <v>-2.4319657153439807E-2</v>
      </c>
      <c r="M65" s="66">
        <v>39355</v>
      </c>
      <c r="N65">
        <v>15.289198000000001</v>
      </c>
      <c r="O65" s="73">
        <f t="shared" si="53"/>
        <v>3.3609235639872795E-2</v>
      </c>
      <c r="Q65" s="66">
        <v>39355</v>
      </c>
      <c r="R65">
        <v>31.562607</v>
      </c>
      <c r="S65" s="73">
        <f t="shared" si="54"/>
        <v>-9.4725493878680067E-2</v>
      </c>
      <c r="U65" s="66">
        <v>39355</v>
      </c>
      <c r="V65">
        <v>72.936729</v>
      </c>
      <c r="W65" s="73">
        <f t="shared" si="55"/>
        <v>-1.4892895365298213E-2</v>
      </c>
      <c r="X65"/>
      <c r="Y65" s="66">
        <v>39355</v>
      </c>
      <c r="Z65">
        <v>63.069491999999997</v>
      </c>
      <c r="AA65" s="73">
        <f t="shared" si="56"/>
        <v>-2.84022695299984E-2</v>
      </c>
      <c r="AC65" s="93">
        <v>39353</v>
      </c>
      <c r="AD65" s="65">
        <v>9.452</v>
      </c>
      <c r="AE65" s="95">
        <f t="shared" si="57"/>
        <v>9.3302040885022086E-2</v>
      </c>
      <c r="AG65" s="66">
        <v>39355</v>
      </c>
      <c r="AH65">
        <v>41.344768999999999</v>
      </c>
      <c r="AI65" s="73">
        <f t="shared" si="58"/>
        <v>3.0347329084817982E-2</v>
      </c>
      <c r="AJ65"/>
      <c r="AK65" s="66">
        <v>39355</v>
      </c>
      <c r="AL65">
        <v>36.529254999999999</v>
      </c>
      <c r="AM65" s="73">
        <f t="shared" si="59"/>
        <v>1.9346810045231751E-2</v>
      </c>
      <c r="AN65"/>
      <c r="AO65" s="66">
        <v>39355</v>
      </c>
      <c r="AP65">
        <v>19.272203000000001</v>
      </c>
      <c r="AQ65" s="73">
        <f t="shared" si="60"/>
        <v>8.3604231856668695E-2</v>
      </c>
      <c r="AS65" s="66">
        <v>39355</v>
      </c>
      <c r="AT65">
        <v>88.588065999999998</v>
      </c>
      <c r="AU65" s="73">
        <f t="shared" si="61"/>
        <v>-5.4107802127825032E-2</v>
      </c>
      <c r="AW65" s="66">
        <v>39355</v>
      </c>
      <c r="AX65">
        <v>29.567019999999999</v>
      </c>
      <c r="AY65" s="73">
        <f t="shared" si="62"/>
        <v>-1.5584749147794039E-2</v>
      </c>
      <c r="BA65" s="66">
        <v>39353</v>
      </c>
      <c r="BB65">
        <v>12.499000000000001</v>
      </c>
      <c r="BC65" s="73">
        <f t="shared" si="63"/>
        <v>1.7017326715048599E-2</v>
      </c>
      <c r="BE65" s="66">
        <v>39355</v>
      </c>
      <c r="BF65">
        <v>21.706661</v>
      </c>
      <c r="BG65" s="73">
        <f t="shared" si="64"/>
        <v>-8.4369679862292463E-2</v>
      </c>
      <c r="BI65" s="66">
        <v>39355</v>
      </c>
      <c r="BJ65">
        <v>101.61228199999999</v>
      </c>
      <c r="BK65" s="73">
        <f t="shared" si="65"/>
        <v>0.30565660630799657</v>
      </c>
      <c r="BM65" s="66">
        <v>39355</v>
      </c>
      <c r="BN65">
        <v>49.932082999999999</v>
      </c>
      <c r="BO65" s="73">
        <f t="shared" si="66"/>
        <v>-7.8534901660817641E-3</v>
      </c>
      <c r="BQ65" s="66">
        <v>39355</v>
      </c>
      <c r="BR65">
        <v>6.6996289999999998</v>
      </c>
      <c r="BS65" s="73">
        <f t="shared" si="67"/>
        <v>2.6496412879295893E-2</v>
      </c>
      <c r="BU65" s="66">
        <v>39355</v>
      </c>
      <c r="BV65">
        <v>50.042563999999999</v>
      </c>
      <c r="BW65" s="73">
        <f t="shared" si="68"/>
        <v>7.2478636087024595E-2</v>
      </c>
      <c r="BY65" s="66">
        <v>39355</v>
      </c>
      <c r="BZ65">
        <v>12.821941000000001</v>
      </c>
      <c r="CA65" s="73">
        <f t="shared" si="69"/>
        <v>-3.0867576290058454E-2</v>
      </c>
      <c r="CC65" s="66">
        <v>39355</v>
      </c>
      <c r="CD65">
        <v>31.477705</v>
      </c>
      <c r="CE65" s="73">
        <f t="shared" si="70"/>
        <v>2.1868274390228159E-2</v>
      </c>
      <c r="CG65" s="66">
        <v>39355</v>
      </c>
      <c r="CH65">
        <v>13.472205000000001</v>
      </c>
      <c r="CI65" s="73">
        <f t="shared" si="71"/>
        <v>0</v>
      </c>
      <c r="CK65" s="66">
        <v>39355</v>
      </c>
      <c r="CL65">
        <v>37.050659000000003</v>
      </c>
      <c r="CM65" s="73">
        <f t="shared" si="72"/>
        <v>3.2854290690933083E-2</v>
      </c>
      <c r="CO65" s="66">
        <v>39355</v>
      </c>
      <c r="CP65">
        <v>4.3687139999999998</v>
      </c>
      <c r="CQ65" s="73">
        <f t="shared" si="73"/>
        <v>4.1981818038301387E-2</v>
      </c>
      <c r="CS65" s="66">
        <v>39353</v>
      </c>
      <c r="CT65">
        <v>23.904</v>
      </c>
      <c r="CU65" s="73">
        <f t="shared" si="24"/>
        <v>5.3100393692368235E-2</v>
      </c>
      <c r="CW65" s="66">
        <v>39353</v>
      </c>
      <c r="CX65">
        <v>58.404200000000003</v>
      </c>
      <c r="CY65" s="73">
        <f t="shared" si="74"/>
        <v>3.3083110896853316E-3</v>
      </c>
      <c r="DA65" s="66">
        <v>39355</v>
      </c>
      <c r="DB65">
        <v>41.644016000000001</v>
      </c>
      <c r="DC65" s="73">
        <f t="shared" si="75"/>
        <v>6.995781949345134E-2</v>
      </c>
      <c r="DE65" s="66">
        <v>39355</v>
      </c>
      <c r="DF65">
        <v>13.668597999999999</v>
      </c>
      <c r="DG65" s="73">
        <f t="shared" si="76"/>
        <v>3.3684747956943539E-2</v>
      </c>
      <c r="DI65" s="93">
        <v>39353</v>
      </c>
      <c r="DJ65" s="65">
        <v>10.3</v>
      </c>
      <c r="DK65" s="95">
        <f t="shared" si="77"/>
        <v>1.2210163906931337E-2</v>
      </c>
      <c r="DM65" s="66">
        <v>39355</v>
      </c>
      <c r="DN65">
        <v>3.3252280000000001</v>
      </c>
      <c r="DO65" s="73">
        <f t="shared" si="78"/>
        <v>8.2772055313969674E-3</v>
      </c>
      <c r="DQ65" s="66">
        <v>39355</v>
      </c>
      <c r="DR65">
        <v>29.056526000000002</v>
      </c>
      <c r="DS65" s="73">
        <f t="shared" si="79"/>
        <v>7.0271232571004871E-2</v>
      </c>
      <c r="DU65" s="66">
        <v>39353</v>
      </c>
      <c r="DV65">
        <v>15.794600000000001</v>
      </c>
      <c r="DW65" s="73">
        <f t="shared" si="80"/>
        <v>-2.7002249506242536E-2</v>
      </c>
      <c r="DY65" s="66">
        <v>39355</v>
      </c>
      <c r="DZ65">
        <v>38.446055999999999</v>
      </c>
      <c r="EA65" s="73">
        <f t="shared" si="81"/>
        <v>1.0862668069933808E-3</v>
      </c>
      <c r="EC65" s="66">
        <v>39355</v>
      </c>
      <c r="ED65">
        <v>11.743275000000001</v>
      </c>
      <c r="EE65" s="73">
        <f t="shared" si="82"/>
        <v>8.0533988876045196E-2</v>
      </c>
      <c r="EG65" s="93">
        <v>39353</v>
      </c>
      <c r="EH65" s="65">
        <v>19.407699999999998</v>
      </c>
      <c r="EI65" s="95">
        <f t="shared" si="83"/>
        <v>7.4542866375630804E-2</v>
      </c>
      <c r="EK65" s="66">
        <v>39355</v>
      </c>
      <c r="EL65">
        <v>31.324529999999999</v>
      </c>
      <c r="EM65" s="73">
        <f t="shared" si="84"/>
        <v>-2.1972920976573825E-2</v>
      </c>
      <c r="EO65" s="66">
        <v>39355</v>
      </c>
      <c r="EP65">
        <v>13.397978999999999</v>
      </c>
      <c r="EQ65" s="73">
        <f t="shared" si="85"/>
        <v>2.4692690960403357E-2</v>
      </c>
      <c r="ES65" s="66">
        <v>39355</v>
      </c>
      <c r="ET65">
        <v>18.337171999999999</v>
      </c>
      <c r="EU65" s="73">
        <f t="shared" si="86"/>
        <v>-0.10308114020687387</v>
      </c>
      <c r="EW65" s="66">
        <v>39355</v>
      </c>
      <c r="EX65">
        <v>19.388863000000001</v>
      </c>
      <c r="EY65" s="73">
        <f t="shared" si="87"/>
        <v>7.3009938965230434E-2</v>
      </c>
      <c r="FA65" s="66">
        <v>39355</v>
      </c>
      <c r="FB65">
        <v>73.149726999999999</v>
      </c>
      <c r="FC65" s="73">
        <f t="shared" si="88"/>
        <v>-1.5586163186248078E-2</v>
      </c>
      <c r="FE65" s="66">
        <v>39355</v>
      </c>
      <c r="FF65">
        <v>19.149303</v>
      </c>
      <c r="FG65" s="73">
        <f t="shared" si="89"/>
        <v>1.8178996094265116E-2</v>
      </c>
      <c r="FI65" s="66">
        <v>39355</v>
      </c>
      <c r="FJ65">
        <v>14.108781</v>
      </c>
      <c r="FK65" s="73">
        <f t="shared" si="90"/>
        <v>4.8788101626254882E-2</v>
      </c>
      <c r="FM65" s="93">
        <v>39353</v>
      </c>
      <c r="FN65" s="65">
        <v>134.77000000000001</v>
      </c>
      <c r="FO65" s="95">
        <f t="shared" si="91"/>
        <v>6.1116320925047513E-2</v>
      </c>
      <c r="FQ65" s="66">
        <v>39355</v>
      </c>
      <c r="FR65">
        <v>36.288936999999997</v>
      </c>
      <c r="FS65" s="73">
        <f t="shared" si="92"/>
        <v>0</v>
      </c>
      <c r="FU65" s="66">
        <v>39355</v>
      </c>
      <c r="FV65">
        <v>171.61999499999999</v>
      </c>
      <c r="FW65" s="73">
        <f t="shared" si="93"/>
        <v>-5.0392701033681576E-2</v>
      </c>
      <c r="FY65" s="93">
        <v>39353</v>
      </c>
      <c r="FZ65" s="65">
        <v>12.201000000000001</v>
      </c>
      <c r="GA65" s="95">
        <f t="shared" si="94"/>
        <v>7.8468939184013903E-2</v>
      </c>
      <c r="GC65" s="66">
        <v>39355</v>
      </c>
      <c r="GD65">
        <v>20.749918000000001</v>
      </c>
      <c r="GE65" s="73">
        <f t="shared" si="95"/>
        <v>-5.2095007424540624E-2</v>
      </c>
      <c r="GG65" s="66">
        <v>39355</v>
      </c>
      <c r="GH65">
        <v>46.954292000000002</v>
      </c>
      <c r="GI65" s="73">
        <f t="shared" si="96"/>
        <v>-5.967724478916421E-2</v>
      </c>
      <c r="GK65" s="66">
        <v>39355</v>
      </c>
      <c r="GL65">
        <v>21.996464</v>
      </c>
      <c r="GM65" s="73">
        <f t="shared" si="97"/>
        <v>4.0853318227150576E-2</v>
      </c>
      <c r="GO65" s="66">
        <v>39355</v>
      </c>
      <c r="GP65">
        <v>51.040432000000003</v>
      </c>
      <c r="GQ65" s="73">
        <f t="shared" si="98"/>
        <v>1.8309192195912517E-2</v>
      </c>
    </row>
    <row r="66" spans="1:199">
      <c r="A66" s="66">
        <v>39386</v>
      </c>
      <c r="B66">
        <v>27.046858</v>
      </c>
      <c r="C66" s="73">
        <f t="shared" si="50"/>
        <v>-8.4670604541964664E-2</v>
      </c>
      <c r="E66" s="66">
        <v>39386</v>
      </c>
      <c r="F66">
        <v>64.469131000000004</v>
      </c>
      <c r="G66" s="73">
        <f t="shared" si="51"/>
        <v>-6.9169536820721716E-2</v>
      </c>
      <c r="I66" s="66">
        <v>39386</v>
      </c>
      <c r="J66">
        <v>30.249825000000001</v>
      </c>
      <c r="K66" s="73">
        <f t="shared" si="52"/>
        <v>-7.575935147172759E-3</v>
      </c>
      <c r="M66" s="66">
        <v>39386</v>
      </c>
      <c r="N66">
        <v>16.491026000000002</v>
      </c>
      <c r="O66" s="73">
        <f t="shared" si="53"/>
        <v>7.5669788181040823E-2</v>
      </c>
      <c r="Q66" s="66">
        <v>39386</v>
      </c>
      <c r="R66">
        <v>29.533943000000001</v>
      </c>
      <c r="S66" s="73">
        <f t="shared" si="54"/>
        <v>-6.6432885058129568E-2</v>
      </c>
      <c r="U66" s="66">
        <v>39386</v>
      </c>
      <c r="V66">
        <v>76.388846999999998</v>
      </c>
      <c r="W66" s="73">
        <f t="shared" si="55"/>
        <v>4.6244364543902988E-2</v>
      </c>
      <c r="X66"/>
      <c r="Y66" s="66">
        <v>39386</v>
      </c>
      <c r="Z66">
        <v>69.799201999999994</v>
      </c>
      <c r="AA66" s="73">
        <f t="shared" si="56"/>
        <v>0.10138541093766673</v>
      </c>
      <c r="AC66" s="93">
        <v>39386</v>
      </c>
      <c r="AD66" s="65">
        <v>10.27</v>
      </c>
      <c r="AE66" s="95">
        <f t="shared" si="57"/>
        <v>8.3000664615805395E-2</v>
      </c>
      <c r="AG66" s="66">
        <v>39386</v>
      </c>
      <c r="AH66">
        <v>40.482529</v>
      </c>
      <c r="AI66" s="73">
        <f t="shared" si="58"/>
        <v>-2.1075409701704972E-2</v>
      </c>
      <c r="AJ66"/>
      <c r="AK66" s="66">
        <v>39386</v>
      </c>
      <c r="AL66">
        <v>39.226418000000002</v>
      </c>
      <c r="AM66" s="73">
        <f t="shared" si="59"/>
        <v>7.1237001977286621E-2</v>
      </c>
      <c r="AN66"/>
      <c r="AO66" s="66">
        <v>39386</v>
      </c>
      <c r="AP66">
        <v>18.038913999999998</v>
      </c>
      <c r="AQ66" s="73">
        <f t="shared" si="60"/>
        <v>-6.6132485407579114E-2</v>
      </c>
      <c r="AS66" s="66">
        <v>39386</v>
      </c>
      <c r="AT66">
        <v>80.472320999999994</v>
      </c>
      <c r="AU66" s="73">
        <f t="shared" si="61"/>
        <v>-9.6083866490033365E-2</v>
      </c>
      <c r="AW66" s="66">
        <v>39386</v>
      </c>
      <c r="AX66">
        <v>29.337911999999999</v>
      </c>
      <c r="AY66" s="73">
        <f t="shared" si="62"/>
        <v>-7.7789464323379364E-3</v>
      </c>
      <c r="BA66" s="66">
        <v>39386</v>
      </c>
      <c r="BB66">
        <v>13.7553</v>
      </c>
      <c r="BC66" s="73">
        <f t="shared" si="63"/>
        <v>9.5775563281430803E-2</v>
      </c>
      <c r="BE66" s="66">
        <v>39386</v>
      </c>
      <c r="BF66">
        <v>22.795729000000001</v>
      </c>
      <c r="BG66" s="73">
        <f t="shared" si="64"/>
        <v>4.8954021881924561E-2</v>
      </c>
      <c r="BI66" s="66">
        <v>39386</v>
      </c>
      <c r="BJ66">
        <v>80.428657999999999</v>
      </c>
      <c r="BK66" s="73">
        <f t="shared" si="65"/>
        <v>-0.23379385820469833</v>
      </c>
      <c r="BM66" s="66">
        <v>39386</v>
      </c>
      <c r="BN66">
        <v>50.653830999999997</v>
      </c>
      <c r="BO66" s="73">
        <f t="shared" si="66"/>
        <v>1.4351122508888281E-2</v>
      </c>
      <c r="BQ66" s="66">
        <v>39386</v>
      </c>
      <c r="BR66">
        <v>7.1494280000000003</v>
      </c>
      <c r="BS66" s="73">
        <f t="shared" si="67"/>
        <v>6.4980201776302343E-2</v>
      </c>
      <c r="BU66" s="66">
        <v>39386</v>
      </c>
      <c r="BV66">
        <v>45.825684000000003</v>
      </c>
      <c r="BW66" s="73">
        <f t="shared" si="68"/>
        <v>-8.8029203330212705E-2</v>
      </c>
      <c r="BY66" s="66">
        <v>39386</v>
      </c>
      <c r="BZ66">
        <v>12.693225999999999</v>
      </c>
      <c r="CA66" s="73">
        <f t="shared" si="69"/>
        <v>-1.0089378751298209E-2</v>
      </c>
      <c r="CC66" s="66">
        <v>39386</v>
      </c>
      <c r="CD66">
        <v>28.393255</v>
      </c>
      <c r="CE66" s="73">
        <f t="shared" si="70"/>
        <v>-0.10312790050129951</v>
      </c>
      <c r="CG66" s="66">
        <v>39386</v>
      </c>
      <c r="CH66">
        <v>12.168457</v>
      </c>
      <c r="CI66" s="73">
        <f t="shared" si="71"/>
        <v>-0.10178156235037311</v>
      </c>
      <c r="CK66" s="66">
        <v>39386</v>
      </c>
      <c r="CL66">
        <v>35.643757000000001</v>
      </c>
      <c r="CM66" s="73">
        <f t="shared" si="72"/>
        <v>-3.8712126047983381E-2</v>
      </c>
      <c r="CO66" s="66">
        <v>39386</v>
      </c>
      <c r="CP66">
        <v>4.3475820000000001</v>
      </c>
      <c r="CQ66" s="73">
        <f t="shared" si="73"/>
        <v>-4.8488581396508778E-3</v>
      </c>
      <c r="CS66" s="66">
        <v>39386</v>
      </c>
      <c r="CT66">
        <v>23.834900000000001</v>
      </c>
      <c r="CU66" s="73">
        <f t="shared" si="24"/>
        <v>-2.8949158132224248E-3</v>
      </c>
      <c r="CW66" s="66">
        <v>39386</v>
      </c>
      <c r="CX66">
        <v>59.107399999999998</v>
      </c>
      <c r="CY66" s="73">
        <f t="shared" si="74"/>
        <v>1.1968323023229407E-2</v>
      </c>
      <c r="DA66" s="66">
        <v>39386</v>
      </c>
      <c r="DB66">
        <v>42.417828</v>
      </c>
      <c r="DC66" s="73">
        <f t="shared" si="75"/>
        <v>1.8411060741130029E-2</v>
      </c>
      <c r="DE66" s="66">
        <v>39386</v>
      </c>
      <c r="DF66">
        <v>10.374396000000001</v>
      </c>
      <c r="DG66" s="73">
        <f t="shared" si="76"/>
        <v>-0.27576023757042717</v>
      </c>
      <c r="DI66" s="93">
        <v>39386</v>
      </c>
      <c r="DJ66" s="65">
        <v>11.11</v>
      </c>
      <c r="DK66" s="95">
        <f t="shared" si="77"/>
        <v>7.5701708415948338E-2</v>
      </c>
      <c r="DM66" s="66">
        <v>39386</v>
      </c>
      <c r="DN66">
        <v>3.3191359999999999</v>
      </c>
      <c r="DO66" s="73">
        <f t="shared" si="78"/>
        <v>-1.8337350894899903E-3</v>
      </c>
      <c r="DQ66" s="66">
        <v>39386</v>
      </c>
      <c r="DR66">
        <v>29.157406000000002</v>
      </c>
      <c r="DS66" s="73">
        <f t="shared" si="79"/>
        <v>3.4658404789176377E-3</v>
      </c>
      <c r="DU66" s="66">
        <v>39386</v>
      </c>
      <c r="DV66">
        <v>16.688099999999999</v>
      </c>
      <c r="DW66" s="73">
        <f t="shared" si="80"/>
        <v>5.5027781106670538E-2</v>
      </c>
      <c r="DY66" s="66">
        <v>39386</v>
      </c>
      <c r="DZ66">
        <v>37.961849000000001</v>
      </c>
      <c r="EA66" s="73">
        <f t="shared" si="81"/>
        <v>-1.2674434195050566E-2</v>
      </c>
      <c r="EC66" s="66">
        <v>39386</v>
      </c>
      <c r="ED66">
        <v>11.969286</v>
      </c>
      <c r="EE66" s="73">
        <f t="shared" si="82"/>
        <v>1.9063132352661816E-2</v>
      </c>
      <c r="EG66" s="93">
        <v>39386</v>
      </c>
      <c r="EH66" s="65">
        <v>22.5319</v>
      </c>
      <c r="EI66" s="95">
        <f t="shared" si="83"/>
        <v>0.14926218835124097</v>
      </c>
      <c r="EK66" s="66">
        <v>39386</v>
      </c>
      <c r="EL66">
        <v>32.836624</v>
      </c>
      <c r="EM66" s="73">
        <f t="shared" si="84"/>
        <v>4.7142981159014885E-2</v>
      </c>
      <c r="EO66" s="66">
        <v>39386</v>
      </c>
      <c r="EP66">
        <v>14.871695000000001</v>
      </c>
      <c r="EQ66" s="73">
        <f t="shared" si="85"/>
        <v>0.10435586718429982</v>
      </c>
      <c r="ES66" s="66">
        <v>39386</v>
      </c>
      <c r="ET66">
        <v>18.407824000000002</v>
      </c>
      <c r="EU66" s="73">
        <f t="shared" si="86"/>
        <v>3.8455351617196392E-3</v>
      </c>
      <c r="EW66" s="66">
        <v>39386</v>
      </c>
      <c r="EX66">
        <v>18.923922999999998</v>
      </c>
      <c r="EY66" s="73">
        <f t="shared" si="87"/>
        <v>-2.4271940208402273E-2</v>
      </c>
      <c r="FA66" s="66">
        <v>39386</v>
      </c>
      <c r="FB66">
        <v>66.659378000000004</v>
      </c>
      <c r="FC66" s="73">
        <f t="shared" si="88"/>
        <v>-9.2912653498785899E-2</v>
      </c>
      <c r="FE66" s="66">
        <v>39386</v>
      </c>
      <c r="FF66">
        <v>19.318266000000001</v>
      </c>
      <c r="FG66" s="73">
        <f t="shared" si="89"/>
        <v>8.7847551062331577E-3</v>
      </c>
      <c r="FI66" s="66">
        <v>39386</v>
      </c>
      <c r="FJ66">
        <v>14.249504999999999</v>
      </c>
      <c r="FK66" s="73">
        <f t="shared" si="90"/>
        <v>9.9247997658926251E-3</v>
      </c>
      <c r="FM66" s="93">
        <v>39386</v>
      </c>
      <c r="FN66" s="65">
        <v>132.41999999999999</v>
      </c>
      <c r="FO66" s="95">
        <f t="shared" si="91"/>
        <v>-1.7590932284367995E-2</v>
      </c>
      <c r="FQ66" s="66">
        <v>39386</v>
      </c>
      <c r="FR66">
        <v>35.299228999999997</v>
      </c>
      <c r="FS66" s="73">
        <f t="shared" si="92"/>
        <v>-2.7651806639086333E-2</v>
      </c>
      <c r="FU66" s="66">
        <v>39386</v>
      </c>
      <c r="FV66">
        <v>154.91999799999999</v>
      </c>
      <c r="FW66" s="73">
        <f t="shared" si="93"/>
        <v>-0.10237385950817846</v>
      </c>
      <c r="FY66" s="93">
        <v>39386</v>
      </c>
      <c r="FZ66" s="65">
        <v>11.924799999999999</v>
      </c>
      <c r="GA66" s="95">
        <f t="shared" si="94"/>
        <v>-2.2897650447904948E-2</v>
      </c>
      <c r="GC66" s="66">
        <v>39386</v>
      </c>
      <c r="GD66">
        <v>20.115849000000001</v>
      </c>
      <c r="GE66" s="73">
        <f t="shared" si="95"/>
        <v>-3.103428304264268E-2</v>
      </c>
      <c r="GG66" s="66">
        <v>39386</v>
      </c>
      <c r="GH66">
        <v>45.796612000000003</v>
      </c>
      <c r="GI66" s="73">
        <f t="shared" si="96"/>
        <v>-2.4964503291657197E-2</v>
      </c>
      <c r="GK66" s="66">
        <v>39386</v>
      </c>
      <c r="GL66">
        <v>22.692747000000001</v>
      </c>
      <c r="GM66" s="73">
        <f t="shared" si="97"/>
        <v>3.1163644845351498E-2</v>
      </c>
      <c r="GO66" s="66">
        <v>39386</v>
      </c>
      <c r="GP66">
        <v>49.787342000000002</v>
      </c>
      <c r="GQ66" s="73">
        <f t="shared" si="98"/>
        <v>-2.4857327935152752E-2</v>
      </c>
    </row>
    <row r="67" spans="1:199">
      <c r="A67" s="66">
        <v>39416</v>
      </c>
      <c r="B67">
        <v>25.750336000000001</v>
      </c>
      <c r="C67" s="73">
        <f t="shared" si="50"/>
        <v>-4.9123167709619782E-2</v>
      </c>
      <c r="E67" s="66">
        <v>39416</v>
      </c>
      <c r="F67">
        <v>64.550362000000007</v>
      </c>
      <c r="G67" s="73">
        <f t="shared" si="51"/>
        <v>1.2592052385961793E-3</v>
      </c>
      <c r="I67" s="66">
        <v>39416</v>
      </c>
      <c r="J67">
        <v>31.706869000000001</v>
      </c>
      <c r="K67" s="73">
        <f t="shared" si="52"/>
        <v>4.7042945770857943E-2</v>
      </c>
      <c r="M67" s="66">
        <v>39416</v>
      </c>
      <c r="N67">
        <v>17.359354</v>
      </c>
      <c r="O67" s="73">
        <f t="shared" si="53"/>
        <v>5.1315142395315046E-2</v>
      </c>
      <c r="Q67" s="66">
        <v>39416</v>
      </c>
      <c r="R67">
        <v>30.03266</v>
      </c>
      <c r="S67" s="73">
        <f t="shared" si="54"/>
        <v>1.6745244090297155E-2</v>
      </c>
      <c r="U67" s="66">
        <v>39416</v>
      </c>
      <c r="V67">
        <v>78.843124000000003</v>
      </c>
      <c r="W67" s="73">
        <f t="shared" si="55"/>
        <v>3.1623402214830246E-2</v>
      </c>
      <c r="X67"/>
      <c r="Y67" s="66">
        <v>39416</v>
      </c>
      <c r="Z67">
        <v>73.258324000000002</v>
      </c>
      <c r="AA67" s="73">
        <f t="shared" si="56"/>
        <v>4.8369302627881763E-2</v>
      </c>
      <c r="AC67" s="93">
        <v>39416</v>
      </c>
      <c r="AD67" s="65">
        <v>9.5760000000000005</v>
      </c>
      <c r="AE67" s="95">
        <f t="shared" si="57"/>
        <v>-6.9967055684794735E-2</v>
      </c>
      <c r="AG67" s="66">
        <v>39416</v>
      </c>
      <c r="AH67">
        <v>45.656460000000003</v>
      </c>
      <c r="AI67" s="73">
        <f t="shared" si="58"/>
        <v>0.12027461020556447</v>
      </c>
      <c r="AJ67"/>
      <c r="AK67" s="66">
        <v>39416</v>
      </c>
      <c r="AL67">
        <v>38.001530000000002</v>
      </c>
      <c r="AM67" s="73">
        <f t="shared" si="59"/>
        <v>-3.1724026306221051E-2</v>
      </c>
      <c r="AN67"/>
      <c r="AO67" s="66">
        <v>39416</v>
      </c>
      <c r="AP67">
        <v>17.948468999999999</v>
      </c>
      <c r="AQ67" s="73">
        <f t="shared" si="60"/>
        <v>-5.0264944483015593E-3</v>
      </c>
      <c r="AS67" s="66">
        <v>39416</v>
      </c>
      <c r="AT67">
        <v>84.438880999999995</v>
      </c>
      <c r="AU67" s="73">
        <f t="shared" si="61"/>
        <v>4.8114684089860214E-2</v>
      </c>
      <c r="AW67" s="66">
        <v>39416</v>
      </c>
      <c r="AX67">
        <v>31.396768999999999</v>
      </c>
      <c r="AY67" s="73">
        <f t="shared" si="62"/>
        <v>6.7824384992394765E-2</v>
      </c>
      <c r="BA67" s="66">
        <v>39416</v>
      </c>
      <c r="BB67">
        <v>13.4252</v>
      </c>
      <c r="BC67" s="73">
        <f t="shared" si="63"/>
        <v>-2.4290666526411736E-2</v>
      </c>
      <c r="BE67" s="66">
        <v>39416</v>
      </c>
      <c r="BF67">
        <v>20.80724</v>
      </c>
      <c r="BG67" s="73">
        <f t="shared" si="64"/>
        <v>-9.1272190785923829E-2</v>
      </c>
      <c r="BI67" s="66">
        <v>39416</v>
      </c>
      <c r="BJ67">
        <v>78.033057999999997</v>
      </c>
      <c r="BK67" s="73">
        <f t="shared" si="65"/>
        <v>-3.0237998044485258E-2</v>
      </c>
      <c r="BM67" s="66">
        <v>39416</v>
      </c>
      <c r="BN67">
        <v>48.685428999999999</v>
      </c>
      <c r="BO67" s="73">
        <f t="shared" si="66"/>
        <v>-3.9635078416090791E-2</v>
      </c>
      <c r="BQ67" s="66">
        <v>39416</v>
      </c>
      <c r="BR67">
        <v>7.1115500000000003</v>
      </c>
      <c r="BS67" s="73">
        <f t="shared" si="67"/>
        <v>-5.3121306368168709E-3</v>
      </c>
      <c r="BU67" s="66">
        <v>39416</v>
      </c>
      <c r="BV67">
        <v>43.816074</v>
      </c>
      <c r="BW67" s="73">
        <f t="shared" si="68"/>
        <v>-4.4843983603849259E-2</v>
      </c>
      <c r="BY67" s="66">
        <v>39416</v>
      </c>
      <c r="BZ67">
        <v>13.047406000000001</v>
      </c>
      <c r="CA67" s="73">
        <f t="shared" si="69"/>
        <v>2.7520874727232306E-2</v>
      </c>
      <c r="CC67" s="66">
        <v>39416</v>
      </c>
      <c r="CD67">
        <v>28.835836</v>
      </c>
      <c r="CE67" s="73">
        <f t="shared" si="70"/>
        <v>1.5467302231314784E-2</v>
      </c>
      <c r="CG67" s="66">
        <v>39416</v>
      </c>
      <c r="CH67">
        <v>11.73386</v>
      </c>
      <c r="CI67" s="73">
        <f t="shared" si="71"/>
        <v>-3.6368432487452189E-2</v>
      </c>
      <c r="CK67" s="66">
        <v>39416</v>
      </c>
      <c r="CL67">
        <v>33.144058000000001</v>
      </c>
      <c r="CM67" s="73">
        <f t="shared" si="72"/>
        <v>-7.2710557597331929E-2</v>
      </c>
      <c r="CO67" s="66">
        <v>39416</v>
      </c>
      <c r="CP67">
        <v>4.4232480000000001</v>
      </c>
      <c r="CQ67" s="73">
        <f t="shared" si="73"/>
        <v>1.7254439371620092E-2</v>
      </c>
      <c r="CS67" s="66">
        <v>39416</v>
      </c>
      <c r="CT67">
        <v>20.3718</v>
      </c>
      <c r="CU67" s="73">
        <f t="shared" si="24"/>
        <v>-0.15699930155944364</v>
      </c>
      <c r="CW67" s="66">
        <v>39416</v>
      </c>
      <c r="CX67">
        <v>61.726999999999997</v>
      </c>
      <c r="CY67" s="73">
        <f t="shared" si="74"/>
        <v>4.3365308408746396E-2</v>
      </c>
      <c r="DA67" s="66">
        <v>39416</v>
      </c>
      <c r="DB67">
        <v>43.191569999999999</v>
      </c>
      <c r="DC67" s="73">
        <f t="shared" si="75"/>
        <v>1.8076591756533176E-2</v>
      </c>
      <c r="DE67" s="66">
        <v>39416</v>
      </c>
      <c r="DF67">
        <v>10.95205</v>
      </c>
      <c r="DG67" s="73">
        <f t="shared" si="76"/>
        <v>5.4185805797288766E-2</v>
      </c>
      <c r="DI67" s="93">
        <v>39416</v>
      </c>
      <c r="DJ67" s="65">
        <v>11.27</v>
      </c>
      <c r="DK67" s="95">
        <f t="shared" si="77"/>
        <v>1.4298724400146359E-2</v>
      </c>
      <c r="DM67" s="66">
        <v>39416</v>
      </c>
      <c r="DN67">
        <v>3.2947760000000001</v>
      </c>
      <c r="DO67" s="73">
        <f t="shared" si="78"/>
        <v>-7.3663242429738533E-3</v>
      </c>
      <c r="DQ67" s="66">
        <v>39416</v>
      </c>
      <c r="DR67">
        <v>28.332021999999998</v>
      </c>
      <c r="DS67" s="73">
        <f t="shared" si="79"/>
        <v>-2.8716261309307631E-2</v>
      </c>
      <c r="DU67" s="66">
        <v>39416</v>
      </c>
      <c r="DV67">
        <v>16.342199999999998</v>
      </c>
      <c r="DW67" s="73">
        <f t="shared" si="80"/>
        <v>-2.0945171278541376E-2</v>
      </c>
      <c r="DY67" s="66">
        <v>39416</v>
      </c>
      <c r="DZ67">
        <v>42.795772999999997</v>
      </c>
      <c r="EA67" s="73">
        <f t="shared" si="81"/>
        <v>0.11985765430523294</v>
      </c>
      <c r="EC67" s="66">
        <v>39416</v>
      </c>
      <c r="ED67">
        <v>11.355829</v>
      </c>
      <c r="EE67" s="73">
        <f t="shared" si="82"/>
        <v>-5.2612688289700997E-2</v>
      </c>
      <c r="EG67" s="93">
        <v>39416</v>
      </c>
      <c r="EH67" s="65">
        <v>22.650500000000001</v>
      </c>
      <c r="EI67" s="95">
        <f t="shared" si="83"/>
        <v>5.2498438503950319E-3</v>
      </c>
      <c r="EK67" s="66">
        <v>39416</v>
      </c>
      <c r="EL67">
        <v>31.522127000000001</v>
      </c>
      <c r="EM67" s="73">
        <f t="shared" si="84"/>
        <v>-4.0854734160755399E-2</v>
      </c>
      <c r="EO67" s="66">
        <v>39416</v>
      </c>
      <c r="EP67">
        <v>15.06392</v>
      </c>
      <c r="EQ67" s="73">
        <f t="shared" si="85"/>
        <v>1.2842738795265818E-2</v>
      </c>
      <c r="ES67" s="66">
        <v>39416</v>
      </c>
      <c r="ET67">
        <v>18.960186</v>
      </c>
      <c r="EU67" s="73">
        <f t="shared" si="86"/>
        <v>2.9565515278390016E-2</v>
      </c>
      <c r="EW67" s="66">
        <v>39416</v>
      </c>
      <c r="EX67">
        <v>19.784554</v>
      </c>
      <c r="EY67" s="73">
        <f t="shared" si="87"/>
        <v>4.4474643399841668E-2</v>
      </c>
      <c r="FA67" s="66">
        <v>39416</v>
      </c>
      <c r="FB67">
        <v>62.460835000000003</v>
      </c>
      <c r="FC67" s="73">
        <f t="shared" si="88"/>
        <v>-6.5056021581516951E-2</v>
      </c>
      <c r="FE67" s="66">
        <v>39416</v>
      </c>
      <c r="FF67">
        <v>18.684652</v>
      </c>
      <c r="FG67" s="73">
        <f t="shared" si="89"/>
        <v>-3.3348635004816697E-2</v>
      </c>
      <c r="FI67" s="66">
        <v>39416</v>
      </c>
      <c r="FJ67">
        <v>14.244958</v>
      </c>
      <c r="FK67" s="73">
        <f t="shared" si="90"/>
        <v>-3.1914972663941559E-4</v>
      </c>
      <c r="FM67" s="93">
        <v>39416</v>
      </c>
      <c r="FN67" s="65">
        <v>124.52</v>
      </c>
      <c r="FO67" s="95">
        <f t="shared" si="91"/>
        <v>-6.1512343923292558E-2</v>
      </c>
      <c r="FQ67" s="66">
        <v>39416</v>
      </c>
      <c r="FR67">
        <v>36.041508</v>
      </c>
      <c r="FS67" s="73">
        <f t="shared" si="92"/>
        <v>2.0810151921153111E-2</v>
      </c>
      <c r="FU67" s="66">
        <v>39416</v>
      </c>
      <c r="FV67">
        <v>149.91999799999999</v>
      </c>
      <c r="FW67" s="73">
        <f t="shared" si="93"/>
        <v>-3.2807036586998614E-2</v>
      </c>
      <c r="FY67" s="93">
        <v>39416</v>
      </c>
      <c r="FZ67" s="65">
        <v>11.176600000000001</v>
      </c>
      <c r="GA67" s="95">
        <f t="shared" si="94"/>
        <v>-6.4797958160689215E-2</v>
      </c>
      <c r="GC67" s="66">
        <v>39416</v>
      </c>
      <c r="GD67">
        <v>18.633711000000002</v>
      </c>
      <c r="GE67" s="73">
        <f t="shared" si="95"/>
        <v>-7.6535652195168585E-2</v>
      </c>
      <c r="GG67" s="66">
        <v>39416</v>
      </c>
      <c r="GH67">
        <v>43.917079999999999</v>
      </c>
      <c r="GI67" s="73">
        <f t="shared" si="96"/>
        <v>-4.1906804111038788E-2</v>
      </c>
      <c r="GK67" s="66">
        <v>39416</v>
      </c>
      <c r="GL67">
        <v>23.742805000000001</v>
      </c>
      <c r="GM67" s="73">
        <f t="shared" si="97"/>
        <v>4.5234179201477397E-2</v>
      </c>
      <c r="GO67" s="66">
        <v>39416</v>
      </c>
      <c r="GP67">
        <v>49.571044999999998</v>
      </c>
      <c r="GQ67" s="73">
        <f t="shared" si="98"/>
        <v>-4.3538819059581102E-3</v>
      </c>
    </row>
    <row r="68" spans="1:199">
      <c r="A68" s="66">
        <v>39447</v>
      </c>
      <c r="B68">
        <v>24.778998999999999</v>
      </c>
      <c r="C68" s="73">
        <f t="shared" si="50"/>
        <v>-3.8451195663452023E-2</v>
      </c>
      <c r="E68" s="66">
        <v>39447</v>
      </c>
      <c r="F68">
        <v>53.503098000000001</v>
      </c>
      <c r="G68" s="73">
        <f t="shared" si="51"/>
        <v>-0.18770616656519934</v>
      </c>
      <c r="I68" s="66">
        <v>39447</v>
      </c>
      <c r="J68">
        <v>27.176527</v>
      </c>
      <c r="K68" s="73">
        <f t="shared" si="52"/>
        <v>-0.15417972232606353</v>
      </c>
      <c r="M68" s="66">
        <v>39447</v>
      </c>
      <c r="N68">
        <v>15.040169000000001</v>
      </c>
      <c r="O68" s="73">
        <f t="shared" si="53"/>
        <v>-0.14340694139756405</v>
      </c>
      <c r="Q68" s="66">
        <v>39447</v>
      </c>
      <c r="R68">
        <v>27.217890000000001</v>
      </c>
      <c r="S68" s="73">
        <f t="shared" si="54"/>
        <v>-9.8410978474213207E-2</v>
      </c>
      <c r="U68" s="66">
        <v>39447</v>
      </c>
      <c r="V68">
        <v>66.354393000000002</v>
      </c>
      <c r="W68" s="73">
        <f t="shared" si="55"/>
        <v>-0.17245013797398398</v>
      </c>
      <c r="X68"/>
      <c r="Y68" s="66">
        <v>39447</v>
      </c>
      <c r="Z68">
        <v>57.995392000000002</v>
      </c>
      <c r="AA68" s="73">
        <f t="shared" si="56"/>
        <v>-0.23362832055172283</v>
      </c>
      <c r="AC68" s="93">
        <v>39447</v>
      </c>
      <c r="AD68" s="65">
        <v>8.484</v>
      </c>
      <c r="AE68" s="95">
        <f t="shared" si="57"/>
        <v>-0.12107793155323604</v>
      </c>
      <c r="AG68" s="66">
        <v>39447</v>
      </c>
      <c r="AH68">
        <v>39.397522000000002</v>
      </c>
      <c r="AI68" s="73">
        <f t="shared" si="58"/>
        <v>-0.14744218760471725</v>
      </c>
      <c r="AJ68"/>
      <c r="AK68" s="66">
        <v>39447</v>
      </c>
      <c r="AL68">
        <v>32.794269999999997</v>
      </c>
      <c r="AM68" s="73">
        <f t="shared" si="59"/>
        <v>-0.14737261706656485</v>
      </c>
      <c r="AN68"/>
      <c r="AO68" s="66">
        <v>39447</v>
      </c>
      <c r="AP68">
        <v>14.010168999999999</v>
      </c>
      <c r="AQ68" s="73">
        <f t="shared" si="60"/>
        <v>-0.24772139572913141</v>
      </c>
      <c r="AS68" s="66">
        <v>39447</v>
      </c>
      <c r="AT68">
        <v>68.178909000000004</v>
      </c>
      <c r="AU68" s="73">
        <f t="shared" si="61"/>
        <v>-0.21389270605736663</v>
      </c>
      <c r="AW68" s="66">
        <v>39447</v>
      </c>
      <c r="AX68">
        <v>27.000419999999998</v>
      </c>
      <c r="AY68" s="73">
        <f t="shared" si="62"/>
        <v>-0.15085256809176592</v>
      </c>
      <c r="BA68" s="66">
        <v>39447</v>
      </c>
      <c r="BB68">
        <v>13.5627</v>
      </c>
      <c r="BC68" s="73">
        <f t="shared" si="63"/>
        <v>1.0189839872624009E-2</v>
      </c>
      <c r="BE68" s="66">
        <v>39447</v>
      </c>
      <c r="BF68">
        <v>17.051196999999998</v>
      </c>
      <c r="BG68" s="73">
        <f t="shared" si="64"/>
        <v>-0.19908059652178783</v>
      </c>
      <c r="BI68" s="66">
        <v>39447</v>
      </c>
      <c r="BJ68">
        <v>72.059287999999995</v>
      </c>
      <c r="BK68" s="73">
        <f t="shared" si="65"/>
        <v>-7.9643332799743241E-2</v>
      </c>
      <c r="BM68" s="66">
        <v>39447</v>
      </c>
      <c r="BN68">
        <v>43.193550000000002</v>
      </c>
      <c r="BO68" s="73">
        <f t="shared" si="66"/>
        <v>-0.11968860759356989</v>
      </c>
      <c r="BQ68" s="66">
        <v>39447</v>
      </c>
      <c r="BR68">
        <v>6.5055050000000003</v>
      </c>
      <c r="BS68" s="73">
        <f t="shared" si="67"/>
        <v>-8.9071481327398616E-2</v>
      </c>
      <c r="BU68" s="66">
        <v>39447</v>
      </c>
      <c r="BV68">
        <v>34.387379000000003</v>
      </c>
      <c r="BW68" s="73">
        <f t="shared" si="68"/>
        <v>-0.24231112883673114</v>
      </c>
      <c r="BY68" s="66">
        <v>39447</v>
      </c>
      <c r="BZ68">
        <v>11.24525</v>
      </c>
      <c r="CA68" s="73">
        <f t="shared" si="69"/>
        <v>-0.14864352279687668</v>
      </c>
      <c r="CC68" s="66">
        <v>39447</v>
      </c>
      <c r="CD68">
        <v>25.056877</v>
      </c>
      <c r="CE68" s="73">
        <f t="shared" si="70"/>
        <v>-0.1404705983986089</v>
      </c>
      <c r="CG68" s="66">
        <v>39447</v>
      </c>
      <c r="CH68">
        <v>9.9433410000000002</v>
      </c>
      <c r="CI68" s="73">
        <f t="shared" si="71"/>
        <v>-0.16557559839809519</v>
      </c>
      <c r="CK68" s="66">
        <v>39447</v>
      </c>
      <c r="CL68">
        <v>29.978646999999999</v>
      </c>
      <c r="CM68" s="73">
        <f t="shared" si="72"/>
        <v>-0.10037809314389277</v>
      </c>
      <c r="CO68" s="66">
        <v>39447</v>
      </c>
      <c r="CP68">
        <v>4.0063680000000002</v>
      </c>
      <c r="CQ68" s="73">
        <f t="shared" si="73"/>
        <v>-9.8989172623410573E-2</v>
      </c>
      <c r="CS68" s="66">
        <v>39447</v>
      </c>
      <c r="CT68">
        <v>20.540700000000001</v>
      </c>
      <c r="CU68" s="73">
        <f t="shared" si="24"/>
        <v>8.2566921861731059E-3</v>
      </c>
      <c r="CW68" s="66">
        <v>39447</v>
      </c>
      <c r="CX68">
        <v>63.338700000000003</v>
      </c>
      <c r="CY68" s="73">
        <f t="shared" si="74"/>
        <v>2.5775080256103627E-2</v>
      </c>
      <c r="DA68" s="66">
        <v>39447</v>
      </c>
      <c r="DB68">
        <v>38.007179000000001</v>
      </c>
      <c r="DC68" s="73">
        <f t="shared" si="75"/>
        <v>-0.12787027438342291</v>
      </c>
      <c r="DE68" s="66">
        <v>39447</v>
      </c>
      <c r="DF68">
        <v>8.5555570000000003</v>
      </c>
      <c r="DG68" s="73">
        <f t="shared" si="76"/>
        <v>-0.24694564000329436</v>
      </c>
      <c r="DI68" s="93">
        <v>39447</v>
      </c>
      <c r="DJ68" s="65">
        <v>10.4</v>
      </c>
      <c r="DK68" s="95">
        <f t="shared" si="77"/>
        <v>-8.0338521904357904E-2</v>
      </c>
      <c r="DM68" s="66">
        <v>39447</v>
      </c>
      <c r="DN68">
        <v>2.8943490000000001</v>
      </c>
      <c r="DO68" s="73">
        <f t="shared" si="78"/>
        <v>-0.12957796858152906</v>
      </c>
      <c r="DQ68" s="66">
        <v>39447</v>
      </c>
      <c r="DR68">
        <v>23.575378000000001</v>
      </c>
      <c r="DS68" s="73">
        <f t="shared" si="79"/>
        <v>-0.18378982207297298</v>
      </c>
      <c r="DU68" s="66">
        <v>39447</v>
      </c>
      <c r="DV68">
        <v>16.102</v>
      </c>
      <c r="DW68" s="73">
        <f t="shared" si="80"/>
        <v>-1.480723141395001E-2</v>
      </c>
      <c r="DY68" s="66">
        <v>39447</v>
      </c>
      <c r="DZ68">
        <v>35.465561000000001</v>
      </c>
      <c r="EA68" s="73">
        <f t="shared" si="81"/>
        <v>-0.18787722308679222</v>
      </c>
      <c r="EC68" s="66">
        <v>39447</v>
      </c>
      <c r="ED68">
        <v>10.894584</v>
      </c>
      <c r="EE68" s="73">
        <f t="shared" si="82"/>
        <v>-4.1465395363279867E-2</v>
      </c>
      <c r="EG68" s="93">
        <v>39447</v>
      </c>
      <c r="EH68" s="65">
        <v>21.968299999999999</v>
      </c>
      <c r="EI68" s="95">
        <f t="shared" si="83"/>
        <v>-3.058142158097088E-2</v>
      </c>
      <c r="EK68" s="66">
        <v>39447</v>
      </c>
      <c r="EL68">
        <v>29.606234000000001</v>
      </c>
      <c r="EM68" s="73">
        <f t="shared" si="84"/>
        <v>-6.2704796414058989E-2</v>
      </c>
      <c r="EO68" s="66">
        <v>39447</v>
      </c>
      <c r="EP68">
        <v>13.878537</v>
      </c>
      <c r="EQ68" s="73">
        <f t="shared" si="85"/>
        <v>-8.1958934601183669E-2</v>
      </c>
      <c r="ES68" s="66">
        <v>39447</v>
      </c>
      <c r="ET68">
        <v>16.814959999999999</v>
      </c>
      <c r="EU68" s="73">
        <f t="shared" si="86"/>
        <v>-0.12007234054436258</v>
      </c>
      <c r="EW68" s="66">
        <v>39447</v>
      </c>
      <c r="EX68">
        <v>17.890180999999998</v>
      </c>
      <c r="EY68" s="73">
        <f t="shared" si="87"/>
        <v>-0.10064951739979672</v>
      </c>
      <c r="FA68" s="66">
        <v>39447</v>
      </c>
      <c r="FB68">
        <v>52.805411999999997</v>
      </c>
      <c r="FC68" s="73">
        <f t="shared" si="88"/>
        <v>-0.16792603486200028</v>
      </c>
      <c r="FE68" s="66">
        <v>39447</v>
      </c>
      <c r="FF68">
        <v>17.248455</v>
      </c>
      <c r="FG68" s="73">
        <f t="shared" si="89"/>
        <v>-7.9979863950074712E-2</v>
      </c>
      <c r="FI68" s="66">
        <v>39447</v>
      </c>
      <c r="FJ68">
        <v>12.188592</v>
      </c>
      <c r="FK68" s="73">
        <f t="shared" si="90"/>
        <v>-0.15590258723245135</v>
      </c>
      <c r="FM68" s="93">
        <v>39447</v>
      </c>
      <c r="FN68" s="65">
        <v>132.94</v>
      </c>
      <c r="FO68" s="95">
        <f t="shared" si="91"/>
        <v>6.5431553040028331E-2</v>
      </c>
      <c r="FQ68" s="66">
        <v>39447</v>
      </c>
      <c r="FR68">
        <v>31.926003000000001</v>
      </c>
      <c r="FS68" s="73">
        <f t="shared" si="92"/>
        <v>-0.12125045545252246</v>
      </c>
      <c r="FU68" s="66">
        <v>39447</v>
      </c>
      <c r="FV68">
        <v>158.25</v>
      </c>
      <c r="FW68" s="73">
        <f t="shared" si="93"/>
        <v>5.4074255874621828E-2</v>
      </c>
      <c r="FY68" s="93">
        <v>39447</v>
      </c>
      <c r="FZ68" s="65">
        <v>10.9694</v>
      </c>
      <c r="GA68" s="95">
        <f t="shared" si="94"/>
        <v>-1.8712728814965031E-2</v>
      </c>
      <c r="GC68" s="66">
        <v>39447</v>
      </c>
      <c r="GD68">
        <v>20.187180999999999</v>
      </c>
      <c r="GE68" s="73">
        <f t="shared" si="95"/>
        <v>8.0075439376580695E-2</v>
      </c>
      <c r="GG68" s="66">
        <v>39447</v>
      </c>
      <c r="GH68">
        <v>35.459170999999998</v>
      </c>
      <c r="GI68" s="73">
        <f t="shared" si="96"/>
        <v>-0.21392138855559281</v>
      </c>
      <c r="GK68" s="66">
        <v>39447</v>
      </c>
      <c r="GL68">
        <v>20.258284</v>
      </c>
      <c r="GM68" s="73">
        <f t="shared" si="97"/>
        <v>-0.15871574089513996</v>
      </c>
      <c r="GO68" s="66">
        <v>39447</v>
      </c>
      <c r="GP68">
        <v>41.675198000000002</v>
      </c>
      <c r="GQ68" s="73">
        <f t="shared" si="98"/>
        <v>-0.17350071343408635</v>
      </c>
    </row>
    <row r="69" spans="1:199">
      <c r="A69" s="66">
        <v>39478</v>
      </c>
      <c r="B69">
        <v>27.105599999999999</v>
      </c>
      <c r="C69" s="73">
        <f t="shared" si="50"/>
        <v>8.9743868699693988E-2</v>
      </c>
      <c r="E69" s="66">
        <v>39478</v>
      </c>
      <c r="F69">
        <v>53.268878999999998</v>
      </c>
      <c r="G69" s="73">
        <f t="shared" si="51"/>
        <v>-4.3872817994533289E-3</v>
      </c>
      <c r="I69" s="66">
        <v>39478</v>
      </c>
      <c r="J69">
        <v>27.890668999999999</v>
      </c>
      <c r="K69" s="73">
        <f t="shared" si="52"/>
        <v>2.5938565662915518E-2</v>
      </c>
      <c r="M69" s="66">
        <v>39478</v>
      </c>
      <c r="N69">
        <v>14.170476000000001</v>
      </c>
      <c r="O69" s="73">
        <f t="shared" si="53"/>
        <v>-5.956390992632548E-2</v>
      </c>
      <c r="Q69" s="66">
        <v>39478</v>
      </c>
      <c r="R69">
        <v>26.719175</v>
      </c>
      <c r="S69" s="73">
        <f t="shared" si="54"/>
        <v>-1.849300524352035E-2</v>
      </c>
      <c r="U69" s="66">
        <v>39478</v>
      </c>
      <c r="V69">
        <v>63.344864000000001</v>
      </c>
      <c r="W69" s="73">
        <f t="shared" si="55"/>
        <v>-4.6416138002780549E-2</v>
      </c>
      <c r="X69"/>
      <c r="Y69" s="66">
        <v>39478</v>
      </c>
      <c r="Z69">
        <v>58.632317</v>
      </c>
      <c r="AA69" s="73">
        <f t="shared" si="56"/>
        <v>1.0922470098459877E-2</v>
      </c>
      <c r="AC69" s="93">
        <v>39478</v>
      </c>
      <c r="AD69" s="65">
        <v>6.6260000000000003</v>
      </c>
      <c r="AE69" s="95">
        <f t="shared" si="57"/>
        <v>-0.24718073282473188</v>
      </c>
      <c r="AG69" s="66">
        <v>39478</v>
      </c>
      <c r="AH69">
        <v>36.537731000000001</v>
      </c>
      <c r="AI69" s="73">
        <f t="shared" si="58"/>
        <v>-7.535746823598248E-2</v>
      </c>
      <c r="AJ69"/>
      <c r="AK69" s="66">
        <v>39478</v>
      </c>
      <c r="AL69">
        <v>29.439419000000001</v>
      </c>
      <c r="AM69" s="73">
        <f t="shared" si="59"/>
        <v>-0.10791924639558757</v>
      </c>
      <c r="AN69"/>
      <c r="AO69" s="66">
        <v>39478</v>
      </c>
      <c r="AP69">
        <v>14.330821</v>
      </c>
      <c r="AQ69" s="73">
        <f t="shared" si="60"/>
        <v>2.2629109504076442E-2</v>
      </c>
      <c r="AS69" s="66">
        <v>39478</v>
      </c>
      <c r="AT69">
        <v>67.060271999999998</v>
      </c>
      <c r="AU69" s="73">
        <f t="shared" si="61"/>
        <v>-1.6543467722632266E-2</v>
      </c>
      <c r="AW69" s="66">
        <v>39478</v>
      </c>
      <c r="AX69">
        <v>26.000404</v>
      </c>
      <c r="AY69" s="73">
        <f t="shared" si="62"/>
        <v>-3.7740345076598299E-2</v>
      </c>
      <c r="BA69" s="66">
        <v>39478</v>
      </c>
      <c r="BB69">
        <v>10.8484</v>
      </c>
      <c r="BC69" s="73">
        <f t="shared" si="63"/>
        <v>-0.2233057740611441</v>
      </c>
      <c r="BE69" s="66">
        <v>39478</v>
      </c>
      <c r="BF69">
        <v>15.456512</v>
      </c>
      <c r="BG69" s="73">
        <f t="shared" si="64"/>
        <v>-9.8190003328348346E-2</v>
      </c>
      <c r="BI69" s="66">
        <v>39478</v>
      </c>
      <c r="BJ69">
        <v>71.306824000000006</v>
      </c>
      <c r="BK69" s="73">
        <f t="shared" si="65"/>
        <v>-1.0497193500723038E-2</v>
      </c>
      <c r="BM69" s="66">
        <v>39478</v>
      </c>
      <c r="BN69">
        <v>39.086128000000002</v>
      </c>
      <c r="BO69" s="73">
        <f t="shared" si="66"/>
        <v>-9.9923557114939873E-2</v>
      </c>
      <c r="BQ69" s="66">
        <v>39478</v>
      </c>
      <c r="BR69">
        <v>5.9515419999999999</v>
      </c>
      <c r="BS69" s="73">
        <f t="shared" si="67"/>
        <v>-8.8998395896191088E-2</v>
      </c>
      <c r="BU69" s="66">
        <v>39478</v>
      </c>
      <c r="BV69">
        <v>36.759383999999997</v>
      </c>
      <c r="BW69" s="73">
        <f t="shared" si="68"/>
        <v>6.6703932478103287E-2</v>
      </c>
      <c r="BY69" s="66">
        <v>39478</v>
      </c>
      <c r="BZ69">
        <v>11.937989999999999</v>
      </c>
      <c r="CA69" s="73">
        <f t="shared" si="69"/>
        <v>5.9779934817551027E-2</v>
      </c>
      <c r="CC69" s="66">
        <v>39478</v>
      </c>
      <c r="CD69">
        <v>24.634727000000002</v>
      </c>
      <c r="CE69" s="73">
        <f t="shared" si="70"/>
        <v>-1.6991206651947335E-2</v>
      </c>
      <c r="CG69" s="66">
        <v>39478</v>
      </c>
      <c r="CH69">
        <v>9.7695209999999992</v>
      </c>
      <c r="CI69" s="73">
        <f t="shared" si="71"/>
        <v>-1.7635643676941901E-2</v>
      </c>
      <c r="CK69" s="66">
        <v>39478</v>
      </c>
      <c r="CL69">
        <v>30.335058</v>
      </c>
      <c r="CM69" s="73">
        <f t="shared" si="72"/>
        <v>1.1818711805957392E-2</v>
      </c>
      <c r="CO69" s="66">
        <v>39478</v>
      </c>
      <c r="CP69">
        <v>3.8764310000000002</v>
      </c>
      <c r="CQ69" s="73">
        <f t="shared" si="73"/>
        <v>-3.2970210274239874E-2</v>
      </c>
      <c r="CS69" s="66">
        <v>39478</v>
      </c>
      <c r="CT69">
        <v>16.647600000000001</v>
      </c>
      <c r="CU69" s="73">
        <f t="shared" si="24"/>
        <v>-0.21014222187137077</v>
      </c>
      <c r="CW69" s="66">
        <v>39478</v>
      </c>
      <c r="CX69">
        <v>57.831800000000001</v>
      </c>
      <c r="CY69" s="73">
        <f t="shared" si="74"/>
        <v>-9.0957719345488824E-2</v>
      </c>
      <c r="DA69" s="66">
        <v>39478</v>
      </c>
      <c r="DB69">
        <v>36.565102000000003</v>
      </c>
      <c r="DC69" s="73">
        <f t="shared" si="75"/>
        <v>-3.8680774663807697E-2</v>
      </c>
      <c r="DE69" s="66">
        <v>39478</v>
      </c>
      <c r="DF69">
        <v>10.390008</v>
      </c>
      <c r="DG69" s="73">
        <f t="shared" si="76"/>
        <v>0.1942635617333465</v>
      </c>
      <c r="DI69" s="93">
        <v>39478</v>
      </c>
      <c r="DJ69" s="65">
        <v>10.18</v>
      </c>
      <c r="DK69" s="95">
        <f t="shared" si="77"/>
        <v>-2.1380795024950331E-2</v>
      </c>
      <c r="DM69" s="66">
        <v>39478</v>
      </c>
      <c r="DN69">
        <v>2.7101229999999998</v>
      </c>
      <c r="DO69" s="73">
        <f t="shared" si="78"/>
        <v>-6.5766193955978339E-2</v>
      </c>
      <c r="DQ69" s="66">
        <v>39478</v>
      </c>
      <c r="DR69">
        <v>23.147402</v>
      </c>
      <c r="DS69" s="73">
        <f t="shared" si="79"/>
        <v>-1.8320312712672732E-2</v>
      </c>
      <c r="DU69" s="66">
        <v>39478</v>
      </c>
      <c r="DV69">
        <v>13.5176</v>
      </c>
      <c r="DW69" s="73">
        <f t="shared" si="80"/>
        <v>-0.17495094781348614</v>
      </c>
      <c r="DY69" s="66">
        <v>39478</v>
      </c>
      <c r="DZ69">
        <v>35.014724999999999</v>
      </c>
      <c r="EA69" s="73">
        <f t="shared" si="81"/>
        <v>-1.2793425641772495E-2</v>
      </c>
      <c r="EC69" s="66">
        <v>39478</v>
      </c>
      <c r="ED69">
        <v>10.276515</v>
      </c>
      <c r="EE69" s="73">
        <f t="shared" si="82"/>
        <v>-5.8404590246224804E-2</v>
      </c>
      <c r="EG69" s="93">
        <v>39478</v>
      </c>
      <c r="EH69" s="65">
        <v>19.3187</v>
      </c>
      <c r="EI69" s="95">
        <f t="shared" si="83"/>
        <v>-0.12852696642384109</v>
      </c>
      <c r="EK69" s="66">
        <v>39478</v>
      </c>
      <c r="EL69">
        <v>29.786646000000001</v>
      </c>
      <c r="EM69" s="73">
        <f t="shared" si="84"/>
        <v>6.0752250065067874E-3</v>
      </c>
      <c r="EO69" s="66">
        <v>39478</v>
      </c>
      <c r="EP69">
        <v>14.083575</v>
      </c>
      <c r="EQ69" s="73">
        <f t="shared" si="85"/>
        <v>1.4665678686049467E-2</v>
      </c>
      <c r="ES69" s="66">
        <v>39478</v>
      </c>
      <c r="ET69">
        <v>16.686506000000001</v>
      </c>
      <c r="EU69" s="73">
        <f t="shared" si="86"/>
        <v>-7.6685975176767132E-3</v>
      </c>
      <c r="EW69" s="66">
        <v>39478</v>
      </c>
      <c r="EX69">
        <v>18.785435</v>
      </c>
      <c r="EY69" s="73">
        <f t="shared" si="87"/>
        <v>4.8829820678379383E-2</v>
      </c>
      <c r="FA69" s="66">
        <v>39478</v>
      </c>
      <c r="FB69">
        <v>47.871571000000003</v>
      </c>
      <c r="FC69" s="73">
        <f t="shared" si="88"/>
        <v>-9.8091864544649882E-2</v>
      </c>
      <c r="FE69" s="66">
        <v>39478</v>
      </c>
      <c r="FF69">
        <v>17.185092999999998</v>
      </c>
      <c r="FG69" s="73">
        <f t="shared" si="89"/>
        <v>-3.6802522653731746E-3</v>
      </c>
      <c r="FI69" s="66">
        <v>39478</v>
      </c>
      <c r="FJ69">
        <v>11.902593</v>
      </c>
      <c r="FK69" s="73">
        <f t="shared" si="90"/>
        <v>-2.3744156769551644E-2</v>
      </c>
      <c r="FM69" s="93">
        <v>39478</v>
      </c>
      <c r="FN69" s="65">
        <v>120.27</v>
      </c>
      <c r="FO69" s="95">
        <f t="shared" si="91"/>
        <v>-0.10015868329091052</v>
      </c>
      <c r="FQ69" s="66">
        <v>39478</v>
      </c>
      <c r="FR69">
        <v>32.412609000000003</v>
      </c>
      <c r="FS69" s="73">
        <f t="shared" si="92"/>
        <v>1.5126694949661719E-2</v>
      </c>
      <c r="FU69" s="66">
        <v>39478</v>
      </c>
      <c r="FV69">
        <v>161.800003</v>
      </c>
      <c r="FW69" s="73">
        <f t="shared" si="93"/>
        <v>2.2184962141514712E-2</v>
      </c>
      <c r="FY69" s="93">
        <v>39478</v>
      </c>
      <c r="FZ69" s="65">
        <v>10.0601</v>
      </c>
      <c r="GA69" s="95">
        <f t="shared" si="94"/>
        <v>-8.6532473189597003E-2</v>
      </c>
      <c r="GC69" s="66">
        <v>39478</v>
      </c>
      <c r="GD69">
        <v>20.361549</v>
      </c>
      <c r="GE69" s="73">
        <f t="shared" si="95"/>
        <v>8.6004703380025051E-3</v>
      </c>
      <c r="GG69" s="66">
        <v>39478</v>
      </c>
      <c r="GH69">
        <v>35.363838000000001</v>
      </c>
      <c r="GI69" s="73">
        <f t="shared" si="96"/>
        <v>-2.6921493148783044E-3</v>
      </c>
      <c r="GK69" s="66">
        <v>39478</v>
      </c>
      <c r="GL69">
        <v>20.287642000000002</v>
      </c>
      <c r="GM69" s="73">
        <f t="shared" si="97"/>
        <v>1.4481358808058852E-3</v>
      </c>
      <c r="GO69" s="66">
        <v>39478</v>
      </c>
      <c r="GP69">
        <v>41.176144000000001</v>
      </c>
      <c r="GQ69" s="73">
        <f t="shared" si="98"/>
        <v>-1.2047120148198299E-2</v>
      </c>
    </row>
    <row r="70" spans="1:199">
      <c r="A70" s="66">
        <v>39507</v>
      </c>
      <c r="B70">
        <v>25.181061</v>
      </c>
      <c r="C70" s="73">
        <f t="shared" si="50"/>
        <v>-7.3648184259703792E-2</v>
      </c>
      <c r="E70" s="66">
        <v>39507</v>
      </c>
      <c r="F70">
        <v>55.041125999999998</v>
      </c>
      <c r="G70" s="73">
        <f t="shared" si="51"/>
        <v>3.2728374296621843E-2</v>
      </c>
      <c r="I70" s="66">
        <v>39507</v>
      </c>
      <c r="J70">
        <v>26.244790999999999</v>
      </c>
      <c r="K70" s="73">
        <f t="shared" si="52"/>
        <v>-6.0824657192908853E-2</v>
      </c>
      <c r="M70" s="66">
        <v>39507</v>
      </c>
      <c r="N70">
        <v>14.681252000000001</v>
      </c>
      <c r="O70" s="73">
        <f t="shared" si="53"/>
        <v>3.541066041889418E-2</v>
      </c>
      <c r="Q70" s="66">
        <v>39507</v>
      </c>
      <c r="R70">
        <v>26.609289</v>
      </c>
      <c r="S70" s="73">
        <f t="shared" si="54"/>
        <v>-4.1211070891114731E-3</v>
      </c>
      <c r="U70" s="66">
        <v>39507</v>
      </c>
      <c r="V70">
        <v>64.728927999999996</v>
      </c>
      <c r="W70" s="73">
        <f t="shared" si="55"/>
        <v>2.1614381241542722E-2</v>
      </c>
      <c r="X70"/>
      <c r="Y70" s="66">
        <v>39507</v>
      </c>
      <c r="Z70">
        <v>47.121406999999998</v>
      </c>
      <c r="AA70" s="73">
        <f t="shared" si="56"/>
        <v>-0.21855863038321516</v>
      </c>
      <c r="AC70" s="93">
        <v>39507</v>
      </c>
      <c r="AD70" s="65">
        <v>6.83</v>
      </c>
      <c r="AE70" s="95">
        <f t="shared" si="57"/>
        <v>3.0323369704994441E-2</v>
      </c>
      <c r="AG70" s="66">
        <v>39507</v>
      </c>
      <c r="AH70">
        <v>36.473109999999998</v>
      </c>
      <c r="AI70" s="73">
        <f t="shared" si="58"/>
        <v>-1.7701759352226688E-3</v>
      </c>
      <c r="AJ70"/>
      <c r="AK70" s="66">
        <v>39507</v>
      </c>
      <c r="AL70">
        <v>28.673120000000001</v>
      </c>
      <c r="AM70" s="73">
        <f t="shared" si="59"/>
        <v>-2.6374460081988488E-2</v>
      </c>
      <c r="AN70"/>
      <c r="AO70" s="66">
        <v>39507</v>
      </c>
      <c r="AP70">
        <v>12.341115</v>
      </c>
      <c r="AQ70" s="73">
        <f t="shared" si="60"/>
        <v>-0.14947616163316108</v>
      </c>
      <c r="AS70" s="66">
        <v>39507</v>
      </c>
      <c r="AT70">
        <v>71.614661999999996</v>
      </c>
      <c r="AU70" s="73">
        <f t="shared" si="61"/>
        <v>6.5708032440011277E-2</v>
      </c>
      <c r="AW70" s="66">
        <v>39507</v>
      </c>
      <c r="AX70">
        <v>26.412172000000002</v>
      </c>
      <c r="AY70" s="73">
        <f t="shared" si="62"/>
        <v>1.5712888140248998E-2</v>
      </c>
      <c r="BA70" s="66">
        <v>39507</v>
      </c>
      <c r="BB70">
        <v>10.940099999999999</v>
      </c>
      <c r="BC70" s="73">
        <f t="shared" si="63"/>
        <v>8.4173340452991154E-3</v>
      </c>
      <c r="BE70" s="66">
        <v>39507</v>
      </c>
      <c r="BF70">
        <v>14.966621</v>
      </c>
      <c r="BG70" s="73">
        <f t="shared" si="64"/>
        <v>-3.2207948364994833E-2</v>
      </c>
      <c r="BI70" s="66">
        <v>39507</v>
      </c>
      <c r="BJ70">
        <v>81.638953999999998</v>
      </c>
      <c r="BK70" s="73">
        <f t="shared" si="65"/>
        <v>0.13531449439727608</v>
      </c>
      <c r="BM70" s="66">
        <v>39507</v>
      </c>
      <c r="BN70">
        <v>41.920639000000001</v>
      </c>
      <c r="BO70" s="73">
        <f t="shared" si="66"/>
        <v>7.0010661784834033E-2</v>
      </c>
      <c r="BQ70" s="66">
        <v>39507</v>
      </c>
      <c r="BR70">
        <v>4.9951299999999996</v>
      </c>
      <c r="BS70" s="73">
        <f t="shared" si="67"/>
        <v>-0.17518690785746743</v>
      </c>
      <c r="BU70" s="66">
        <v>39507</v>
      </c>
      <c r="BV70">
        <v>35.678801999999997</v>
      </c>
      <c r="BW70" s="73">
        <f t="shared" si="68"/>
        <v>-2.9836809087209853E-2</v>
      </c>
      <c r="BY70" s="66">
        <v>39507</v>
      </c>
      <c r="BZ70">
        <v>11.250458999999999</v>
      </c>
      <c r="CA70" s="73">
        <f t="shared" si="69"/>
        <v>-5.931682426672568E-2</v>
      </c>
      <c r="CC70" s="66">
        <v>39507</v>
      </c>
      <c r="CD70">
        <v>23.824460999999999</v>
      </c>
      <c r="CE70" s="73">
        <f t="shared" si="70"/>
        <v>-3.3444288150830857E-2</v>
      </c>
      <c r="CG70" s="66">
        <v>39507</v>
      </c>
      <c r="CH70">
        <v>9.9911560000000001</v>
      </c>
      <c r="CI70" s="73">
        <f t="shared" si="71"/>
        <v>2.2432864464452699E-2</v>
      </c>
      <c r="CK70" s="66">
        <v>39507</v>
      </c>
      <c r="CL70">
        <v>30.222857000000001</v>
      </c>
      <c r="CM70" s="73">
        <f t="shared" si="72"/>
        <v>-3.7055809596169271E-3</v>
      </c>
      <c r="CO70" s="66">
        <v>39507</v>
      </c>
      <c r="CP70">
        <v>3.6165600000000002</v>
      </c>
      <c r="CQ70" s="73">
        <f t="shared" si="73"/>
        <v>-6.9391587161130891E-2</v>
      </c>
      <c r="CS70" s="66">
        <v>39507</v>
      </c>
      <c r="CT70">
        <v>17.0853</v>
      </c>
      <c r="CU70" s="73">
        <f t="shared" si="24"/>
        <v>2.5952382783061001E-2</v>
      </c>
      <c r="CW70" s="66">
        <v>39507</v>
      </c>
      <c r="CX70">
        <v>58.4602</v>
      </c>
      <c r="CY70" s="73">
        <f t="shared" si="74"/>
        <v>1.0807383420879854E-2</v>
      </c>
      <c r="DA70" s="66">
        <v>39507</v>
      </c>
      <c r="DB70">
        <v>39.843220000000002</v>
      </c>
      <c r="DC70" s="73">
        <f t="shared" si="75"/>
        <v>8.5857964471669032E-2</v>
      </c>
      <c r="DE70" s="66">
        <v>39507</v>
      </c>
      <c r="DF70">
        <v>10.124596</v>
      </c>
      <c r="DG70" s="73">
        <f t="shared" si="76"/>
        <v>-2.5876864120006136E-2</v>
      </c>
      <c r="DI70" s="93">
        <v>39507</v>
      </c>
      <c r="DJ70" s="65">
        <v>9.6</v>
      </c>
      <c r="DK70" s="95">
        <f t="shared" si="77"/>
        <v>-5.8661912648586098E-2</v>
      </c>
      <c r="DM70" s="66">
        <v>39507</v>
      </c>
      <c r="DN70">
        <v>2.7192569999999998</v>
      </c>
      <c r="DO70" s="73">
        <f t="shared" si="78"/>
        <v>3.3646599122247709E-3</v>
      </c>
      <c r="DQ70" s="66">
        <v>39507</v>
      </c>
      <c r="DR70">
        <v>25.054953000000001</v>
      </c>
      <c r="DS70" s="73">
        <f t="shared" si="79"/>
        <v>7.9188982924290566E-2</v>
      </c>
      <c r="DU70" s="66">
        <v>39507</v>
      </c>
      <c r="DV70">
        <v>13.219799999999999</v>
      </c>
      <c r="DW70" s="73">
        <f t="shared" si="80"/>
        <v>-2.2276834348241875E-2</v>
      </c>
      <c r="DY70" s="66">
        <v>39507</v>
      </c>
      <c r="DZ70">
        <v>35.156661999999997</v>
      </c>
      <c r="EA70" s="73">
        <f t="shared" si="81"/>
        <v>4.0454435815495465E-3</v>
      </c>
      <c r="EC70" s="66">
        <v>39507</v>
      </c>
      <c r="ED70">
        <v>9.8244989999999994</v>
      </c>
      <c r="EE70" s="73">
        <f t="shared" si="82"/>
        <v>-4.4982030680031738E-2</v>
      </c>
      <c r="EG70" s="93">
        <v>39507</v>
      </c>
      <c r="EH70" s="65">
        <v>19.022099999999998</v>
      </c>
      <c r="EI70" s="95">
        <f t="shared" si="83"/>
        <v>-1.5472077618632762E-2</v>
      </c>
      <c r="EK70" s="66">
        <v>39507</v>
      </c>
      <c r="EL70">
        <v>27.363856999999999</v>
      </c>
      <c r="EM70" s="73">
        <f t="shared" si="84"/>
        <v>-8.4837117228933473E-2</v>
      </c>
      <c r="EO70" s="66">
        <v>39507</v>
      </c>
      <c r="EP70">
        <v>12.398417</v>
      </c>
      <c r="EQ70" s="73">
        <f t="shared" si="85"/>
        <v>-0.12744042157988722</v>
      </c>
      <c r="ES70" s="66">
        <v>39507</v>
      </c>
      <c r="ET70">
        <v>15.56251</v>
      </c>
      <c r="EU70" s="73">
        <f t="shared" si="86"/>
        <v>-6.9735552048298802E-2</v>
      </c>
      <c r="EW70" s="66">
        <v>39507</v>
      </c>
      <c r="EX70">
        <v>18.914035999999999</v>
      </c>
      <c r="EY70" s="73">
        <f t="shared" si="87"/>
        <v>6.8224564116833144E-3</v>
      </c>
      <c r="FA70" s="66">
        <v>39507</v>
      </c>
      <c r="FB70">
        <v>41.758011000000003</v>
      </c>
      <c r="FC70" s="73">
        <f t="shared" si="88"/>
        <v>-0.13663050778507277</v>
      </c>
      <c r="FE70" s="66">
        <v>39507</v>
      </c>
      <c r="FF70">
        <v>13.7354</v>
      </c>
      <c r="FG70" s="73">
        <f t="shared" si="89"/>
        <v>-0.22406588018093393</v>
      </c>
      <c r="FI70" s="66">
        <v>39507</v>
      </c>
      <c r="FJ70">
        <v>11.235275</v>
      </c>
      <c r="FK70" s="73">
        <f t="shared" si="90"/>
        <v>-5.7697893122288194E-2</v>
      </c>
      <c r="FM70" s="93">
        <v>39507</v>
      </c>
      <c r="FN70" s="65">
        <v>116.39</v>
      </c>
      <c r="FO70" s="95">
        <f t="shared" si="91"/>
        <v>-3.2792594368640245E-2</v>
      </c>
      <c r="FQ70" s="66">
        <v>39507</v>
      </c>
      <c r="FR70">
        <v>34.136333</v>
      </c>
      <c r="FS70" s="73">
        <f t="shared" si="92"/>
        <v>5.181478717613227E-2</v>
      </c>
      <c r="FU70" s="66">
        <v>39507</v>
      </c>
      <c r="FV70">
        <v>163.009995</v>
      </c>
      <c r="FW70" s="73">
        <f t="shared" si="93"/>
        <v>7.450494779432772E-3</v>
      </c>
      <c r="FY70" s="93">
        <v>39507</v>
      </c>
      <c r="FZ70" s="65">
        <v>10.0486</v>
      </c>
      <c r="GA70" s="95">
        <f t="shared" si="94"/>
        <v>-1.143783661174627E-3</v>
      </c>
      <c r="GC70" s="66">
        <v>39507</v>
      </c>
      <c r="GD70">
        <v>18.839787000000001</v>
      </c>
      <c r="GE70" s="73">
        <f t="shared" si="95"/>
        <v>-7.7677305986619274E-2</v>
      </c>
      <c r="GG70" s="66">
        <v>39507</v>
      </c>
      <c r="GH70">
        <v>32.326618000000003</v>
      </c>
      <c r="GI70" s="73">
        <f t="shared" si="96"/>
        <v>-8.9798795060387349E-2</v>
      </c>
      <c r="GK70" s="66">
        <v>39507</v>
      </c>
      <c r="GL70">
        <v>19.273432</v>
      </c>
      <c r="GM70" s="73">
        <f t="shared" si="97"/>
        <v>-5.1284364957214688E-2</v>
      </c>
      <c r="GO70" s="66">
        <v>39507</v>
      </c>
      <c r="GP70">
        <v>39.756649000000003</v>
      </c>
      <c r="GQ70" s="73">
        <f t="shared" si="98"/>
        <v>-3.5081961974710883E-2</v>
      </c>
    </row>
    <row r="71" spans="1:199">
      <c r="A71" s="66">
        <v>39538</v>
      </c>
      <c r="B71">
        <v>23.852900000000002</v>
      </c>
      <c r="C71" s="73">
        <f t="shared" si="50"/>
        <v>-5.4186361110951126E-2</v>
      </c>
      <c r="E71" s="66">
        <v>39538</v>
      </c>
      <c r="F71">
        <v>57.320843000000004</v>
      </c>
      <c r="G71" s="73">
        <f t="shared" si="51"/>
        <v>4.0583658495742476E-2</v>
      </c>
      <c r="I71" s="66">
        <v>39538</v>
      </c>
      <c r="J71">
        <v>30.094460000000002</v>
      </c>
      <c r="K71" s="73">
        <f t="shared" si="52"/>
        <v>0.13687357040787237</v>
      </c>
      <c r="M71" s="66">
        <v>39538</v>
      </c>
      <c r="N71">
        <v>14.90903</v>
      </c>
      <c r="O71" s="73">
        <f t="shared" si="53"/>
        <v>1.5395763998370149E-2</v>
      </c>
      <c r="Q71" s="66">
        <v>39538</v>
      </c>
      <c r="R71">
        <v>27.378489999999999</v>
      </c>
      <c r="S71" s="73">
        <f t="shared" si="54"/>
        <v>2.8497303240996016E-2</v>
      </c>
      <c r="U71" s="66">
        <v>39538</v>
      </c>
      <c r="V71">
        <v>61.325108</v>
      </c>
      <c r="W71" s="73">
        <f t="shared" si="55"/>
        <v>-5.4018860068479987E-2</v>
      </c>
      <c r="X71"/>
      <c r="Y71" s="66">
        <v>39538</v>
      </c>
      <c r="Z71">
        <v>51.871307000000002</v>
      </c>
      <c r="AA71" s="73">
        <f t="shared" si="56"/>
        <v>9.603838682564203E-2</v>
      </c>
      <c r="AC71" s="93">
        <v>39538</v>
      </c>
      <c r="AD71" s="65">
        <v>7.0720000000000001</v>
      </c>
      <c r="AE71" s="95">
        <f t="shared" si="57"/>
        <v>3.4818651752643599E-2</v>
      </c>
      <c r="AG71" s="66">
        <v>39538</v>
      </c>
      <c r="AH71">
        <v>39.375979999999998</v>
      </c>
      <c r="AI71" s="73">
        <f t="shared" si="58"/>
        <v>7.6580708971167713E-2</v>
      </c>
      <c r="AJ71"/>
      <c r="AK71" s="66">
        <v>39538</v>
      </c>
      <c r="AL71">
        <v>30.260027000000001</v>
      </c>
      <c r="AM71" s="73">
        <f t="shared" si="59"/>
        <v>5.3867502097230666E-2</v>
      </c>
      <c r="AN71"/>
      <c r="AO71" s="66">
        <v>39538</v>
      </c>
      <c r="AP71">
        <v>13.278416</v>
      </c>
      <c r="AQ71" s="73">
        <f t="shared" si="60"/>
        <v>7.3203488866421335E-2</v>
      </c>
      <c r="AS71" s="66">
        <v>39538</v>
      </c>
      <c r="AT71">
        <v>74.725127999999998</v>
      </c>
      <c r="AU71" s="73">
        <f t="shared" si="61"/>
        <v>4.2516591576948745E-2</v>
      </c>
      <c r="AW71" s="66">
        <v>39538</v>
      </c>
      <c r="AX71">
        <v>28.375055</v>
      </c>
      <c r="AY71" s="73">
        <f t="shared" si="62"/>
        <v>7.1685449623130545E-2</v>
      </c>
      <c r="BA71" s="66">
        <v>39538</v>
      </c>
      <c r="BB71">
        <v>11.572800000000001</v>
      </c>
      <c r="BC71" s="73">
        <f t="shared" si="63"/>
        <v>5.6222579392996408E-2</v>
      </c>
      <c r="BE71" s="66">
        <v>39538</v>
      </c>
      <c r="BF71">
        <v>17.608328</v>
      </c>
      <c r="BG71" s="73">
        <f t="shared" si="64"/>
        <v>0.16254951709657456</v>
      </c>
      <c r="BI71" s="66">
        <v>39538</v>
      </c>
      <c r="BJ71">
        <v>82.212485999999998</v>
      </c>
      <c r="BK71" s="73">
        <f t="shared" si="65"/>
        <v>7.0006628243724821E-3</v>
      </c>
      <c r="BM71" s="66">
        <v>39538</v>
      </c>
      <c r="BN71">
        <v>45.437542000000001</v>
      </c>
      <c r="BO71" s="73">
        <f t="shared" si="66"/>
        <v>8.0560396422721683E-2</v>
      </c>
      <c r="BQ71" s="66">
        <v>39538</v>
      </c>
      <c r="BR71">
        <v>5.4638679999999997</v>
      </c>
      <c r="BS71" s="73">
        <f t="shared" si="67"/>
        <v>8.9693526062889953E-2</v>
      </c>
      <c r="BU71" s="66">
        <v>39538</v>
      </c>
      <c r="BV71">
        <v>32.898293000000002</v>
      </c>
      <c r="BW71" s="73">
        <f t="shared" si="68"/>
        <v>-8.1135958988131515E-2</v>
      </c>
      <c r="BY71" s="66">
        <v>39538</v>
      </c>
      <c r="BZ71">
        <v>12.885944</v>
      </c>
      <c r="CA71" s="73">
        <f t="shared" si="69"/>
        <v>0.13572817708723073</v>
      </c>
      <c r="CC71" s="66">
        <v>39538</v>
      </c>
      <c r="CD71">
        <v>24.001493</v>
      </c>
      <c r="CE71" s="73">
        <f t="shared" si="70"/>
        <v>7.4032107569239284E-3</v>
      </c>
      <c r="CG71" s="66">
        <v>39538</v>
      </c>
      <c r="CH71">
        <v>10.388792</v>
      </c>
      <c r="CI71" s="73">
        <f t="shared" si="71"/>
        <v>3.902723103009318E-2</v>
      </c>
      <c r="CK71" s="66">
        <v>39538</v>
      </c>
      <c r="CL71">
        <v>31.305306999999999</v>
      </c>
      <c r="CM71" s="73">
        <f t="shared" si="72"/>
        <v>3.5189143473650944E-2</v>
      </c>
      <c r="CO71" s="66">
        <v>39538</v>
      </c>
      <c r="CP71">
        <v>3.849361</v>
      </c>
      <c r="CQ71" s="73">
        <f t="shared" si="73"/>
        <v>6.2383862702634213E-2</v>
      </c>
      <c r="CS71" s="66">
        <v>39538</v>
      </c>
      <c r="CT71">
        <v>18.214099999999998</v>
      </c>
      <c r="CU71" s="73">
        <f t="shared" si="24"/>
        <v>6.3977574737151696E-2</v>
      </c>
      <c r="CW71" s="66">
        <v>39538</v>
      </c>
      <c r="CX71">
        <v>60.090499999999999</v>
      </c>
      <c r="CY71" s="73">
        <f t="shared" si="74"/>
        <v>2.7505578343364295E-2</v>
      </c>
      <c r="DA71" s="66">
        <v>39538</v>
      </c>
      <c r="DB71">
        <v>39.983898000000003</v>
      </c>
      <c r="DC71" s="73">
        <f t="shared" si="75"/>
        <v>3.5245703253908574E-3</v>
      </c>
      <c r="DE71" s="66">
        <v>39538</v>
      </c>
      <c r="DF71">
        <v>10.553936999999999</v>
      </c>
      <c r="DG71" s="73">
        <f t="shared" si="76"/>
        <v>4.1531254702961228E-2</v>
      </c>
      <c r="DI71" s="93">
        <v>39538</v>
      </c>
      <c r="DJ71" s="65">
        <v>9.82</v>
      </c>
      <c r="DK71" s="95">
        <f t="shared" si="77"/>
        <v>2.2658023892583996E-2</v>
      </c>
      <c r="DM71" s="66">
        <v>39538</v>
      </c>
      <c r="DN71">
        <v>2.9247999999999998</v>
      </c>
      <c r="DO71" s="73">
        <f t="shared" si="78"/>
        <v>7.2867421049964284E-2</v>
      </c>
      <c r="DQ71" s="66">
        <v>39538</v>
      </c>
      <c r="DR71">
        <v>24.030864999999999</v>
      </c>
      <c r="DS71" s="73">
        <f t="shared" si="79"/>
        <v>-4.1732486765508309E-2</v>
      </c>
      <c r="DU71" s="66">
        <v>39538</v>
      </c>
      <c r="DV71">
        <v>13.4023</v>
      </c>
      <c r="DW71" s="73">
        <f t="shared" si="80"/>
        <v>1.3710628303082589E-2</v>
      </c>
      <c r="DY71" s="66">
        <v>39538</v>
      </c>
      <c r="DZ71">
        <v>34.221595999999998</v>
      </c>
      <c r="EA71" s="73">
        <f t="shared" si="81"/>
        <v>-2.695722411260372E-2</v>
      </c>
      <c r="EC71" s="66">
        <v>39538</v>
      </c>
      <c r="ED71">
        <v>9.2986780000000007</v>
      </c>
      <c r="EE71" s="73">
        <f t="shared" si="82"/>
        <v>-5.500692457152706E-2</v>
      </c>
      <c r="EG71" s="93">
        <v>39538</v>
      </c>
      <c r="EH71" s="65">
        <v>17.9938</v>
      </c>
      <c r="EI71" s="95">
        <f t="shared" si="83"/>
        <v>-5.5574207000028228E-2</v>
      </c>
      <c r="EK71" s="66">
        <v>39538</v>
      </c>
      <c r="EL71">
        <v>29.288349</v>
      </c>
      <c r="EM71" s="73">
        <f t="shared" si="84"/>
        <v>6.7966736849146683E-2</v>
      </c>
      <c r="EO71" s="66">
        <v>39538</v>
      </c>
      <c r="EP71">
        <v>12.834123999999999</v>
      </c>
      <c r="EQ71" s="73">
        <f t="shared" si="85"/>
        <v>3.4538757946124564E-2</v>
      </c>
      <c r="ES71" s="66">
        <v>39538</v>
      </c>
      <c r="ET71">
        <v>15.960728</v>
      </c>
      <c r="EU71" s="73">
        <f t="shared" si="86"/>
        <v>2.5266388221460923E-2</v>
      </c>
      <c r="EW71" s="66">
        <v>39538</v>
      </c>
      <c r="EX71">
        <v>20.941953999999999</v>
      </c>
      <c r="EY71" s="73">
        <f t="shared" si="87"/>
        <v>0.10185022337650192</v>
      </c>
      <c r="FA71" s="66">
        <v>39538</v>
      </c>
      <c r="FB71">
        <v>50.605136999999999</v>
      </c>
      <c r="FC71" s="73">
        <f t="shared" si="88"/>
        <v>0.19216177974984033</v>
      </c>
      <c r="FE71" s="66">
        <v>39538</v>
      </c>
      <c r="FF71">
        <v>13.270747999999999</v>
      </c>
      <c r="FG71" s="73">
        <f t="shared" si="89"/>
        <v>-3.4414227300155073E-2</v>
      </c>
      <c r="FI71" s="66">
        <v>39538</v>
      </c>
      <c r="FJ71">
        <v>11.834482</v>
      </c>
      <c r="FK71" s="73">
        <f t="shared" si="90"/>
        <v>5.1959091106481586E-2</v>
      </c>
      <c r="FM71" s="93">
        <v>39538</v>
      </c>
      <c r="FN71" s="65">
        <v>123.88</v>
      </c>
      <c r="FO71" s="95">
        <f t="shared" si="91"/>
        <v>6.2366734151116994E-2</v>
      </c>
      <c r="FQ71" s="66">
        <v>39538</v>
      </c>
      <c r="FR71">
        <v>32.948695999999998</v>
      </c>
      <c r="FS71" s="73">
        <f t="shared" si="92"/>
        <v>-3.5410615883784337E-2</v>
      </c>
      <c r="FU71" s="66">
        <v>39538</v>
      </c>
      <c r="FV71">
        <v>165.759995</v>
      </c>
      <c r="FW71" s="73">
        <f t="shared" si="93"/>
        <v>1.672941096179199E-2</v>
      </c>
      <c r="FY71" s="93">
        <v>39538</v>
      </c>
      <c r="FZ71" s="65">
        <v>10.819800000000001</v>
      </c>
      <c r="GA71" s="95">
        <f t="shared" si="94"/>
        <v>7.394446764027765E-2</v>
      </c>
      <c r="GC71" s="66">
        <v>39538</v>
      </c>
      <c r="GD71">
        <v>19.457999999999998</v>
      </c>
      <c r="GE71" s="73">
        <f t="shared" si="95"/>
        <v>3.22873332014132E-2</v>
      </c>
      <c r="GG71" s="66">
        <v>39538</v>
      </c>
      <c r="GH71">
        <v>35.241253</v>
      </c>
      <c r="GI71" s="73">
        <f t="shared" si="96"/>
        <v>8.6326379079105522E-2</v>
      </c>
      <c r="GK71" s="66">
        <v>39538</v>
      </c>
      <c r="GL71">
        <v>21.360558999999999</v>
      </c>
      <c r="GM71" s="73">
        <f t="shared" si="97"/>
        <v>0.10281861691868327</v>
      </c>
      <c r="GO71" s="66">
        <v>39538</v>
      </c>
      <c r="GP71">
        <v>42.678798999999998</v>
      </c>
      <c r="GQ71" s="73">
        <f t="shared" si="98"/>
        <v>7.092518884131184E-2</v>
      </c>
    </row>
    <row r="72" spans="1:199">
      <c r="A72" s="66">
        <v>39568</v>
      </c>
      <c r="B72">
        <v>24.138477000000002</v>
      </c>
      <c r="C72" s="73">
        <f t="shared" si="50"/>
        <v>1.190132013867339E-2</v>
      </c>
      <c r="E72" s="66">
        <v>39568</v>
      </c>
      <c r="F72">
        <v>58.718349000000003</v>
      </c>
      <c r="G72" s="73">
        <f t="shared" si="51"/>
        <v>2.4087957665561741E-2</v>
      </c>
      <c r="I72" s="66">
        <v>39568</v>
      </c>
      <c r="J72">
        <v>31.294014000000001</v>
      </c>
      <c r="K72" s="73">
        <f t="shared" si="52"/>
        <v>3.9085731591045128E-2</v>
      </c>
      <c r="M72" s="66">
        <v>39568</v>
      </c>
      <c r="N72">
        <v>14.498331</v>
      </c>
      <c r="O72" s="73">
        <f t="shared" si="53"/>
        <v>-2.7933530298286404E-2</v>
      </c>
      <c r="Q72" s="66">
        <v>39568</v>
      </c>
      <c r="R72">
        <v>30.024204000000001</v>
      </c>
      <c r="S72" s="73">
        <f t="shared" si="54"/>
        <v>9.2246187778824595E-2</v>
      </c>
      <c r="U72" s="66">
        <v>39568</v>
      </c>
      <c r="V72">
        <v>64.141425999999996</v>
      </c>
      <c r="W72" s="73">
        <f t="shared" si="55"/>
        <v>4.4901075382171418E-2</v>
      </c>
      <c r="X72"/>
      <c r="Y72" s="66">
        <v>39568</v>
      </c>
      <c r="Z72">
        <v>50.052357000000001</v>
      </c>
      <c r="AA72" s="73">
        <f t="shared" si="56"/>
        <v>-3.5696188095776203E-2</v>
      </c>
      <c r="AC72" s="93">
        <v>39568</v>
      </c>
      <c r="AD72" s="65">
        <v>7</v>
      </c>
      <c r="AE72" s="95">
        <f t="shared" si="57"/>
        <v>-1.0233176280028969E-2</v>
      </c>
      <c r="AG72" s="66">
        <v>39568</v>
      </c>
      <c r="AH72">
        <v>41.997456</v>
      </c>
      <c r="AI72" s="73">
        <f t="shared" si="58"/>
        <v>6.4453059295311185E-2</v>
      </c>
      <c r="AJ72"/>
      <c r="AK72" s="66">
        <v>39568</v>
      </c>
      <c r="AL72">
        <v>28.908439999999999</v>
      </c>
      <c r="AM72" s="73">
        <f t="shared" si="59"/>
        <v>-4.5694006621777923E-2</v>
      </c>
      <c r="AN72"/>
      <c r="AO72" s="66">
        <v>39568</v>
      </c>
      <c r="AP72">
        <v>12.465294</v>
      </c>
      <c r="AQ72" s="73">
        <f t="shared" si="60"/>
        <v>-6.3191557087484598E-2</v>
      </c>
      <c r="AS72" s="66">
        <v>39568</v>
      </c>
      <c r="AT72">
        <v>69.451622</v>
      </c>
      <c r="AU72" s="73">
        <f t="shared" si="61"/>
        <v>-7.3185997256772398E-2</v>
      </c>
      <c r="AW72" s="66">
        <v>39568</v>
      </c>
      <c r="AX72">
        <v>32.541522999999998</v>
      </c>
      <c r="AY72" s="73">
        <f t="shared" si="62"/>
        <v>0.13700649050356259</v>
      </c>
      <c r="BA72" s="66">
        <v>39568</v>
      </c>
      <c r="BB72">
        <v>12.700699999999999</v>
      </c>
      <c r="BC72" s="73">
        <f t="shared" si="63"/>
        <v>9.2999592942955137E-2</v>
      </c>
      <c r="BE72" s="66">
        <v>39568</v>
      </c>
      <c r="BF72">
        <v>18.656212</v>
      </c>
      <c r="BG72" s="73">
        <f t="shared" si="64"/>
        <v>5.7807201792805636E-2</v>
      </c>
      <c r="BI72" s="66">
        <v>39568</v>
      </c>
      <c r="BJ72">
        <v>76.990791000000002</v>
      </c>
      <c r="BK72" s="73">
        <f t="shared" si="65"/>
        <v>-6.5621371038302082E-2</v>
      </c>
      <c r="BM72" s="66">
        <v>39568</v>
      </c>
      <c r="BN72">
        <v>43.528179000000002</v>
      </c>
      <c r="BO72" s="73">
        <f t="shared" si="66"/>
        <v>-4.2930158169238168E-2</v>
      </c>
      <c r="BQ72" s="66">
        <v>39568</v>
      </c>
      <c r="BR72">
        <v>5.0945590000000003</v>
      </c>
      <c r="BS72" s="73">
        <f t="shared" si="67"/>
        <v>-6.998385636872842E-2</v>
      </c>
      <c r="BU72" s="66">
        <v>39568</v>
      </c>
      <c r="BV72">
        <v>33.506839999999997</v>
      </c>
      <c r="BW72" s="73">
        <f t="shared" si="68"/>
        <v>1.8328825166982945E-2</v>
      </c>
      <c r="BY72" s="66">
        <v>39568</v>
      </c>
      <c r="BZ72">
        <v>13.635975</v>
      </c>
      <c r="CA72" s="73">
        <f t="shared" si="69"/>
        <v>5.6574415986389973E-2</v>
      </c>
      <c r="CC72" s="66">
        <v>39568</v>
      </c>
      <c r="CD72">
        <v>27.546789</v>
      </c>
      <c r="CE72" s="73">
        <f t="shared" si="70"/>
        <v>0.13776994033568468</v>
      </c>
      <c r="CG72" s="66">
        <v>39568</v>
      </c>
      <c r="CH72">
        <v>10.430064</v>
      </c>
      <c r="CI72" s="73">
        <f t="shared" si="71"/>
        <v>3.9648724278643658E-3</v>
      </c>
      <c r="CK72" s="66">
        <v>39568</v>
      </c>
      <c r="CL72">
        <v>31.965337999999999</v>
      </c>
      <c r="CM72" s="73">
        <f t="shared" si="72"/>
        <v>2.0864492338843698E-2</v>
      </c>
      <c r="CO72" s="66">
        <v>39568</v>
      </c>
      <c r="CP72">
        <v>3.9468139999999998</v>
      </c>
      <c r="CQ72" s="73">
        <f t="shared" si="73"/>
        <v>2.5001510673537574E-2</v>
      </c>
      <c r="CS72" s="66">
        <v>39568</v>
      </c>
      <c r="CT72">
        <v>18.820699999999999</v>
      </c>
      <c r="CU72" s="73">
        <f t="shared" si="24"/>
        <v>3.2761308526744325E-2</v>
      </c>
      <c r="CW72" s="66">
        <v>39568</v>
      </c>
      <c r="CX72">
        <v>60.183900000000001</v>
      </c>
      <c r="CY72" s="73">
        <f t="shared" si="74"/>
        <v>1.5531155220846961E-3</v>
      </c>
      <c r="DA72" s="66">
        <v>39568</v>
      </c>
      <c r="DB72">
        <v>39.582897000000003</v>
      </c>
      <c r="DC72" s="73">
        <f t="shared" si="75"/>
        <v>-1.0079692040943881E-2</v>
      </c>
      <c r="DE72" s="66">
        <v>39568</v>
      </c>
      <c r="DF72">
        <v>10.95205</v>
      </c>
      <c r="DG72" s="73">
        <f t="shared" si="76"/>
        <v>3.7027687686992862E-2</v>
      </c>
      <c r="DI72" s="93">
        <v>39568</v>
      </c>
      <c r="DJ72" s="65">
        <v>9.41</v>
      </c>
      <c r="DK72" s="95">
        <f t="shared" si="77"/>
        <v>-4.2648168769086309E-2</v>
      </c>
      <c r="DM72" s="66">
        <v>39568</v>
      </c>
      <c r="DN72">
        <v>2.5670030000000001</v>
      </c>
      <c r="DO72" s="73">
        <f t="shared" si="78"/>
        <v>-0.13048703170998097</v>
      </c>
      <c r="DQ72" s="66">
        <v>39568</v>
      </c>
      <c r="DR72">
        <v>26.946715999999999</v>
      </c>
      <c r="DS72" s="73">
        <f t="shared" si="79"/>
        <v>0.11452238887113686</v>
      </c>
      <c r="DU72" s="66">
        <v>39568</v>
      </c>
      <c r="DV72">
        <v>14.190099999999999</v>
      </c>
      <c r="DW72" s="73">
        <f t="shared" si="80"/>
        <v>5.7118204344325602E-2</v>
      </c>
      <c r="DY72" s="66">
        <v>39568</v>
      </c>
      <c r="DZ72">
        <v>37.836604999999999</v>
      </c>
      <c r="EA72" s="73">
        <f t="shared" si="81"/>
        <v>0.10042011351682577</v>
      </c>
      <c r="EC72" s="66">
        <v>39568</v>
      </c>
      <c r="ED72">
        <v>8.9965620000000008</v>
      </c>
      <c r="EE72" s="73">
        <f t="shared" si="82"/>
        <v>-3.3029735161597483E-2</v>
      </c>
      <c r="EG72" s="93">
        <v>39568</v>
      </c>
      <c r="EH72" s="65">
        <v>18.3597</v>
      </c>
      <c r="EI72" s="95">
        <f t="shared" si="83"/>
        <v>2.01307910724591E-2</v>
      </c>
      <c r="EK72" s="66">
        <v>39568</v>
      </c>
      <c r="EL72">
        <v>30.774677000000001</v>
      </c>
      <c r="EM72" s="73">
        <f t="shared" si="84"/>
        <v>4.9502384593282225E-2</v>
      </c>
      <c r="EO72" s="66">
        <v>39568</v>
      </c>
      <c r="EP72">
        <v>13.103237</v>
      </c>
      <c r="EQ72" s="73">
        <f t="shared" si="85"/>
        <v>2.0751737802361881E-2</v>
      </c>
      <c r="ES72" s="66">
        <v>39568</v>
      </c>
      <c r="ET72">
        <v>16.311002999999999</v>
      </c>
      <c r="EU72" s="73">
        <f t="shared" si="86"/>
        <v>2.1708705740373074E-2</v>
      </c>
      <c r="EW72" s="66">
        <v>39568</v>
      </c>
      <c r="EX72">
        <v>21.659140000000001</v>
      </c>
      <c r="EY72" s="73">
        <f t="shared" si="87"/>
        <v>3.3673020940104686E-2</v>
      </c>
      <c r="FA72" s="66">
        <v>39568</v>
      </c>
      <c r="FB72">
        <v>44.976334000000001</v>
      </c>
      <c r="FC72" s="73">
        <f t="shared" si="88"/>
        <v>-0.11791665256011212</v>
      </c>
      <c r="FE72" s="66">
        <v>39568</v>
      </c>
      <c r="FF72">
        <v>12.510408</v>
      </c>
      <c r="FG72" s="73">
        <f t="shared" si="89"/>
        <v>-5.9001276646440962E-2</v>
      </c>
      <c r="FI72" s="66">
        <v>39568</v>
      </c>
      <c r="FJ72">
        <v>12.263503999999999</v>
      </c>
      <c r="FK72" s="73">
        <f t="shared" si="90"/>
        <v>3.5610223652192297E-2</v>
      </c>
      <c r="FM72" s="93">
        <v>39568</v>
      </c>
      <c r="FN72" s="65">
        <v>124.26</v>
      </c>
      <c r="FO72" s="95">
        <f t="shared" si="91"/>
        <v>3.0627895305457308E-3</v>
      </c>
      <c r="FQ72" s="66">
        <v>39568</v>
      </c>
      <c r="FR72">
        <v>33.344574000000001</v>
      </c>
      <c r="FS72" s="73">
        <f t="shared" si="92"/>
        <v>1.1943375422505028E-2</v>
      </c>
      <c r="FU72" s="66">
        <v>39568</v>
      </c>
      <c r="FV72">
        <v>167.28999300000001</v>
      </c>
      <c r="FW72" s="73">
        <f t="shared" si="93"/>
        <v>9.187862592658233E-3</v>
      </c>
      <c r="FY72" s="93">
        <v>39568</v>
      </c>
      <c r="FZ72" s="65">
        <v>10.9579</v>
      </c>
      <c r="GA72" s="95">
        <f t="shared" si="94"/>
        <v>1.2682868362565339E-2</v>
      </c>
      <c r="GC72" s="66">
        <v>39568</v>
      </c>
      <c r="GD72">
        <v>18.823934999999999</v>
      </c>
      <c r="GE72" s="73">
        <f t="shared" si="95"/>
        <v>-3.3129098172810324E-2</v>
      </c>
      <c r="GG72" s="66">
        <v>39568</v>
      </c>
      <c r="GH72">
        <v>35.302546999999997</v>
      </c>
      <c r="GI72" s="73">
        <f t="shared" si="96"/>
        <v>1.7377576888300099E-3</v>
      </c>
      <c r="GK72" s="66">
        <v>39568</v>
      </c>
      <c r="GL72">
        <v>22.265498999999998</v>
      </c>
      <c r="GM72" s="73">
        <f t="shared" si="97"/>
        <v>4.1492166218158974E-2</v>
      </c>
      <c r="GO72" s="66">
        <v>39568</v>
      </c>
      <c r="GP72">
        <v>38.109862999999997</v>
      </c>
      <c r="GQ72" s="73">
        <f t="shared" si="98"/>
        <v>-0.11322916637144974</v>
      </c>
    </row>
    <row r="73" spans="1:199">
      <c r="A73" s="66">
        <v>39599</v>
      </c>
      <c r="B73">
        <v>21.452074</v>
      </c>
      <c r="C73" s="73">
        <f t="shared" si="50"/>
        <v>-0.11798579269602179</v>
      </c>
      <c r="E73" s="66">
        <v>39599</v>
      </c>
      <c r="F73">
        <v>52.838909000000001</v>
      </c>
      <c r="G73" s="73">
        <f t="shared" si="51"/>
        <v>-0.10550443522194507</v>
      </c>
      <c r="I73" s="66">
        <v>39599</v>
      </c>
      <c r="J73">
        <v>30.816693999999998</v>
      </c>
      <c r="K73" s="73">
        <f t="shared" si="52"/>
        <v>-1.5370277119310103E-2</v>
      </c>
      <c r="M73" s="66">
        <v>39599</v>
      </c>
      <c r="N73">
        <v>12.737854</v>
      </c>
      <c r="O73" s="73">
        <f t="shared" si="53"/>
        <v>-0.1294553492377935</v>
      </c>
      <c r="Q73" s="66">
        <v>39599</v>
      </c>
      <c r="R73">
        <v>28.113873000000002</v>
      </c>
      <c r="S73" s="73">
        <f t="shared" si="54"/>
        <v>-6.5740700796944773E-2</v>
      </c>
      <c r="U73" s="66">
        <v>39599</v>
      </c>
      <c r="V73">
        <v>56.662909999999997</v>
      </c>
      <c r="W73" s="73">
        <f t="shared" si="55"/>
        <v>-0.12397057456706725</v>
      </c>
      <c r="X73"/>
      <c r="Y73" s="66">
        <v>39599</v>
      </c>
      <c r="Z73">
        <v>48.404972000000001</v>
      </c>
      <c r="AA73" s="73">
        <f t="shared" si="56"/>
        <v>-3.3467061840257967E-2</v>
      </c>
      <c r="AC73" s="93">
        <v>39598</v>
      </c>
      <c r="AD73" s="65">
        <v>6.1319999999999997</v>
      </c>
      <c r="AE73" s="95">
        <f t="shared" si="57"/>
        <v>-0.13238918804574562</v>
      </c>
      <c r="AG73" s="66">
        <v>39599</v>
      </c>
      <c r="AH73">
        <v>39.389194000000003</v>
      </c>
      <c r="AI73" s="73">
        <f t="shared" si="58"/>
        <v>-6.4117530293014341E-2</v>
      </c>
      <c r="AJ73"/>
      <c r="AK73" s="66">
        <v>39599</v>
      </c>
      <c r="AL73">
        <v>26.743271</v>
      </c>
      <c r="AM73" s="73">
        <f t="shared" si="59"/>
        <v>-7.7850703709267513E-2</v>
      </c>
      <c r="AN73"/>
      <c r="AO73" s="66">
        <v>39599</v>
      </c>
      <c r="AP73">
        <v>10.075943000000001</v>
      </c>
      <c r="AQ73" s="73">
        <f t="shared" si="60"/>
        <v>-0.21279760127067532</v>
      </c>
      <c r="AS73" s="66">
        <v>39599</v>
      </c>
      <c r="AT73">
        <v>66.819153</v>
      </c>
      <c r="AU73" s="73">
        <f t="shared" si="61"/>
        <v>-3.8640662856520014E-2</v>
      </c>
      <c r="AW73" s="66">
        <v>39599</v>
      </c>
      <c r="AX73">
        <v>29.593636</v>
      </c>
      <c r="AY73" s="73">
        <f t="shared" si="62"/>
        <v>-9.4957566415040495E-2</v>
      </c>
      <c r="BA73" s="66">
        <v>39598</v>
      </c>
      <c r="BB73">
        <v>12.2789</v>
      </c>
      <c r="BC73" s="73">
        <f t="shared" si="63"/>
        <v>-3.3774767896287923E-2</v>
      </c>
      <c r="BE73" s="66">
        <v>39599</v>
      </c>
      <c r="BF73">
        <v>18.558696999999999</v>
      </c>
      <c r="BG73" s="73">
        <f t="shared" si="64"/>
        <v>-5.2406535876729872E-3</v>
      </c>
      <c r="BI73" s="66">
        <v>39599</v>
      </c>
      <c r="BJ73">
        <v>72.701256000000001</v>
      </c>
      <c r="BK73" s="73">
        <f t="shared" si="65"/>
        <v>-5.7327156429830294E-2</v>
      </c>
      <c r="BM73" s="66">
        <v>39599</v>
      </c>
      <c r="BN73">
        <v>39.711402999999997</v>
      </c>
      <c r="BO73" s="73">
        <f t="shared" si="66"/>
        <v>-9.1770145800829414E-2</v>
      </c>
      <c r="BQ73" s="66">
        <v>39599</v>
      </c>
      <c r="BR73">
        <v>5.2707519999999999</v>
      </c>
      <c r="BS73" s="73">
        <f t="shared" si="67"/>
        <v>3.3999939388499996E-2</v>
      </c>
      <c r="BU73" s="66">
        <v>39599</v>
      </c>
      <c r="BV73">
        <v>26.9041</v>
      </c>
      <c r="BW73" s="73">
        <f t="shared" si="68"/>
        <v>-0.21947090574330397</v>
      </c>
      <c r="BY73" s="66">
        <v>39599</v>
      </c>
      <c r="BZ73">
        <v>12.677237999999999</v>
      </c>
      <c r="CA73" s="73">
        <f t="shared" si="69"/>
        <v>-7.2903418953471466E-2</v>
      </c>
      <c r="CC73" s="66">
        <v>39599</v>
      </c>
      <c r="CD73">
        <v>22.744613999999999</v>
      </c>
      <c r="CE73" s="73">
        <f t="shared" si="70"/>
        <v>-0.19155760696694832</v>
      </c>
      <c r="CG73" s="66">
        <v>39599</v>
      </c>
      <c r="CH73">
        <v>10.968545000000001</v>
      </c>
      <c r="CI73" s="73">
        <f t="shared" si="71"/>
        <v>5.0339225893211229E-2</v>
      </c>
      <c r="CK73" s="66">
        <v>39599</v>
      </c>
      <c r="CL73">
        <v>26.310853999999999</v>
      </c>
      <c r="CM73" s="73">
        <f t="shared" si="72"/>
        <v>-0.19467057456174325</v>
      </c>
      <c r="CO73" s="66">
        <v>39599</v>
      </c>
      <c r="CP73">
        <v>3.2538200000000002</v>
      </c>
      <c r="CQ73" s="73">
        <f t="shared" si="73"/>
        <v>-0.19307898043871052</v>
      </c>
      <c r="CS73" s="66">
        <v>39598</v>
      </c>
      <c r="CT73">
        <v>18.843699999999998</v>
      </c>
      <c r="CU73" s="73">
        <f t="shared" ref="CU73:CU136" si="99">LN(CT73/CT72)</f>
        <v>1.2213125847702301E-3</v>
      </c>
      <c r="CW73" s="66">
        <v>39598</v>
      </c>
      <c r="CX73">
        <v>58.79</v>
      </c>
      <c r="CY73" s="73">
        <f t="shared" si="74"/>
        <v>-2.3433102271194786E-2</v>
      </c>
      <c r="DA73" s="66">
        <v>39599</v>
      </c>
      <c r="DB73">
        <v>32.037059999999997</v>
      </c>
      <c r="DC73" s="73">
        <f t="shared" si="75"/>
        <v>-0.21150377333769171</v>
      </c>
      <c r="DE73" s="66">
        <v>39599</v>
      </c>
      <c r="DF73">
        <v>9.6171959999999999</v>
      </c>
      <c r="DG73" s="73">
        <f t="shared" si="76"/>
        <v>-0.12997390725318667</v>
      </c>
      <c r="DI73" s="93">
        <v>39598</v>
      </c>
      <c r="DJ73" s="65">
        <v>9.2799999999999994</v>
      </c>
      <c r="DK73" s="95">
        <f t="shared" si="77"/>
        <v>-1.3911406799179134E-2</v>
      </c>
      <c r="DM73" s="66">
        <v>39599</v>
      </c>
      <c r="DN73">
        <v>2.4218479999999998</v>
      </c>
      <c r="DO73" s="73">
        <f t="shared" si="78"/>
        <v>-5.8208185457378603E-2</v>
      </c>
      <c r="DQ73" s="66">
        <v>39599</v>
      </c>
      <c r="DR73">
        <v>22.898371000000001</v>
      </c>
      <c r="DS73" s="73">
        <f t="shared" si="79"/>
        <v>-0.16279566198370332</v>
      </c>
      <c r="DU73" s="66">
        <v>39598</v>
      </c>
      <c r="DV73">
        <v>13.7674</v>
      </c>
      <c r="DW73" s="73">
        <f t="shared" si="80"/>
        <v>-3.0241059718189002E-2</v>
      </c>
      <c r="DY73" s="66">
        <v>39599</v>
      </c>
      <c r="DZ73">
        <v>33.871631999999998</v>
      </c>
      <c r="EA73" s="73">
        <f t="shared" si="81"/>
        <v>-0.11069917038276619</v>
      </c>
      <c r="EC73" s="66">
        <v>39599</v>
      </c>
      <c r="ED73">
        <v>9.2452810000000003</v>
      </c>
      <c r="EE73" s="73">
        <f t="shared" si="82"/>
        <v>2.7270754829546467E-2</v>
      </c>
      <c r="EG73" s="93">
        <v>39598</v>
      </c>
      <c r="EH73" s="65">
        <v>18.241</v>
      </c>
      <c r="EI73" s="95">
        <f t="shared" si="83"/>
        <v>-6.4862374847887124E-3</v>
      </c>
      <c r="EK73" s="66">
        <v>39599</v>
      </c>
      <c r="EL73">
        <v>30.550932</v>
      </c>
      <c r="EM73" s="73">
        <f t="shared" si="84"/>
        <v>-7.2969839661114182E-3</v>
      </c>
      <c r="EO73" s="66">
        <v>39599</v>
      </c>
      <c r="EP73">
        <v>11.114048</v>
      </c>
      <c r="EQ73" s="73">
        <f t="shared" si="85"/>
        <v>-0.16464940519426371</v>
      </c>
      <c r="ES73" s="66">
        <v>39599</v>
      </c>
      <c r="ET73">
        <v>14.282041</v>
      </c>
      <c r="EU73" s="73">
        <f t="shared" si="86"/>
        <v>-0.13283703688764326</v>
      </c>
      <c r="EW73" s="66">
        <v>39599</v>
      </c>
      <c r="EX73">
        <v>20.786048999999998</v>
      </c>
      <c r="EY73" s="73">
        <f t="shared" si="87"/>
        <v>-4.1145495740766092E-2</v>
      </c>
      <c r="FA73" s="66">
        <v>39599</v>
      </c>
      <c r="FB73">
        <v>37.226680999999999</v>
      </c>
      <c r="FC73" s="73">
        <f t="shared" si="88"/>
        <v>-0.18911070494492335</v>
      </c>
      <c r="FE73" s="66">
        <v>39599</v>
      </c>
      <c r="FF73">
        <v>10.806684000000001</v>
      </c>
      <c r="FG73" s="73">
        <f t="shared" si="89"/>
        <v>-0.14639610626955651</v>
      </c>
      <c r="FI73" s="66">
        <v>39599</v>
      </c>
      <c r="FJ73">
        <v>12.172252</v>
      </c>
      <c r="FK73" s="73">
        <f t="shared" si="90"/>
        <v>-7.468762103175661E-3</v>
      </c>
      <c r="FM73" s="93">
        <v>39598</v>
      </c>
      <c r="FN73" s="65">
        <v>120.5</v>
      </c>
      <c r="FO73" s="95">
        <f t="shared" si="91"/>
        <v>-3.0726391704838093E-2</v>
      </c>
      <c r="FQ73" s="66">
        <v>39599</v>
      </c>
      <c r="FR73">
        <v>32.631293999999997</v>
      </c>
      <c r="FS73" s="73">
        <f t="shared" si="92"/>
        <v>-2.1623293897591146E-2</v>
      </c>
      <c r="FU73" s="66">
        <v>39599</v>
      </c>
      <c r="FV73">
        <v>146.91999799999999</v>
      </c>
      <c r="FW73" s="73">
        <f t="shared" si="93"/>
        <v>-0.12984058416106745</v>
      </c>
      <c r="FY73" s="93">
        <v>39598</v>
      </c>
      <c r="FZ73" s="65">
        <v>11.067299999999999</v>
      </c>
      <c r="GA73" s="95">
        <f t="shared" si="94"/>
        <v>9.9341572107743831E-3</v>
      </c>
      <c r="GC73" s="66">
        <v>39599</v>
      </c>
      <c r="GD73">
        <v>13.854414</v>
      </c>
      <c r="GE73" s="73">
        <f t="shared" si="95"/>
        <v>-0.30652531616023965</v>
      </c>
      <c r="GG73" s="66">
        <v>39599</v>
      </c>
      <c r="GH73">
        <v>27.062563000000001</v>
      </c>
      <c r="GI73" s="73">
        <f t="shared" si="96"/>
        <v>-0.26580378060628279</v>
      </c>
      <c r="GK73" s="66">
        <v>39599</v>
      </c>
      <c r="GL73">
        <v>20.886081999999998</v>
      </c>
      <c r="GM73" s="73">
        <f t="shared" si="97"/>
        <v>-6.3955346255166204E-2</v>
      </c>
      <c r="GO73" s="66">
        <v>39599</v>
      </c>
      <c r="GP73">
        <v>33.054493000000001</v>
      </c>
      <c r="GQ73" s="73">
        <f t="shared" si="98"/>
        <v>-0.14231561742731116</v>
      </c>
    </row>
    <row r="74" spans="1:199">
      <c r="A74" s="66">
        <v>39629</v>
      </c>
      <c r="B74">
        <v>21.048145000000002</v>
      </c>
      <c r="C74" s="73">
        <f t="shared" si="50"/>
        <v>-1.9008897946695458E-2</v>
      </c>
      <c r="E74" s="66">
        <v>39629</v>
      </c>
      <c r="F74">
        <v>56.307006999999999</v>
      </c>
      <c r="G74" s="73">
        <f t="shared" si="51"/>
        <v>6.3571153456657273E-2</v>
      </c>
      <c r="I74" s="66">
        <v>39629</v>
      </c>
      <c r="J74">
        <v>28.087547000000001</v>
      </c>
      <c r="K74" s="73">
        <f t="shared" si="52"/>
        <v>-9.2730245278276641E-2</v>
      </c>
      <c r="M74" s="66">
        <v>39629</v>
      </c>
      <c r="N74">
        <v>12.532973</v>
      </c>
      <c r="O74" s="73">
        <f t="shared" si="53"/>
        <v>-1.6215178801099045E-2</v>
      </c>
      <c r="Q74" s="66">
        <v>39629</v>
      </c>
      <c r="R74">
        <v>31.944782</v>
      </c>
      <c r="S74" s="73">
        <f t="shared" si="54"/>
        <v>0.12774569422483709</v>
      </c>
      <c r="U74" s="66">
        <v>39629</v>
      </c>
      <c r="V74">
        <v>55.268889999999999</v>
      </c>
      <c r="W74" s="73">
        <f t="shared" si="55"/>
        <v>-2.4909669651242788E-2</v>
      </c>
      <c r="X74"/>
      <c r="Y74" s="66">
        <v>39629</v>
      </c>
      <c r="Z74">
        <v>54.060917000000003</v>
      </c>
      <c r="AA74" s="73">
        <f t="shared" si="56"/>
        <v>0.11050896761931964</v>
      </c>
      <c r="AC74" s="93">
        <v>39629</v>
      </c>
      <c r="AD74" s="65">
        <v>5.8419999999999996</v>
      </c>
      <c r="AE74" s="95">
        <f t="shared" si="57"/>
        <v>-4.8447757044018498E-2</v>
      </c>
      <c r="AG74" s="66">
        <v>39629</v>
      </c>
      <c r="AH74">
        <v>40.833370000000002</v>
      </c>
      <c r="AI74" s="73">
        <f t="shared" si="58"/>
        <v>3.6008124548193188E-2</v>
      </c>
      <c r="AJ74"/>
      <c r="AK74" s="66">
        <v>39629</v>
      </c>
      <c r="AL74">
        <v>28.407240000000002</v>
      </c>
      <c r="AM74" s="73">
        <f t="shared" si="59"/>
        <v>6.0361151959816436E-2</v>
      </c>
      <c r="AN74"/>
      <c r="AO74" s="66">
        <v>39629</v>
      </c>
      <c r="AP74">
        <v>10.201473</v>
      </c>
      <c r="AQ74" s="73">
        <f t="shared" si="60"/>
        <v>1.2381420160941977E-2</v>
      </c>
      <c r="AS74" s="66">
        <v>39629</v>
      </c>
      <c r="AT74">
        <v>65.278557000000006</v>
      </c>
      <c r="AU74" s="73">
        <f t="shared" si="61"/>
        <v>-2.3326155370590435E-2</v>
      </c>
      <c r="AW74" s="66">
        <v>39629</v>
      </c>
      <c r="AX74">
        <v>27.479804999999999</v>
      </c>
      <c r="AY74" s="73">
        <f t="shared" si="62"/>
        <v>-7.4107966955098969E-2</v>
      </c>
      <c r="BA74" s="66">
        <v>39629</v>
      </c>
      <c r="BB74">
        <v>10.701599999999999</v>
      </c>
      <c r="BC74" s="73">
        <f t="shared" si="63"/>
        <v>-0.13748907916030711</v>
      </c>
      <c r="BE74" s="66">
        <v>39629</v>
      </c>
      <c r="BF74">
        <v>17.609974000000001</v>
      </c>
      <c r="BG74" s="73">
        <f t="shared" si="64"/>
        <v>-5.2473074079026377E-2</v>
      </c>
      <c r="BI74" s="66">
        <v>39629</v>
      </c>
      <c r="BJ74">
        <v>79.297461999999996</v>
      </c>
      <c r="BK74" s="73">
        <f t="shared" si="65"/>
        <v>8.6847462215577209E-2</v>
      </c>
      <c r="BM74" s="66">
        <v>39629</v>
      </c>
      <c r="BN74">
        <v>44.031761000000003</v>
      </c>
      <c r="BO74" s="73">
        <f t="shared" si="66"/>
        <v>0.10327283875563489</v>
      </c>
      <c r="BQ74" s="66">
        <v>39629</v>
      </c>
      <c r="BR74">
        <v>5.6533879999999996</v>
      </c>
      <c r="BS74" s="73">
        <f t="shared" si="67"/>
        <v>7.0081964589682327E-2</v>
      </c>
      <c r="BU74" s="66">
        <v>39629</v>
      </c>
      <c r="BV74">
        <v>25.568484999999999</v>
      </c>
      <c r="BW74" s="73">
        <f t="shared" si="68"/>
        <v>-5.0918152922743688E-2</v>
      </c>
      <c r="BY74" s="66">
        <v>39629</v>
      </c>
      <c r="BZ74">
        <v>11.628825000000001</v>
      </c>
      <c r="CA74" s="73">
        <f t="shared" si="69"/>
        <v>-8.6321172326038892E-2</v>
      </c>
      <c r="CC74" s="66">
        <v>39629</v>
      </c>
      <c r="CD74">
        <v>21.523627999999999</v>
      </c>
      <c r="CE74" s="73">
        <f t="shared" si="70"/>
        <v>-5.5177061670231023E-2</v>
      </c>
      <c r="CG74" s="66">
        <v>39629</v>
      </c>
      <c r="CH74">
        <v>11.041224</v>
      </c>
      <c r="CI74" s="73">
        <f t="shared" si="71"/>
        <v>6.6042732357907584E-3</v>
      </c>
      <c r="CK74" s="66">
        <v>39629</v>
      </c>
      <c r="CL74">
        <v>24.624262000000002</v>
      </c>
      <c r="CM74" s="73">
        <f t="shared" si="72"/>
        <v>-6.6249336600516115E-2</v>
      </c>
      <c r="CO74" s="66">
        <v>39629</v>
      </c>
      <c r="CP74">
        <v>3.3870840000000002</v>
      </c>
      <c r="CQ74" s="73">
        <f t="shared" si="73"/>
        <v>4.0139683503360918E-2</v>
      </c>
      <c r="CS74" s="66">
        <v>39629</v>
      </c>
      <c r="CT74">
        <v>15.5534</v>
      </c>
      <c r="CU74" s="73">
        <f t="shared" si="99"/>
        <v>-0.19189937628166417</v>
      </c>
      <c r="CW74" s="66">
        <v>39629</v>
      </c>
      <c r="CX74">
        <v>57.406799999999997</v>
      </c>
      <c r="CY74" s="73">
        <f t="shared" si="74"/>
        <v>-2.380900920633711E-2</v>
      </c>
      <c r="DA74" s="66">
        <v>39629</v>
      </c>
      <c r="DB74">
        <v>34.299782</v>
      </c>
      <c r="DC74" s="73">
        <f t="shared" si="75"/>
        <v>6.8245640776266603E-2</v>
      </c>
      <c r="DE74" s="66">
        <v>39629</v>
      </c>
      <c r="DF74">
        <v>8.7608829999999998</v>
      </c>
      <c r="DG74" s="73">
        <f t="shared" si="76"/>
        <v>-9.3256047143555343E-2</v>
      </c>
      <c r="DI74" s="93">
        <v>39629</v>
      </c>
      <c r="DJ74" s="65">
        <v>8.51</v>
      </c>
      <c r="DK74" s="95">
        <f t="shared" si="77"/>
        <v>-8.6619604212826426E-2</v>
      </c>
      <c r="DM74" s="66">
        <v>39629</v>
      </c>
      <c r="DN74">
        <v>2.4185120000000002</v>
      </c>
      <c r="DO74" s="73">
        <f t="shared" si="78"/>
        <v>-1.3784100885899371E-3</v>
      </c>
      <c r="DQ74" s="66">
        <v>39629</v>
      </c>
      <c r="DR74">
        <v>23.836199000000001</v>
      </c>
      <c r="DS74" s="73">
        <f t="shared" si="79"/>
        <v>4.0139618907335299E-2</v>
      </c>
      <c r="DU74" s="66">
        <v>39629</v>
      </c>
      <c r="DV74">
        <v>11.6922</v>
      </c>
      <c r="DW74" s="73">
        <f t="shared" si="80"/>
        <v>-0.16338152582927359</v>
      </c>
      <c r="DY74" s="66">
        <v>39629</v>
      </c>
      <c r="DZ74">
        <v>33.280506000000003</v>
      </c>
      <c r="EA74" s="73">
        <f t="shared" si="81"/>
        <v>-1.7606029738346289E-2</v>
      </c>
      <c r="EC74" s="66">
        <v>39629</v>
      </c>
      <c r="ED74">
        <v>10.065547</v>
      </c>
      <c r="EE74" s="73">
        <f t="shared" si="82"/>
        <v>8.5005145175994154E-2</v>
      </c>
      <c r="EG74" s="93">
        <v>39629</v>
      </c>
      <c r="EH74" s="65">
        <v>16.688800000000001</v>
      </c>
      <c r="EI74" s="95">
        <f t="shared" si="83"/>
        <v>-8.8933971956837998E-2</v>
      </c>
      <c r="EK74" s="66">
        <v>39629</v>
      </c>
      <c r="EL74">
        <v>30.917435000000001</v>
      </c>
      <c r="EM74" s="73">
        <f t="shared" si="84"/>
        <v>1.1925071745417081E-2</v>
      </c>
      <c r="EO74" s="66">
        <v>39629</v>
      </c>
      <c r="EP74">
        <v>10.103071999999999</v>
      </c>
      <c r="EQ74" s="73">
        <f t="shared" si="85"/>
        <v>-9.5370357709233536E-2</v>
      </c>
      <c r="ES74" s="66">
        <v>39629</v>
      </c>
      <c r="ET74">
        <v>14.196123999999999</v>
      </c>
      <c r="EU74" s="73">
        <f t="shared" si="86"/>
        <v>-6.033904268201655E-3</v>
      </c>
      <c r="EW74" s="66">
        <v>39629</v>
      </c>
      <c r="EX74">
        <v>20.541627999999999</v>
      </c>
      <c r="EY74" s="73">
        <f t="shared" si="87"/>
        <v>-1.1828579179332223E-2</v>
      </c>
      <c r="FA74" s="66">
        <v>39629</v>
      </c>
      <c r="FB74">
        <v>41.769019999999998</v>
      </c>
      <c r="FC74" s="73">
        <f t="shared" si="88"/>
        <v>0.11512918104461992</v>
      </c>
      <c r="FE74" s="66">
        <v>39629</v>
      </c>
      <c r="FF74">
        <v>12.55969</v>
      </c>
      <c r="FG74" s="73">
        <f t="shared" si="89"/>
        <v>0.15032764762048198</v>
      </c>
      <c r="FI74" s="66">
        <v>39629</v>
      </c>
      <c r="FJ74">
        <v>13.621798999999999</v>
      </c>
      <c r="FK74" s="73">
        <f t="shared" si="90"/>
        <v>0.11251244209397408</v>
      </c>
      <c r="FM74" s="93">
        <v>39629</v>
      </c>
      <c r="FN74" s="65">
        <v>111.26</v>
      </c>
      <c r="FO74" s="95">
        <f t="shared" si="91"/>
        <v>-7.9779948283562496E-2</v>
      </c>
      <c r="FQ74" s="66">
        <v>39629</v>
      </c>
      <c r="FR74">
        <v>27.550566</v>
      </c>
      <c r="FS74" s="73">
        <f t="shared" si="92"/>
        <v>-0.16924868672400714</v>
      </c>
      <c r="FU74" s="66">
        <v>39629</v>
      </c>
      <c r="FV74">
        <v>144.270004</v>
      </c>
      <c r="FW74" s="73">
        <f t="shared" si="93"/>
        <v>-1.8201635655143343E-2</v>
      </c>
      <c r="FY74" s="93">
        <v>39629</v>
      </c>
      <c r="FZ74" s="65">
        <v>9.8299000000000003</v>
      </c>
      <c r="GA74" s="95">
        <f t="shared" si="94"/>
        <v>-0.11856605336513305</v>
      </c>
      <c r="GC74" s="66">
        <v>39629</v>
      </c>
      <c r="GD74">
        <v>13.497750999999999</v>
      </c>
      <c r="GE74" s="73">
        <f t="shared" si="95"/>
        <v>-2.6080803246482018E-2</v>
      </c>
      <c r="GG74" s="66">
        <v>39629</v>
      </c>
      <c r="GH74">
        <v>28.651772999999999</v>
      </c>
      <c r="GI74" s="73">
        <f t="shared" si="96"/>
        <v>5.706399235814439E-2</v>
      </c>
      <c r="GK74" s="66">
        <v>39629</v>
      </c>
      <c r="GL74">
        <v>19.994133000000001</v>
      </c>
      <c r="GM74" s="73">
        <f t="shared" si="97"/>
        <v>-4.3644123606069132E-2</v>
      </c>
      <c r="GO74" s="66">
        <v>39629</v>
      </c>
      <c r="GP74">
        <v>35.910980000000002</v>
      </c>
      <c r="GQ74" s="73">
        <f t="shared" si="98"/>
        <v>8.2885595718953889E-2</v>
      </c>
    </row>
    <row r="75" spans="1:199">
      <c r="A75" s="66">
        <v>39660</v>
      </c>
      <c r="B75">
        <v>23.072638000000001</v>
      </c>
      <c r="C75" s="73">
        <f t="shared" si="50"/>
        <v>9.1834980556248252E-2</v>
      </c>
      <c r="E75" s="66">
        <v>39660</v>
      </c>
      <c r="F75">
        <v>57.711727000000003</v>
      </c>
      <c r="G75" s="73">
        <f t="shared" si="51"/>
        <v>2.464140810395004E-2</v>
      </c>
      <c r="I75" s="66">
        <v>39660</v>
      </c>
      <c r="J75">
        <v>27.885695999999999</v>
      </c>
      <c r="K75" s="73">
        <f t="shared" si="52"/>
        <v>-7.2124416665227519E-3</v>
      </c>
      <c r="M75" s="66">
        <v>39660</v>
      </c>
      <c r="N75">
        <v>13.313635</v>
      </c>
      <c r="O75" s="73">
        <f t="shared" si="53"/>
        <v>6.042568673688116E-2</v>
      </c>
      <c r="Q75" s="66">
        <v>39660</v>
      </c>
      <c r="R75">
        <v>32.750694000000003</v>
      </c>
      <c r="S75" s="73">
        <f t="shared" si="54"/>
        <v>2.4915302894555499E-2</v>
      </c>
      <c r="U75" s="66">
        <v>39660</v>
      </c>
      <c r="V75">
        <v>55.687099000000003</v>
      </c>
      <c r="W75" s="73">
        <f t="shared" si="55"/>
        <v>7.5383218915239724E-3</v>
      </c>
      <c r="X75"/>
      <c r="Y75" s="66">
        <v>39660</v>
      </c>
      <c r="Z75">
        <v>50.972141000000001</v>
      </c>
      <c r="AA75" s="73">
        <f t="shared" si="56"/>
        <v>-5.8832274767747383E-2</v>
      </c>
      <c r="AC75" s="93">
        <v>39660</v>
      </c>
      <c r="AD75" s="65">
        <v>6.1980000000000004</v>
      </c>
      <c r="AE75" s="95">
        <f t="shared" si="57"/>
        <v>5.9153455400007465E-2</v>
      </c>
      <c r="AG75" s="66">
        <v>39660</v>
      </c>
      <c r="AH75">
        <v>40.437603000000003</v>
      </c>
      <c r="AI75" s="73">
        <f t="shared" si="58"/>
        <v>-9.7395198769279732E-3</v>
      </c>
      <c r="AJ75"/>
      <c r="AK75" s="66">
        <v>39660</v>
      </c>
      <c r="AL75">
        <v>30.638477000000002</v>
      </c>
      <c r="AM75" s="73">
        <f t="shared" si="59"/>
        <v>7.5612595115072692E-2</v>
      </c>
      <c r="AN75"/>
      <c r="AO75" s="66">
        <v>39660</v>
      </c>
      <c r="AP75">
        <v>12.829253</v>
      </c>
      <c r="AQ75" s="73">
        <f t="shared" si="60"/>
        <v>0.22919583238892632</v>
      </c>
      <c r="AS75" s="66">
        <v>39660</v>
      </c>
      <c r="AT75">
        <v>68.132835</v>
      </c>
      <c r="AU75" s="73">
        <f t="shared" si="61"/>
        <v>4.2795649912546342E-2</v>
      </c>
      <c r="AW75" s="66">
        <v>39660</v>
      </c>
      <c r="AX75">
        <v>26.595099999999999</v>
      </c>
      <c r="AY75" s="73">
        <f t="shared" si="62"/>
        <v>-3.2724382966607651E-2</v>
      </c>
      <c r="BA75" s="66">
        <v>39660</v>
      </c>
      <c r="BB75">
        <v>11.4444</v>
      </c>
      <c r="BC75" s="73">
        <f t="shared" si="63"/>
        <v>6.7107264391490437E-2</v>
      </c>
      <c r="BE75" s="66">
        <v>39660</v>
      </c>
      <c r="BF75">
        <v>19.127842000000001</v>
      </c>
      <c r="BG75" s="73">
        <f t="shared" si="64"/>
        <v>8.2679523906527996E-2</v>
      </c>
      <c r="BI75" s="66">
        <v>39660</v>
      </c>
      <c r="BJ75">
        <v>83.684517</v>
      </c>
      <c r="BK75" s="73">
        <f t="shared" si="65"/>
        <v>5.3847855220787846E-2</v>
      </c>
      <c r="BM75" s="66">
        <v>39660</v>
      </c>
      <c r="BN75">
        <v>42.430599000000001</v>
      </c>
      <c r="BO75" s="73">
        <f t="shared" si="66"/>
        <v>-3.7041437941138171E-2</v>
      </c>
      <c r="BQ75" s="66">
        <v>39660</v>
      </c>
      <c r="BR75">
        <v>5.7319430000000002</v>
      </c>
      <c r="BS75" s="73">
        <f t="shared" si="67"/>
        <v>1.3799554283202561E-2</v>
      </c>
      <c r="BU75" s="66">
        <v>39660</v>
      </c>
      <c r="BV75">
        <v>27.328759999999999</v>
      </c>
      <c r="BW75" s="73">
        <f t="shared" si="68"/>
        <v>6.6579089096175478E-2</v>
      </c>
      <c r="BY75" s="66">
        <v>39660</v>
      </c>
      <c r="BZ75">
        <v>11.890928000000001</v>
      </c>
      <c r="CA75" s="73">
        <f t="shared" si="69"/>
        <v>2.2288826825288526E-2</v>
      </c>
      <c r="CC75" s="66">
        <v>39660</v>
      </c>
      <c r="CD75">
        <v>20.846128</v>
      </c>
      <c r="CE75" s="73">
        <f t="shared" si="70"/>
        <v>-3.1983084879929291E-2</v>
      </c>
      <c r="CG75" s="66">
        <v>39660</v>
      </c>
      <c r="CH75">
        <v>12.713257</v>
      </c>
      <c r="CI75" s="73">
        <f t="shared" si="71"/>
        <v>0.14100940302247669</v>
      </c>
      <c r="CK75" s="66">
        <v>39660</v>
      </c>
      <c r="CL75">
        <v>26.20966</v>
      </c>
      <c r="CM75" s="73">
        <f t="shared" si="72"/>
        <v>6.2395828037231087E-2</v>
      </c>
      <c r="CO75" s="66">
        <v>39660</v>
      </c>
      <c r="CP75">
        <v>3.568333</v>
      </c>
      <c r="CQ75" s="73">
        <f t="shared" si="73"/>
        <v>5.2129165722545785E-2</v>
      </c>
      <c r="CS75" s="66">
        <v>39660</v>
      </c>
      <c r="CT75">
        <v>16.129300000000001</v>
      </c>
      <c r="CU75" s="73">
        <f t="shared" si="99"/>
        <v>3.635822955666107E-2</v>
      </c>
      <c r="CW75" s="66">
        <v>39660</v>
      </c>
      <c r="CX75">
        <v>57.680500000000002</v>
      </c>
      <c r="CY75" s="73">
        <f t="shared" si="74"/>
        <v>4.7563982472460138E-3</v>
      </c>
      <c r="DA75" s="66">
        <v>39660</v>
      </c>
      <c r="DB75">
        <v>34.184837000000002</v>
      </c>
      <c r="DC75" s="73">
        <f t="shared" si="75"/>
        <v>-3.3568152853514148E-3</v>
      </c>
      <c r="DE75" s="66">
        <v>39660</v>
      </c>
      <c r="DF75">
        <v>9.7664930000000005</v>
      </c>
      <c r="DG75" s="73">
        <f t="shared" si="76"/>
        <v>0.10866074667168066</v>
      </c>
      <c r="DI75" s="93">
        <v>39660</v>
      </c>
      <c r="DJ75" s="65">
        <v>8.76</v>
      </c>
      <c r="DK75" s="95">
        <f t="shared" si="77"/>
        <v>2.895396236301738E-2</v>
      </c>
      <c r="DM75" s="66">
        <v>39660</v>
      </c>
      <c r="DN75">
        <v>2.451889</v>
      </c>
      <c r="DO75" s="73">
        <f t="shared" si="78"/>
        <v>1.3706272859514831E-2</v>
      </c>
      <c r="DQ75" s="66">
        <v>39660</v>
      </c>
      <c r="DR75">
        <v>22.995159000000001</v>
      </c>
      <c r="DS75" s="73">
        <f t="shared" si="79"/>
        <v>-3.59216760514873E-2</v>
      </c>
      <c r="DU75" s="66">
        <v>39660</v>
      </c>
      <c r="DV75">
        <v>11.365600000000001</v>
      </c>
      <c r="DW75" s="73">
        <f t="shared" si="80"/>
        <v>-2.8330703240276353E-2</v>
      </c>
      <c r="DY75" s="66">
        <v>39660</v>
      </c>
      <c r="DZ75">
        <v>33.820960999999997</v>
      </c>
      <c r="EA75" s="73">
        <f t="shared" si="81"/>
        <v>1.6108938041356283E-2</v>
      </c>
      <c r="EC75" s="66">
        <v>39660</v>
      </c>
      <c r="ED75">
        <v>9.9494249999999997</v>
      </c>
      <c r="EE75" s="73">
        <f t="shared" si="82"/>
        <v>-1.1603643805241579E-2</v>
      </c>
      <c r="EG75" s="93">
        <v>39660</v>
      </c>
      <c r="EH75" s="65">
        <v>16.540500000000002</v>
      </c>
      <c r="EI75" s="95">
        <f t="shared" si="83"/>
        <v>-8.9259168632335618E-3</v>
      </c>
      <c r="EK75" s="66">
        <v>39660</v>
      </c>
      <c r="EL75">
        <v>31.938423</v>
      </c>
      <c r="EM75" s="73">
        <f t="shared" si="84"/>
        <v>3.2489503479358632E-2</v>
      </c>
      <c r="EO75" s="66">
        <v>39660</v>
      </c>
      <c r="EP75">
        <v>10.712337</v>
      </c>
      <c r="EQ75" s="73">
        <f t="shared" si="85"/>
        <v>5.8556531922562528E-2</v>
      </c>
      <c r="ES75" s="66">
        <v>39660</v>
      </c>
      <c r="ET75">
        <v>14.698411</v>
      </c>
      <c r="EU75" s="73">
        <f t="shared" si="86"/>
        <v>3.4770423102894112E-2</v>
      </c>
      <c r="EW75" s="66">
        <v>39660</v>
      </c>
      <c r="EX75">
        <v>20.062967</v>
      </c>
      <c r="EY75" s="73">
        <f t="shared" si="87"/>
        <v>-2.3577783462141171E-2</v>
      </c>
      <c r="FA75" s="66">
        <v>39660</v>
      </c>
      <c r="FB75">
        <v>46.138568999999997</v>
      </c>
      <c r="FC75" s="73">
        <f t="shared" si="88"/>
        <v>9.9494321541211003E-2</v>
      </c>
      <c r="FE75" s="66">
        <v>39660</v>
      </c>
      <c r="FF75">
        <v>12.066876000000001</v>
      </c>
      <c r="FG75" s="73">
        <f t="shared" si="89"/>
        <v>-4.0028301127358147E-2</v>
      </c>
      <c r="FI75" s="66">
        <v>39660</v>
      </c>
      <c r="FJ75">
        <v>13.354113</v>
      </c>
      <c r="FK75" s="73">
        <f t="shared" si="90"/>
        <v>-1.9846949883802503E-2</v>
      </c>
      <c r="FM75" s="93">
        <v>39660</v>
      </c>
      <c r="FN75" s="65">
        <v>106.8</v>
      </c>
      <c r="FO75" s="95">
        <f t="shared" si="91"/>
        <v>-4.0911878121052708E-2</v>
      </c>
      <c r="FQ75" s="66">
        <v>39660</v>
      </c>
      <c r="FR75">
        <v>31.584258999999999</v>
      </c>
      <c r="FS75" s="73">
        <f t="shared" si="92"/>
        <v>0.13663578371955962</v>
      </c>
      <c r="FU75" s="66">
        <v>39660</v>
      </c>
      <c r="FV75">
        <v>142.11000100000001</v>
      </c>
      <c r="FW75" s="73">
        <f t="shared" si="93"/>
        <v>-1.5085159042899884E-2</v>
      </c>
      <c r="FY75" s="93">
        <v>39660</v>
      </c>
      <c r="FZ75" s="65">
        <v>8.4314</v>
      </c>
      <c r="GA75" s="95">
        <f t="shared" si="94"/>
        <v>-0.15346592939541523</v>
      </c>
      <c r="GC75" s="66">
        <v>39660</v>
      </c>
      <c r="GD75">
        <v>14.234856000000001</v>
      </c>
      <c r="GE75" s="73">
        <f t="shared" si="95"/>
        <v>5.3170525793645111E-2</v>
      </c>
      <c r="GG75" s="66">
        <v>39660</v>
      </c>
      <c r="GH75">
        <v>29.855991</v>
      </c>
      <c r="GI75" s="73">
        <f t="shared" si="96"/>
        <v>4.1170197155226344E-2</v>
      </c>
      <c r="GK75" s="66">
        <v>39660</v>
      </c>
      <c r="GL75">
        <v>19.459282000000002</v>
      </c>
      <c r="GM75" s="73">
        <f t="shared" si="97"/>
        <v>-2.7114700638613536E-2</v>
      </c>
      <c r="GO75" s="66">
        <v>39660</v>
      </c>
      <c r="GP75">
        <v>36.846953999999997</v>
      </c>
      <c r="GQ75" s="73">
        <f t="shared" si="98"/>
        <v>2.5729857474787326E-2</v>
      </c>
    </row>
    <row r="76" spans="1:199">
      <c r="A76" s="66">
        <v>39691</v>
      </c>
      <c r="B76">
        <v>20.359531</v>
      </c>
      <c r="C76" s="73">
        <f t="shared" si="50"/>
        <v>-0.125098257232548</v>
      </c>
      <c r="E76" s="66">
        <v>39691</v>
      </c>
      <c r="F76">
        <v>49.005749000000002</v>
      </c>
      <c r="G76" s="73">
        <f t="shared" si="51"/>
        <v>-0.1635227760056133</v>
      </c>
      <c r="I76" s="66">
        <v>39691</v>
      </c>
      <c r="J76">
        <v>24.209871</v>
      </c>
      <c r="K76" s="73">
        <f t="shared" si="52"/>
        <v>-0.1413534266266914</v>
      </c>
      <c r="M76" s="66">
        <v>39691</v>
      </c>
      <c r="N76">
        <v>14.030716</v>
      </c>
      <c r="O76" s="73">
        <f t="shared" si="53"/>
        <v>5.2460228260517279E-2</v>
      </c>
      <c r="Q76" s="66">
        <v>39691</v>
      </c>
      <c r="R76">
        <v>32.296290999999997</v>
      </c>
      <c r="S76" s="73">
        <f t="shared" si="54"/>
        <v>-1.3971758782621638E-2</v>
      </c>
      <c r="U76" s="66">
        <v>39691</v>
      </c>
      <c r="V76">
        <v>56.785915000000003</v>
      </c>
      <c r="W76" s="73">
        <f t="shared" si="55"/>
        <v>1.9539815316787591E-2</v>
      </c>
      <c r="X76"/>
      <c r="Y76" s="66">
        <v>39691</v>
      </c>
      <c r="Z76">
        <v>45.130828999999999</v>
      </c>
      <c r="AA76" s="73">
        <f t="shared" si="56"/>
        <v>-0.12171364574482947</v>
      </c>
      <c r="AC76" s="93">
        <v>39689</v>
      </c>
      <c r="AD76" s="65">
        <v>6.2960000000000003</v>
      </c>
      <c r="AE76" s="95">
        <f t="shared" si="57"/>
        <v>1.5687851749545671E-2</v>
      </c>
      <c r="AG76" s="66">
        <v>39691</v>
      </c>
      <c r="AH76">
        <v>38.166106999999997</v>
      </c>
      <c r="AI76" s="73">
        <f t="shared" si="58"/>
        <v>-5.7812248935312442E-2</v>
      </c>
      <c r="AJ76"/>
      <c r="AK76" s="66">
        <v>39691</v>
      </c>
      <c r="AL76">
        <v>29.340067000000001</v>
      </c>
      <c r="AM76" s="73">
        <f t="shared" si="59"/>
        <v>-4.33025810865309E-2</v>
      </c>
      <c r="AN76"/>
      <c r="AO76" s="66">
        <v>39691</v>
      </c>
      <c r="AP76">
        <v>10.042469000000001</v>
      </c>
      <c r="AQ76" s="73">
        <f t="shared" si="60"/>
        <v>-0.24490495365170339</v>
      </c>
      <c r="AS76" s="66">
        <v>39691</v>
      </c>
      <c r="AT76">
        <v>57.491942999999999</v>
      </c>
      <c r="AU76" s="73">
        <f t="shared" si="61"/>
        <v>-0.16981443929846579</v>
      </c>
      <c r="AW76" s="66">
        <v>39691</v>
      </c>
      <c r="AX76">
        <v>22.792905999999999</v>
      </c>
      <c r="AY76" s="73">
        <f t="shared" si="62"/>
        <v>-0.1542776410971784</v>
      </c>
      <c r="BA76" s="66">
        <v>39689</v>
      </c>
      <c r="BB76">
        <v>10.674099999999999</v>
      </c>
      <c r="BC76" s="73">
        <f t="shared" si="63"/>
        <v>-6.9680280963746039E-2</v>
      </c>
      <c r="BE76" s="66">
        <v>39691</v>
      </c>
      <c r="BF76">
        <v>14.716512</v>
      </c>
      <c r="BG76" s="73">
        <f t="shared" si="64"/>
        <v>-0.26217484127934992</v>
      </c>
      <c r="BI76" s="66">
        <v>39691</v>
      </c>
      <c r="BJ76">
        <v>69.541359</v>
      </c>
      <c r="BK76" s="73">
        <f t="shared" si="65"/>
        <v>-0.18513230920729046</v>
      </c>
      <c r="BM76" s="66">
        <v>39691</v>
      </c>
      <c r="BN76">
        <v>45.605300999999997</v>
      </c>
      <c r="BO76" s="73">
        <f t="shared" si="66"/>
        <v>7.2154183279462727E-2</v>
      </c>
      <c r="BQ76" s="66">
        <v>39691</v>
      </c>
      <c r="BR76">
        <v>5.4582699999999997</v>
      </c>
      <c r="BS76" s="73">
        <f t="shared" si="67"/>
        <v>-4.8922676010963569E-2</v>
      </c>
      <c r="BU76" s="66">
        <v>39691</v>
      </c>
      <c r="BV76">
        <v>24.246570999999999</v>
      </c>
      <c r="BW76" s="73">
        <f t="shared" si="68"/>
        <v>-0.11966442220048723</v>
      </c>
      <c r="BY76" s="66">
        <v>39691</v>
      </c>
      <c r="BZ76">
        <v>9.9492259999999995</v>
      </c>
      <c r="CA76" s="73">
        <f t="shared" si="69"/>
        <v>-0.17828099723746985</v>
      </c>
      <c r="CC76" s="66">
        <v>39691</v>
      </c>
      <c r="CD76">
        <v>20.317532</v>
      </c>
      <c r="CE76" s="73">
        <f t="shared" si="70"/>
        <v>-2.5684064924090724E-2</v>
      </c>
      <c r="CG76" s="66">
        <v>39691</v>
      </c>
      <c r="CH76">
        <v>13.315204</v>
      </c>
      <c r="CI76" s="73">
        <f t="shared" si="71"/>
        <v>4.6261232923928183E-2</v>
      </c>
      <c r="CK76" s="66">
        <v>39691</v>
      </c>
      <c r="CL76">
        <v>22.249544</v>
      </c>
      <c r="CM76" s="73">
        <f t="shared" si="72"/>
        <v>-0.16380653108292675</v>
      </c>
      <c r="CO76" s="66">
        <v>39691</v>
      </c>
      <c r="CP76">
        <v>3.3304450000000001</v>
      </c>
      <c r="CQ76" s="73">
        <f t="shared" si="73"/>
        <v>-6.8992611261432163E-2</v>
      </c>
      <c r="CS76" s="66">
        <v>39689</v>
      </c>
      <c r="CT76">
        <v>16.386500000000002</v>
      </c>
      <c r="CU76" s="73">
        <f t="shared" si="99"/>
        <v>1.5820331308107179E-2</v>
      </c>
      <c r="CW76" s="66">
        <v>39689</v>
      </c>
      <c r="CX76">
        <v>56.818100000000001</v>
      </c>
      <c r="CY76" s="73">
        <f t="shared" si="74"/>
        <v>-1.5064224518078243E-2</v>
      </c>
      <c r="DA76" s="66">
        <v>39691</v>
      </c>
      <c r="DB76">
        <v>35.915989000000003</v>
      </c>
      <c r="DC76" s="73">
        <f t="shared" si="75"/>
        <v>4.9400389207115272E-2</v>
      </c>
      <c r="DE76" s="66">
        <v>39691</v>
      </c>
      <c r="DF76">
        <v>9.8952109999999998</v>
      </c>
      <c r="DG76" s="73">
        <f t="shared" si="76"/>
        <v>1.3093457101285842E-2</v>
      </c>
      <c r="DI76" s="93">
        <v>39689</v>
      </c>
      <c r="DJ76" s="65">
        <v>8.24</v>
      </c>
      <c r="DK76" s="95">
        <f t="shared" si="77"/>
        <v>-6.1195561026919677E-2</v>
      </c>
      <c r="DM76" s="66">
        <v>39691</v>
      </c>
      <c r="DN76">
        <v>2.567059</v>
      </c>
      <c r="DO76" s="73">
        <f t="shared" si="78"/>
        <v>4.5902137771663756E-2</v>
      </c>
      <c r="DQ76" s="66">
        <v>39691</v>
      </c>
      <c r="DR76">
        <v>20.106577000000001</v>
      </c>
      <c r="DS76" s="73">
        <f t="shared" si="79"/>
        <v>-0.13423674004204686</v>
      </c>
      <c r="DU76" s="66">
        <v>39689</v>
      </c>
      <c r="DV76">
        <v>11.106199999999999</v>
      </c>
      <c r="DW76" s="73">
        <f t="shared" si="80"/>
        <v>-2.308773863465154E-2</v>
      </c>
      <c r="DY76" s="66">
        <v>39691</v>
      </c>
      <c r="DZ76">
        <v>31.836466000000001</v>
      </c>
      <c r="EA76" s="73">
        <f t="shared" si="81"/>
        <v>-6.0468395851951226E-2</v>
      </c>
      <c r="EC76" s="66">
        <v>39691</v>
      </c>
      <c r="ED76">
        <v>9.7838879999999993</v>
      </c>
      <c r="EE76" s="73">
        <f t="shared" si="82"/>
        <v>-1.6777809497415613E-2</v>
      </c>
      <c r="EG76" s="93">
        <v>39689</v>
      </c>
      <c r="EH76" s="65">
        <v>16.718499999999999</v>
      </c>
      <c r="EI76" s="95">
        <f t="shared" si="83"/>
        <v>1.0703971828744722E-2</v>
      </c>
      <c r="EK76" s="66">
        <v>39691</v>
      </c>
      <c r="EL76">
        <v>31.999502</v>
      </c>
      <c r="EM76" s="73">
        <f t="shared" si="84"/>
        <v>1.9105724366143522E-3</v>
      </c>
      <c r="EO76" s="66">
        <v>39691</v>
      </c>
      <c r="EP76">
        <v>9.8955199999999994</v>
      </c>
      <c r="EQ76" s="73">
        <f t="shared" si="85"/>
        <v>-7.9313938471257006E-2</v>
      </c>
      <c r="ES76" s="66">
        <v>39691</v>
      </c>
      <c r="ET76">
        <v>12.613268</v>
      </c>
      <c r="EU76" s="73">
        <f t="shared" si="86"/>
        <v>-0.15299011690574793</v>
      </c>
      <c r="EW76" s="66">
        <v>39691</v>
      </c>
      <c r="EX76">
        <v>18.586252000000002</v>
      </c>
      <c r="EY76" s="73">
        <f t="shared" si="87"/>
        <v>-7.6453510242170716E-2</v>
      </c>
      <c r="FA76" s="66">
        <v>39691</v>
      </c>
      <c r="FB76">
        <v>43.276699000000001</v>
      </c>
      <c r="FC76" s="73">
        <f t="shared" si="88"/>
        <v>-6.4034877125726017E-2</v>
      </c>
      <c r="FE76" s="66">
        <v>39691</v>
      </c>
      <c r="FF76">
        <v>9.1663209999999999</v>
      </c>
      <c r="FG76" s="73">
        <f t="shared" si="89"/>
        <v>-0.27492817187693691</v>
      </c>
      <c r="FI76" s="66">
        <v>39691</v>
      </c>
      <c r="FJ76">
        <v>11.121702000000001</v>
      </c>
      <c r="FK76" s="73">
        <f t="shared" si="90"/>
        <v>-0.18292609261967427</v>
      </c>
      <c r="FM76" s="93">
        <v>39689</v>
      </c>
      <c r="FN76" s="65">
        <v>106.18</v>
      </c>
      <c r="FO76" s="95">
        <f t="shared" si="91"/>
        <v>-5.8221593705689301E-3</v>
      </c>
      <c r="FQ76" s="66">
        <v>39691</v>
      </c>
      <c r="FR76">
        <v>30.456562000000002</v>
      </c>
      <c r="FS76" s="73">
        <f t="shared" si="92"/>
        <v>-3.6357391812100549E-2</v>
      </c>
      <c r="FU76" s="66">
        <v>39691</v>
      </c>
      <c r="FV76">
        <v>142.11999499999999</v>
      </c>
      <c r="FW76" s="73">
        <f t="shared" si="93"/>
        <v>7.0323330716173831E-5</v>
      </c>
      <c r="FY76" s="93">
        <v>39689</v>
      </c>
      <c r="FZ76" s="65">
        <v>9.8184000000000005</v>
      </c>
      <c r="GA76" s="95">
        <f t="shared" si="94"/>
        <v>0.15229534452922577</v>
      </c>
      <c r="GC76" s="66">
        <v>39691</v>
      </c>
      <c r="GD76">
        <v>11.817468</v>
      </c>
      <c r="GE76" s="73">
        <f t="shared" si="95"/>
        <v>-0.18611482893429049</v>
      </c>
      <c r="GG76" s="66">
        <v>39691</v>
      </c>
      <c r="GH76">
        <v>25.755244999999999</v>
      </c>
      <c r="GI76" s="73">
        <f t="shared" si="96"/>
        <v>-0.14774722752966216</v>
      </c>
      <c r="GK76" s="66">
        <v>39691</v>
      </c>
      <c r="GL76">
        <v>17.561335</v>
      </c>
      <c r="GM76" s="73">
        <f t="shared" si="97"/>
        <v>-0.10262456950568975</v>
      </c>
      <c r="GO76" s="66">
        <v>39691</v>
      </c>
      <c r="GP76">
        <v>31.361025000000001</v>
      </c>
      <c r="GQ76" s="73">
        <f t="shared" si="98"/>
        <v>-0.16120707589169897</v>
      </c>
    </row>
    <row r="77" spans="1:199">
      <c r="A77" s="66">
        <v>39721</v>
      </c>
      <c r="B77">
        <v>15.317719</v>
      </c>
      <c r="C77" s="73">
        <f t="shared" si="50"/>
        <v>-0.28453889316579345</v>
      </c>
      <c r="E77" s="66">
        <v>39721</v>
      </c>
      <c r="F77">
        <v>41.160862000000002</v>
      </c>
      <c r="G77" s="73">
        <f t="shared" si="51"/>
        <v>-0.17444976434968607</v>
      </c>
      <c r="I77" s="66">
        <v>39721</v>
      </c>
      <c r="J77">
        <v>24.343485000000001</v>
      </c>
      <c r="K77" s="73">
        <f t="shared" si="52"/>
        <v>5.5038147017413839E-3</v>
      </c>
      <c r="M77" s="66">
        <v>39721</v>
      </c>
      <c r="N77">
        <v>13.310103</v>
      </c>
      <c r="O77" s="73">
        <f t="shared" si="53"/>
        <v>-5.2725555392321266E-2</v>
      </c>
      <c r="Q77" s="66">
        <v>39721</v>
      </c>
      <c r="R77">
        <v>23.667088</v>
      </c>
      <c r="S77" s="73">
        <f t="shared" si="54"/>
        <v>-0.31086700288217251</v>
      </c>
      <c r="U77" s="66">
        <v>39721</v>
      </c>
      <c r="V77">
        <v>48.393082</v>
      </c>
      <c r="W77" s="73">
        <f t="shared" si="55"/>
        <v>-0.15993145000175429</v>
      </c>
      <c r="X77"/>
      <c r="Y77" s="66">
        <v>39721</v>
      </c>
      <c r="Z77">
        <v>31.890153999999999</v>
      </c>
      <c r="AA77" s="73">
        <f t="shared" si="56"/>
        <v>-0.34726827271563354</v>
      </c>
      <c r="AC77" s="93">
        <v>39721</v>
      </c>
      <c r="AD77" s="65">
        <v>6.1420000000000003</v>
      </c>
      <c r="AE77" s="95">
        <f t="shared" si="57"/>
        <v>-2.47640890964715E-2</v>
      </c>
      <c r="AG77" s="66">
        <v>39721</v>
      </c>
      <c r="AH77">
        <v>31.800160999999999</v>
      </c>
      <c r="AI77" s="73">
        <f t="shared" si="58"/>
        <v>-0.18247651779681567</v>
      </c>
      <c r="AJ77"/>
      <c r="AK77" s="66">
        <v>39721</v>
      </c>
      <c r="AL77">
        <v>31.155315000000002</v>
      </c>
      <c r="AM77" s="73">
        <f t="shared" si="59"/>
        <v>6.0030800397567675E-2</v>
      </c>
      <c r="AN77"/>
      <c r="AO77" s="66">
        <v>39721</v>
      </c>
      <c r="AP77">
        <v>10.829127</v>
      </c>
      <c r="AQ77" s="73">
        <f t="shared" si="60"/>
        <v>7.5416447979723911E-2</v>
      </c>
      <c r="AS77" s="66">
        <v>39721</v>
      </c>
      <c r="AT77">
        <v>34.645645000000002</v>
      </c>
      <c r="AU77" s="73">
        <f t="shared" si="61"/>
        <v>-0.50647278393505446</v>
      </c>
      <c r="AW77" s="66">
        <v>39721</v>
      </c>
      <c r="AX77">
        <v>17.606255999999998</v>
      </c>
      <c r="AY77" s="73">
        <f t="shared" si="62"/>
        <v>-0.25819505376475621</v>
      </c>
      <c r="BA77" s="66">
        <v>39721</v>
      </c>
      <c r="BB77">
        <v>9.6287000000000003</v>
      </c>
      <c r="BC77" s="73">
        <f t="shared" si="63"/>
        <v>-0.10307202453746099</v>
      </c>
      <c r="BE77" s="66">
        <v>39721</v>
      </c>
      <c r="BF77">
        <v>16.127634</v>
      </c>
      <c r="BG77" s="73">
        <f t="shared" si="64"/>
        <v>9.1564069478718077E-2</v>
      </c>
      <c r="BI77" s="66">
        <v>39721</v>
      </c>
      <c r="BJ77">
        <v>38.313675000000003</v>
      </c>
      <c r="BK77" s="73">
        <f t="shared" si="65"/>
        <v>-0.59611478703007836</v>
      </c>
      <c r="BM77" s="66">
        <v>39721</v>
      </c>
      <c r="BN77">
        <v>38.648560000000003</v>
      </c>
      <c r="BO77" s="73">
        <f t="shared" si="66"/>
        <v>-0.16551444286302838</v>
      </c>
      <c r="BQ77" s="66">
        <v>39721</v>
      </c>
      <c r="BR77">
        <v>5.868779</v>
      </c>
      <c r="BS77" s="73">
        <f t="shared" si="67"/>
        <v>7.2514715656822409E-2</v>
      </c>
      <c r="BU77" s="66">
        <v>39721</v>
      </c>
      <c r="BV77">
        <v>18.363008000000001</v>
      </c>
      <c r="BW77" s="73">
        <f t="shared" si="68"/>
        <v>-0.27793699912781339</v>
      </c>
      <c r="BY77" s="66">
        <v>39721</v>
      </c>
      <c r="BZ77">
        <v>10.24133</v>
      </c>
      <c r="CA77" s="73">
        <f t="shared" si="69"/>
        <v>2.8936734789758532E-2</v>
      </c>
      <c r="CC77" s="66">
        <v>39721</v>
      </c>
      <c r="CD77">
        <v>14.975709999999999</v>
      </c>
      <c r="CE77" s="73">
        <f t="shared" si="70"/>
        <v>-0.30505460340940022</v>
      </c>
      <c r="CG77" s="66">
        <v>39721</v>
      </c>
      <c r="CH77">
        <v>8.6364140000000003</v>
      </c>
      <c r="CI77" s="73">
        <f t="shared" si="71"/>
        <v>-0.43291908985088151</v>
      </c>
      <c r="CK77" s="66">
        <v>39721</v>
      </c>
      <c r="CL77">
        <v>18.883096999999999</v>
      </c>
      <c r="CM77" s="73">
        <f t="shared" si="72"/>
        <v>-0.16405433073834663</v>
      </c>
      <c r="CO77" s="66">
        <v>39721</v>
      </c>
      <c r="CP77">
        <v>2.996267</v>
      </c>
      <c r="CQ77" s="73">
        <f t="shared" si="73"/>
        <v>-0.10573874818858091</v>
      </c>
      <c r="CS77" s="66">
        <v>39721</v>
      </c>
      <c r="CT77">
        <v>11.464399999999999</v>
      </c>
      <c r="CU77" s="73">
        <f t="shared" si="99"/>
        <v>-0.35721124335489907</v>
      </c>
      <c r="CW77" s="66">
        <v>39721</v>
      </c>
      <c r="CX77">
        <v>52.988500000000002</v>
      </c>
      <c r="CY77" s="73">
        <f t="shared" si="74"/>
        <v>-6.9780028060759433E-2</v>
      </c>
      <c r="DA77" s="66">
        <v>39721</v>
      </c>
      <c r="DB77">
        <v>31.203793999999998</v>
      </c>
      <c r="DC77" s="73">
        <f t="shared" si="75"/>
        <v>-0.14064288240178272</v>
      </c>
      <c r="DE77" s="66">
        <v>39721</v>
      </c>
      <c r="DF77">
        <v>7.9644360000000001</v>
      </c>
      <c r="DG77" s="73">
        <f t="shared" si="76"/>
        <v>-0.2170647716661015</v>
      </c>
      <c r="DI77" s="93">
        <v>39721</v>
      </c>
      <c r="DJ77" s="65">
        <v>7.14</v>
      </c>
      <c r="DK77" s="95">
        <f t="shared" si="77"/>
        <v>-0.14328756756988736</v>
      </c>
      <c r="DM77" s="66">
        <v>39721</v>
      </c>
      <c r="DN77">
        <v>1.8977550000000001</v>
      </c>
      <c r="DO77" s="73">
        <f t="shared" si="78"/>
        <v>-0.30208927704266747</v>
      </c>
      <c r="DQ77" s="66">
        <v>39721</v>
      </c>
      <c r="DR77">
        <v>15.585979</v>
      </c>
      <c r="DS77" s="73">
        <f t="shared" si="79"/>
        <v>-0.2546752474151322</v>
      </c>
      <c r="DU77" s="66">
        <v>39721</v>
      </c>
      <c r="DV77">
        <v>11.0101</v>
      </c>
      <c r="DW77" s="73">
        <f t="shared" si="80"/>
        <v>-8.6904775956028121E-3</v>
      </c>
      <c r="DY77" s="66">
        <v>39721</v>
      </c>
      <c r="DZ77">
        <v>23.24822</v>
      </c>
      <c r="EA77" s="73">
        <f t="shared" si="81"/>
        <v>-0.31438379239097175</v>
      </c>
      <c r="EC77" s="66">
        <v>39721</v>
      </c>
      <c r="ED77">
        <v>10.046393</v>
      </c>
      <c r="EE77" s="73">
        <f t="shared" si="82"/>
        <v>2.6476713551947421E-2</v>
      </c>
      <c r="EG77" s="93">
        <v>39721</v>
      </c>
      <c r="EH77" s="65">
        <v>16.599799999999998</v>
      </c>
      <c r="EI77" s="95">
        <f t="shared" si="83"/>
        <v>-7.1252436163043685E-3</v>
      </c>
      <c r="EK77" s="66">
        <v>39721</v>
      </c>
      <c r="EL77">
        <v>30.769085</v>
      </c>
      <c r="EM77" s="73">
        <f t="shared" si="84"/>
        <v>-3.9209888043406284E-2</v>
      </c>
      <c r="EO77" s="66">
        <v>39721</v>
      </c>
      <c r="EP77">
        <v>5.7913569999999996</v>
      </c>
      <c r="EQ77" s="73">
        <f t="shared" si="85"/>
        <v>-0.53571549574016486</v>
      </c>
      <c r="ES77" s="66">
        <v>39721</v>
      </c>
      <c r="ET77">
        <v>9.4839110000000009</v>
      </c>
      <c r="EU77" s="73">
        <f t="shared" si="86"/>
        <v>-0.28515249186507413</v>
      </c>
      <c r="EW77" s="66">
        <v>39721</v>
      </c>
      <c r="EX77">
        <v>17.646757000000001</v>
      </c>
      <c r="EY77" s="73">
        <f t="shared" si="87"/>
        <v>-5.1870140515331717E-2</v>
      </c>
      <c r="FA77" s="66">
        <v>39721</v>
      </c>
      <c r="FB77">
        <v>29.438654</v>
      </c>
      <c r="FC77" s="73">
        <f t="shared" si="88"/>
        <v>-0.38530578812785288</v>
      </c>
      <c r="FE77" s="66">
        <v>39721</v>
      </c>
      <c r="FF77">
        <v>8.6805489999999992</v>
      </c>
      <c r="FG77" s="73">
        <f t="shared" si="89"/>
        <v>-5.445123068244026E-2</v>
      </c>
      <c r="FI77" s="66">
        <v>39721</v>
      </c>
      <c r="FJ77">
        <v>10.306013999999999</v>
      </c>
      <c r="FK77" s="73">
        <f t="shared" si="90"/>
        <v>-7.61707263271897E-2</v>
      </c>
      <c r="FM77" s="93">
        <v>39721</v>
      </c>
      <c r="FN77" s="65">
        <v>106.21</v>
      </c>
      <c r="FO77" s="95">
        <f t="shared" si="91"/>
        <v>2.8249917792277853E-4</v>
      </c>
      <c r="FQ77" s="66">
        <v>39721</v>
      </c>
      <c r="FR77">
        <v>30.413187000000001</v>
      </c>
      <c r="FS77" s="73">
        <f t="shared" si="92"/>
        <v>-1.4251745096456056E-3</v>
      </c>
      <c r="FU77" s="66">
        <v>39721</v>
      </c>
      <c r="FV77">
        <v>117</v>
      </c>
      <c r="FW77" s="73">
        <f t="shared" si="93"/>
        <v>-0.19449780117353285</v>
      </c>
      <c r="FY77" s="93">
        <v>39721</v>
      </c>
      <c r="FZ77" s="65">
        <v>9.3544999999999998</v>
      </c>
      <c r="GA77" s="95">
        <f t="shared" si="94"/>
        <v>-4.8400665357825327E-2</v>
      </c>
      <c r="GC77" s="66">
        <v>39721</v>
      </c>
      <c r="GD77">
        <v>12.768572000000001</v>
      </c>
      <c r="GE77" s="73">
        <f t="shared" si="95"/>
        <v>7.740806336967386E-2</v>
      </c>
      <c r="GG77" s="66">
        <v>39721</v>
      </c>
      <c r="GH77">
        <v>22.356363000000002</v>
      </c>
      <c r="GI77" s="73">
        <f t="shared" si="96"/>
        <v>-0.14152731716090686</v>
      </c>
      <c r="GK77" s="66">
        <v>39721</v>
      </c>
      <c r="GL77">
        <v>14.817048</v>
      </c>
      <c r="GM77" s="73">
        <f t="shared" si="97"/>
        <v>-0.16992120063063937</v>
      </c>
      <c r="GO77" s="66">
        <v>39721</v>
      </c>
      <c r="GP77">
        <v>18.638739000000001</v>
      </c>
      <c r="GQ77" s="73">
        <f t="shared" si="98"/>
        <v>-0.52032372314257147</v>
      </c>
    </row>
    <row r="78" spans="1:199">
      <c r="A78" s="66">
        <v>39752</v>
      </c>
      <c r="B78">
        <v>10.03412</v>
      </c>
      <c r="C78" s="73">
        <f t="shared" si="50"/>
        <v>-0.42301897755895401</v>
      </c>
      <c r="E78" s="66">
        <v>39752</v>
      </c>
      <c r="F78">
        <v>35.379375000000003</v>
      </c>
      <c r="G78" s="73">
        <f t="shared" si="51"/>
        <v>-0.15135883018138255</v>
      </c>
      <c r="I78" s="66">
        <v>39752</v>
      </c>
      <c r="J78">
        <v>23.339957999999999</v>
      </c>
      <c r="K78" s="73">
        <f t="shared" si="52"/>
        <v>-4.2097429889879134E-2</v>
      </c>
      <c r="M78" s="66">
        <v>39752</v>
      </c>
      <c r="N78">
        <v>12.949797</v>
      </c>
      <c r="O78" s="73">
        <f t="shared" si="53"/>
        <v>-2.7443258572520751E-2</v>
      </c>
      <c r="Q78" s="66">
        <v>39752</v>
      </c>
      <c r="R78">
        <v>23.011219000000001</v>
      </c>
      <c r="S78" s="73">
        <f t="shared" si="54"/>
        <v>-2.8103511421057929E-2</v>
      </c>
      <c r="U78" s="66">
        <v>39752</v>
      </c>
      <c r="V78">
        <v>52.202038000000002</v>
      </c>
      <c r="W78" s="73">
        <f t="shared" si="55"/>
        <v>7.5764666649794851E-2</v>
      </c>
      <c r="X78"/>
      <c r="Y78" s="66">
        <v>39752</v>
      </c>
      <c r="Z78">
        <v>32.308857000000003</v>
      </c>
      <c r="AA78" s="73">
        <f t="shared" si="56"/>
        <v>1.3044093055754104E-2</v>
      </c>
      <c r="AC78" s="93">
        <v>39752</v>
      </c>
      <c r="AD78" s="65">
        <v>5.1840000000000002</v>
      </c>
      <c r="AE78" s="95">
        <f t="shared" si="57"/>
        <v>-0.16957346296865711</v>
      </c>
      <c r="AG78" s="66">
        <v>39752</v>
      </c>
      <c r="AH78">
        <v>29.972942</v>
      </c>
      <c r="AI78" s="73">
        <f t="shared" si="58"/>
        <v>-5.9176311324178325E-2</v>
      </c>
      <c r="AJ78"/>
      <c r="AK78" s="66">
        <v>39752</v>
      </c>
      <c r="AL78">
        <v>27.386171000000001</v>
      </c>
      <c r="AM78" s="73">
        <f t="shared" si="59"/>
        <v>-0.12894667872485255</v>
      </c>
      <c r="AN78"/>
      <c r="AO78" s="66">
        <v>39752</v>
      </c>
      <c r="AP78">
        <v>10.427431</v>
      </c>
      <c r="AQ78" s="73">
        <f t="shared" si="60"/>
        <v>-3.7799518396629969E-2</v>
      </c>
      <c r="AS78" s="66">
        <v>39752</v>
      </c>
      <c r="AT78">
        <v>38.939025999999998</v>
      </c>
      <c r="AU78" s="73">
        <f t="shared" si="61"/>
        <v>0.11682495447980834</v>
      </c>
      <c r="AW78" s="66">
        <v>39752</v>
      </c>
      <c r="AX78">
        <v>16.951170000000001</v>
      </c>
      <c r="AY78" s="73">
        <f t="shared" si="62"/>
        <v>-3.7917435437650568E-2</v>
      </c>
      <c r="BA78" s="66">
        <v>39752</v>
      </c>
      <c r="BB78">
        <v>7.6755000000000004</v>
      </c>
      <c r="BC78" s="73">
        <f t="shared" si="63"/>
        <v>-0.22671478395840375</v>
      </c>
      <c r="BE78" s="66">
        <v>39752</v>
      </c>
      <c r="BF78">
        <v>14.17102</v>
      </c>
      <c r="BG78" s="73">
        <f t="shared" si="64"/>
        <v>-0.12933516400433534</v>
      </c>
      <c r="BI78" s="66">
        <v>39752</v>
      </c>
      <c r="BJ78">
        <v>25.279163</v>
      </c>
      <c r="BK78" s="73">
        <f t="shared" si="65"/>
        <v>-0.41582642251459223</v>
      </c>
      <c r="BM78" s="66">
        <v>39752</v>
      </c>
      <c r="BN78">
        <v>29.900877000000001</v>
      </c>
      <c r="BO78" s="73">
        <f t="shared" si="66"/>
        <v>-0.2566217058306331</v>
      </c>
      <c r="BQ78" s="66">
        <v>39752</v>
      </c>
      <c r="BR78">
        <v>5.5190849999999996</v>
      </c>
      <c r="BS78" s="73">
        <f t="shared" si="67"/>
        <v>-6.1434519709689918E-2</v>
      </c>
      <c r="BU78" s="66">
        <v>39752</v>
      </c>
      <c r="BV78">
        <v>16.886982</v>
      </c>
      <c r="BW78" s="73">
        <f t="shared" si="68"/>
        <v>-8.3795176954865117E-2</v>
      </c>
      <c r="BY78" s="66">
        <v>39752</v>
      </c>
      <c r="BZ78">
        <v>9.7991779999999995</v>
      </c>
      <c r="CA78" s="73">
        <f t="shared" si="69"/>
        <v>-4.4132989382232153E-2</v>
      </c>
      <c r="CC78" s="66">
        <v>39752</v>
      </c>
      <c r="CD78">
        <v>14.648127000000001</v>
      </c>
      <c r="CE78" s="73">
        <f t="shared" si="70"/>
        <v>-2.2117077771267379E-2</v>
      </c>
      <c r="CG78" s="66">
        <v>39752</v>
      </c>
      <c r="CH78">
        <v>8.6945669999999993</v>
      </c>
      <c r="CI78" s="73">
        <f t="shared" si="71"/>
        <v>6.7108974672289842E-3</v>
      </c>
      <c r="CK78" s="66">
        <v>39752</v>
      </c>
      <c r="CL78">
        <v>21.305047999999999</v>
      </c>
      <c r="CM78" s="73">
        <f t="shared" si="72"/>
        <v>0.12067685665972519</v>
      </c>
      <c r="CO78" s="66">
        <v>39752</v>
      </c>
      <c r="CP78">
        <v>2.7527140000000001</v>
      </c>
      <c r="CQ78" s="73">
        <f t="shared" si="73"/>
        <v>-8.4779846414438392E-2</v>
      </c>
      <c r="CS78" s="66">
        <v>39752</v>
      </c>
      <c r="CT78">
        <v>5.5556000000000001</v>
      </c>
      <c r="CU78" s="73">
        <f t="shared" si="99"/>
        <v>-0.72444015369254844</v>
      </c>
      <c r="CW78" s="66">
        <v>39752</v>
      </c>
      <c r="CX78">
        <v>46.0685</v>
      </c>
      <c r="CY78" s="73">
        <f t="shared" si="74"/>
        <v>-0.13994548960759062</v>
      </c>
      <c r="DA78" s="66">
        <v>39752</v>
      </c>
      <c r="DB78">
        <v>32.521892999999999</v>
      </c>
      <c r="DC78" s="73">
        <f t="shared" si="75"/>
        <v>4.1373803331010713E-2</v>
      </c>
      <c r="DE78" s="66">
        <v>39752</v>
      </c>
      <c r="DF78">
        <v>8.1977399999999996</v>
      </c>
      <c r="DG78" s="73">
        <f t="shared" si="76"/>
        <v>2.8872375464724716E-2</v>
      </c>
      <c r="DI78" s="93">
        <v>39752</v>
      </c>
      <c r="DJ78" s="65">
        <v>5.63</v>
      </c>
      <c r="DK78" s="95">
        <f t="shared" si="77"/>
        <v>-0.23760333419989405</v>
      </c>
      <c r="DM78" s="66">
        <v>39752</v>
      </c>
      <c r="DN78">
        <v>1.57562</v>
      </c>
      <c r="DO78" s="73">
        <f t="shared" si="78"/>
        <v>-0.18602276299915441</v>
      </c>
      <c r="DQ78" s="66">
        <v>39752</v>
      </c>
      <c r="DR78">
        <v>16.497107</v>
      </c>
      <c r="DS78" s="73">
        <f t="shared" si="79"/>
        <v>5.6813304143072459E-2</v>
      </c>
      <c r="DU78" s="66">
        <v>39752</v>
      </c>
      <c r="DV78">
        <v>8.6371000000000002</v>
      </c>
      <c r="DW78" s="73">
        <f t="shared" si="80"/>
        <v>-0.24274615502010732</v>
      </c>
      <c r="DY78" s="66">
        <v>39752</v>
      </c>
      <c r="DZ78">
        <v>20.655698999999998</v>
      </c>
      <c r="EA78" s="73">
        <f t="shared" si="81"/>
        <v>-0.11823730800184692</v>
      </c>
      <c r="EC78" s="66">
        <v>39752</v>
      </c>
      <c r="ED78">
        <v>10.311578000000001</v>
      </c>
      <c r="EE78" s="73">
        <f t="shared" si="82"/>
        <v>2.6053676992769195E-2</v>
      </c>
      <c r="EG78" s="93">
        <v>39752</v>
      </c>
      <c r="EH78" s="65">
        <v>14.2567</v>
      </c>
      <c r="EI78" s="95">
        <f t="shared" si="83"/>
        <v>-0.15216367544172754</v>
      </c>
      <c r="EK78" s="66">
        <v>39752</v>
      </c>
      <c r="EL78">
        <v>29.913906000000001</v>
      </c>
      <c r="EM78" s="73">
        <f t="shared" si="84"/>
        <v>-2.8186996244404187E-2</v>
      </c>
      <c r="EO78" s="66">
        <v>39752</v>
      </c>
      <c r="EP78">
        <v>7.5588920000000002</v>
      </c>
      <c r="EQ78" s="73">
        <f t="shared" si="85"/>
        <v>0.26635798487638812</v>
      </c>
      <c r="ES78" s="66">
        <v>39752</v>
      </c>
      <c r="ET78">
        <v>8.4330800000000004</v>
      </c>
      <c r="EU78" s="73">
        <f t="shared" si="86"/>
        <v>-0.11743471684458442</v>
      </c>
      <c r="EW78" s="66">
        <v>39752</v>
      </c>
      <c r="EX78">
        <v>16.017275000000001</v>
      </c>
      <c r="EY78" s="73">
        <f t="shared" si="87"/>
        <v>-9.6884199823955325E-2</v>
      </c>
      <c r="FA78" s="66">
        <v>39752</v>
      </c>
      <c r="FB78">
        <v>23.299613999999998</v>
      </c>
      <c r="FC78" s="73">
        <f t="shared" si="88"/>
        <v>-0.23387177879596055</v>
      </c>
      <c r="FE78" s="66">
        <v>39752</v>
      </c>
      <c r="FF78">
        <v>7.5541179999999999</v>
      </c>
      <c r="FG78" s="73">
        <f t="shared" si="89"/>
        <v>-0.13899193048868139</v>
      </c>
      <c r="FI78" s="66">
        <v>39752</v>
      </c>
      <c r="FJ78">
        <v>11.237880000000001</v>
      </c>
      <c r="FK78" s="73">
        <f t="shared" si="90"/>
        <v>8.656260623931071E-2</v>
      </c>
      <c r="FM78" s="93">
        <v>39752</v>
      </c>
      <c r="FN78" s="65">
        <v>102.9</v>
      </c>
      <c r="FO78" s="95">
        <f t="shared" si="91"/>
        <v>-3.1660623493444236E-2</v>
      </c>
      <c r="FQ78" s="66">
        <v>39752</v>
      </c>
      <c r="FR78">
        <v>27.277317</v>
      </c>
      <c r="FS78" s="73">
        <f t="shared" si="92"/>
        <v>-0.10882081955165514</v>
      </c>
      <c r="FU78" s="66">
        <v>39752</v>
      </c>
      <c r="FV78">
        <v>105.379997</v>
      </c>
      <c r="FW78" s="73">
        <f t="shared" si="93"/>
        <v>-0.10460109848501691</v>
      </c>
      <c r="FY78" s="93">
        <v>39752</v>
      </c>
      <c r="FZ78" s="65">
        <v>9.6308000000000007</v>
      </c>
      <c r="GA78" s="95">
        <f t="shared" si="94"/>
        <v>2.9108785144200514E-2</v>
      </c>
      <c r="GC78" s="66">
        <v>39752</v>
      </c>
      <c r="GD78">
        <v>13.656267</v>
      </c>
      <c r="GE78" s="73">
        <f t="shared" si="95"/>
        <v>6.7211697943615104E-2</v>
      </c>
      <c r="GG78" s="66">
        <v>39752</v>
      </c>
      <c r="GH78">
        <v>22.669889000000001</v>
      </c>
      <c r="GI78" s="73">
        <f t="shared" si="96"/>
        <v>1.3926589641303383E-2</v>
      </c>
      <c r="GK78" s="66">
        <v>39752</v>
      </c>
      <c r="GL78">
        <v>13.491408</v>
      </c>
      <c r="GM78" s="73">
        <f t="shared" si="97"/>
        <v>-9.37253713603209E-2</v>
      </c>
      <c r="GO78" s="66">
        <v>39752</v>
      </c>
      <c r="GP78">
        <v>17.714359000000002</v>
      </c>
      <c r="GQ78" s="73">
        <f t="shared" si="98"/>
        <v>-5.0866603116533876E-2</v>
      </c>
    </row>
    <row r="79" spans="1:199">
      <c r="A79" s="66">
        <v>39782</v>
      </c>
      <c r="B79">
        <v>12.906573</v>
      </c>
      <c r="C79" s="73">
        <f t="shared" si="50"/>
        <v>0.25174543115372894</v>
      </c>
      <c r="E79" s="66">
        <v>39782</v>
      </c>
      <c r="F79">
        <v>38.437725</v>
      </c>
      <c r="G79" s="73">
        <f t="shared" si="51"/>
        <v>8.2910375980189507E-2</v>
      </c>
      <c r="I79" s="66">
        <v>39782</v>
      </c>
      <c r="J79">
        <v>22.783162999999998</v>
      </c>
      <c r="K79" s="73">
        <f t="shared" si="52"/>
        <v>-2.4145029122338839E-2</v>
      </c>
      <c r="M79" s="66">
        <v>39782</v>
      </c>
      <c r="N79">
        <v>12.414901</v>
      </c>
      <c r="O79" s="73">
        <f t="shared" si="53"/>
        <v>-4.2182667643398883E-2</v>
      </c>
      <c r="Q79" s="66">
        <v>39782</v>
      </c>
      <c r="R79">
        <v>21.639462000000002</v>
      </c>
      <c r="S79" s="73">
        <f t="shared" si="54"/>
        <v>-6.1463287309186362E-2</v>
      </c>
      <c r="U79" s="66">
        <v>39782</v>
      </c>
      <c r="V79">
        <v>51.086826000000002</v>
      </c>
      <c r="W79" s="73">
        <f t="shared" si="55"/>
        <v>-2.1594880519833246E-2</v>
      </c>
      <c r="X79"/>
      <c r="Y79" s="66">
        <v>39782</v>
      </c>
      <c r="Z79">
        <v>36.159587999999999</v>
      </c>
      <c r="AA79" s="73">
        <f t="shared" si="56"/>
        <v>0.1126007384876643</v>
      </c>
      <c r="AC79" s="93">
        <v>39780</v>
      </c>
      <c r="AD79" s="65">
        <v>5.1859999999999999</v>
      </c>
      <c r="AE79" s="95">
        <f t="shared" si="57"/>
        <v>3.8572806649893532E-4</v>
      </c>
      <c r="AG79" s="66">
        <v>39782</v>
      </c>
      <c r="AH79">
        <v>31.108730000000001</v>
      </c>
      <c r="AI79" s="73">
        <f t="shared" si="58"/>
        <v>3.7193445847518998E-2</v>
      </c>
      <c r="AJ79"/>
      <c r="AK79" s="66">
        <v>39782</v>
      </c>
      <c r="AL79">
        <v>28.615235999999999</v>
      </c>
      <c r="AM79" s="73">
        <f t="shared" si="59"/>
        <v>4.390112529287702E-2</v>
      </c>
      <c r="AN79"/>
      <c r="AO79" s="66">
        <v>39782</v>
      </c>
      <c r="AP79">
        <v>10.067575</v>
      </c>
      <c r="AQ79" s="73">
        <f t="shared" si="60"/>
        <v>-3.5120066518722223E-2</v>
      </c>
      <c r="AS79" s="66">
        <v>39782</v>
      </c>
      <c r="AT79">
        <v>44.784958000000003</v>
      </c>
      <c r="AU79" s="73">
        <f t="shared" si="61"/>
        <v>0.13987533732175858</v>
      </c>
      <c r="AW79" s="66">
        <v>39782</v>
      </c>
      <c r="AX79">
        <v>18.727326999999999</v>
      </c>
      <c r="AY79" s="73">
        <f t="shared" si="62"/>
        <v>9.9646936052354307E-2</v>
      </c>
      <c r="BA79" s="66">
        <v>39780</v>
      </c>
      <c r="BB79">
        <v>6.3243</v>
      </c>
      <c r="BC79" s="73">
        <f t="shared" si="63"/>
        <v>-0.19363408137888488</v>
      </c>
      <c r="BE79" s="66">
        <v>39782</v>
      </c>
      <c r="BF79">
        <v>15.119650999999999</v>
      </c>
      <c r="BG79" s="73">
        <f t="shared" si="64"/>
        <v>6.4796254299669648E-2</v>
      </c>
      <c r="BI79" s="66">
        <v>39782</v>
      </c>
      <c r="BJ79">
        <v>30.034796</v>
      </c>
      <c r="BK79" s="73">
        <f t="shared" si="65"/>
        <v>0.17237611664982638</v>
      </c>
      <c r="BM79" s="66">
        <v>39782</v>
      </c>
      <c r="BN79">
        <v>20.877129</v>
      </c>
      <c r="BO79" s="73">
        <f t="shared" si="66"/>
        <v>-0.35923355750972491</v>
      </c>
      <c r="BQ79" s="66">
        <v>39782</v>
      </c>
      <c r="BR79">
        <v>5.4481330000000003</v>
      </c>
      <c r="BS79" s="73">
        <f t="shared" si="67"/>
        <v>-1.2939104501871841E-2</v>
      </c>
      <c r="BU79" s="66">
        <v>39782</v>
      </c>
      <c r="BV79">
        <v>18.287666000000002</v>
      </c>
      <c r="BW79" s="73">
        <f t="shared" si="68"/>
        <v>7.9683814302851805E-2</v>
      </c>
      <c r="BY79" s="66">
        <v>39782</v>
      </c>
      <c r="BZ79">
        <v>9.2520159999999994</v>
      </c>
      <c r="CA79" s="73">
        <f t="shared" si="69"/>
        <v>-5.7457030884075021E-2</v>
      </c>
      <c r="CC79" s="66">
        <v>39782</v>
      </c>
      <c r="CD79">
        <v>16.088744999999999</v>
      </c>
      <c r="CE79" s="73">
        <f t="shared" si="70"/>
        <v>9.3807481744999865E-2</v>
      </c>
      <c r="CG79" s="66">
        <v>39782</v>
      </c>
      <c r="CH79">
        <v>9.2150850000000002</v>
      </c>
      <c r="CI79" s="73">
        <f t="shared" si="71"/>
        <v>5.8143467339057744E-2</v>
      </c>
      <c r="CK79" s="66">
        <v>39782</v>
      </c>
      <c r="CL79">
        <v>20.239124</v>
      </c>
      <c r="CM79" s="73">
        <f t="shared" si="72"/>
        <v>-5.1326477091372558E-2</v>
      </c>
      <c r="CO79" s="66">
        <v>39782</v>
      </c>
      <c r="CP79">
        <v>2.6402139999999998</v>
      </c>
      <c r="CQ79" s="73">
        <f t="shared" si="73"/>
        <v>-4.1727359615736377E-2</v>
      </c>
      <c r="CS79" s="66">
        <v>39780</v>
      </c>
      <c r="CT79">
        <v>5.0679999999999996</v>
      </c>
      <c r="CU79" s="73">
        <f t="shared" si="99"/>
        <v>-9.1860165601034313E-2</v>
      </c>
      <c r="CW79" s="66">
        <v>39780</v>
      </c>
      <c r="CX79">
        <v>45.756999999999998</v>
      </c>
      <c r="CY79" s="73">
        <f t="shared" si="74"/>
        <v>-6.7846337867752248E-3</v>
      </c>
      <c r="DA79" s="66">
        <v>39782</v>
      </c>
      <c r="DB79">
        <v>31.017061000000002</v>
      </c>
      <c r="DC79" s="73">
        <f t="shared" si="75"/>
        <v>-4.7376085383382935E-2</v>
      </c>
      <c r="DE79" s="66">
        <v>39782</v>
      </c>
      <c r="DF79">
        <v>7.827674</v>
      </c>
      <c r="DG79" s="73">
        <f t="shared" si="76"/>
        <v>-4.6193103235698856E-2</v>
      </c>
      <c r="DI79" s="93">
        <v>39780</v>
      </c>
      <c r="DJ79" s="65">
        <v>5.82</v>
      </c>
      <c r="DK79" s="95">
        <f t="shared" si="77"/>
        <v>3.3190819591747432E-2</v>
      </c>
      <c r="DM79" s="66">
        <v>39782</v>
      </c>
      <c r="DN79">
        <v>1.6941269999999999</v>
      </c>
      <c r="DO79" s="73">
        <f t="shared" si="78"/>
        <v>7.2518718292676615E-2</v>
      </c>
      <c r="DQ79" s="66">
        <v>39782</v>
      </c>
      <c r="DR79">
        <v>17.688580999999999</v>
      </c>
      <c r="DS79" s="73">
        <f t="shared" si="79"/>
        <v>6.9734257943170744E-2</v>
      </c>
      <c r="DU79" s="66">
        <v>39780</v>
      </c>
      <c r="DV79">
        <v>7.8204000000000002</v>
      </c>
      <c r="DW79" s="73">
        <f t="shared" si="80"/>
        <v>-9.9331174181170573E-2</v>
      </c>
      <c r="DY79" s="66">
        <v>39782</v>
      </c>
      <c r="DZ79">
        <v>22.918875</v>
      </c>
      <c r="EA79" s="73">
        <f t="shared" si="81"/>
        <v>0.10396954491132465</v>
      </c>
      <c r="EC79" s="66">
        <v>39782</v>
      </c>
      <c r="ED79">
        <v>10.178985000000001</v>
      </c>
      <c r="EE79" s="73">
        <f t="shared" si="82"/>
        <v>-1.2942040756279496E-2</v>
      </c>
      <c r="EG79" s="93">
        <v>39780</v>
      </c>
      <c r="EH79" s="65">
        <v>15.700100000000001</v>
      </c>
      <c r="EI79" s="95">
        <f t="shared" si="83"/>
        <v>9.644011010531052E-2</v>
      </c>
      <c r="EK79" s="66">
        <v>39782</v>
      </c>
      <c r="EL79">
        <v>29.067454999999999</v>
      </c>
      <c r="EM79" s="73">
        <f t="shared" si="84"/>
        <v>-2.8704292452144717E-2</v>
      </c>
      <c r="EO79" s="66">
        <v>39782</v>
      </c>
      <c r="EP79">
        <v>7.9739959999999996</v>
      </c>
      <c r="EQ79" s="73">
        <f t="shared" si="85"/>
        <v>5.3461128724948487E-2</v>
      </c>
      <c r="ES79" s="66">
        <v>39782</v>
      </c>
      <c r="ET79">
        <v>9.1402429999999999</v>
      </c>
      <c r="EU79" s="73">
        <f t="shared" si="86"/>
        <v>8.0524904457428367E-2</v>
      </c>
      <c r="EW79" s="66">
        <v>39782</v>
      </c>
      <c r="EX79">
        <v>18.454764999999998</v>
      </c>
      <c r="EY79" s="73">
        <f t="shared" si="87"/>
        <v>0.14165477542794477</v>
      </c>
      <c r="FA79" s="66">
        <v>39782</v>
      </c>
      <c r="FB79">
        <v>25.128388999999999</v>
      </c>
      <c r="FC79" s="73">
        <f t="shared" si="88"/>
        <v>7.5561448944314949E-2</v>
      </c>
      <c r="FE79" s="66">
        <v>39782</v>
      </c>
      <c r="FF79">
        <v>7.6315600000000003</v>
      </c>
      <c r="FG79" s="73">
        <f t="shared" si="89"/>
        <v>1.0199435461051674E-2</v>
      </c>
      <c r="FI79" s="66">
        <v>39782</v>
      </c>
      <c r="FJ79">
        <v>11.750496999999999</v>
      </c>
      <c r="FK79" s="73">
        <f t="shared" si="90"/>
        <v>4.4605322991576553E-2</v>
      </c>
      <c r="FM79" s="93">
        <v>39780</v>
      </c>
      <c r="FN79" s="65">
        <v>106.96</v>
      </c>
      <c r="FO79" s="95">
        <f t="shared" si="91"/>
        <v>3.8697289953683774E-2</v>
      </c>
      <c r="FQ79" s="66">
        <v>39782</v>
      </c>
      <c r="FR79">
        <v>29.12067</v>
      </c>
      <c r="FS79" s="73">
        <f t="shared" si="92"/>
        <v>6.5392753606900833E-2</v>
      </c>
      <c r="FU79" s="66">
        <v>39782</v>
      </c>
      <c r="FV79">
        <v>106.5</v>
      </c>
      <c r="FW79" s="73">
        <f t="shared" si="93"/>
        <v>1.0572148836740557E-2</v>
      </c>
      <c r="FY79" s="93">
        <v>39780</v>
      </c>
      <c r="FZ79" s="65">
        <v>10.061299999999999</v>
      </c>
      <c r="GA79" s="95">
        <f t="shared" si="94"/>
        <v>4.3730084887357606E-2</v>
      </c>
      <c r="GC79" s="66">
        <v>39782</v>
      </c>
      <c r="GD79">
        <v>14.583596999999999</v>
      </c>
      <c r="GE79" s="73">
        <f t="shared" si="95"/>
        <v>6.5698866825725052E-2</v>
      </c>
      <c r="GG79" s="66">
        <v>39782</v>
      </c>
      <c r="GH79">
        <v>23.938231999999999</v>
      </c>
      <c r="GI79" s="73">
        <f t="shared" si="96"/>
        <v>5.4439277939105024E-2</v>
      </c>
      <c r="GK79" s="66">
        <v>39782</v>
      </c>
      <c r="GL79">
        <v>13.706616</v>
      </c>
      <c r="GM79" s="73">
        <f t="shared" si="97"/>
        <v>1.5825597590713756E-2</v>
      </c>
      <c r="GO79" s="66">
        <v>39782</v>
      </c>
      <c r="GP79">
        <v>17.619408</v>
      </c>
      <c r="GQ79" s="73">
        <f t="shared" si="98"/>
        <v>-5.3745318782202327E-3</v>
      </c>
    </row>
    <row r="80" spans="1:199">
      <c r="A80" s="66">
        <v>39813</v>
      </c>
      <c r="B80">
        <v>15.498786000000001</v>
      </c>
      <c r="C80" s="73">
        <f t="shared" si="50"/>
        <v>0.18302498179465457</v>
      </c>
      <c r="E80" s="66">
        <v>39813</v>
      </c>
      <c r="F80">
        <v>34.442680000000003</v>
      </c>
      <c r="G80" s="73">
        <f t="shared" si="51"/>
        <v>-0.10974290618370608</v>
      </c>
      <c r="I80" s="66">
        <v>39813</v>
      </c>
      <c r="J80">
        <v>22.938334999999999</v>
      </c>
      <c r="K80" s="73">
        <f t="shared" si="52"/>
        <v>6.7877301733699665E-3</v>
      </c>
      <c r="M80" s="66">
        <v>39813</v>
      </c>
      <c r="N80">
        <v>12.364784</v>
      </c>
      <c r="O80" s="73">
        <f t="shared" si="53"/>
        <v>-4.0450125443515028E-3</v>
      </c>
      <c r="Q80" s="66">
        <v>39813</v>
      </c>
      <c r="R80">
        <v>23.877140000000001</v>
      </c>
      <c r="S80" s="73">
        <f t="shared" si="54"/>
        <v>9.8402923556409991E-2</v>
      </c>
      <c r="U80" s="66">
        <v>39813</v>
      </c>
      <c r="V80">
        <v>42.722683000000004</v>
      </c>
      <c r="W80" s="73">
        <f t="shared" si="55"/>
        <v>-0.17879665876528122</v>
      </c>
      <c r="X80"/>
      <c r="Y80" s="66">
        <v>39813</v>
      </c>
      <c r="Z80">
        <v>30.18787</v>
      </c>
      <c r="AA80" s="73">
        <f t="shared" si="56"/>
        <v>-0.18050195358729931</v>
      </c>
      <c r="AC80" s="93">
        <v>39813</v>
      </c>
      <c r="AD80" s="65">
        <v>6.24</v>
      </c>
      <c r="AE80" s="95">
        <f t="shared" si="57"/>
        <v>0.18501749526486366</v>
      </c>
      <c r="AG80" s="66">
        <v>39813</v>
      </c>
      <c r="AH80">
        <v>30.658161</v>
      </c>
      <c r="AI80" s="73">
        <f t="shared" si="58"/>
        <v>-1.4589595975495633E-2</v>
      </c>
      <c r="AJ80"/>
      <c r="AK80" s="66">
        <v>39813</v>
      </c>
      <c r="AL80">
        <v>27.786407000000001</v>
      </c>
      <c r="AM80" s="73">
        <f t="shared" si="59"/>
        <v>-2.9392358966050851E-2</v>
      </c>
      <c r="AN80"/>
      <c r="AO80" s="66">
        <v>39813</v>
      </c>
      <c r="AP80">
        <v>11.469336</v>
      </c>
      <c r="AQ80" s="73">
        <f t="shared" si="60"/>
        <v>0.13035717588721654</v>
      </c>
      <c r="AS80" s="66">
        <v>39813</v>
      </c>
      <c r="AT80">
        <v>39.470474000000003</v>
      </c>
      <c r="AU80" s="73">
        <f t="shared" si="61"/>
        <v>-0.1263194253892205</v>
      </c>
      <c r="AW80" s="66">
        <v>39813</v>
      </c>
      <c r="AX80">
        <v>15.343847999999999</v>
      </c>
      <c r="AY80" s="73">
        <f t="shared" si="62"/>
        <v>-0.19926918210548933</v>
      </c>
      <c r="BA80" s="66">
        <v>39813</v>
      </c>
      <c r="BB80">
        <v>6.6390000000000002</v>
      </c>
      <c r="BC80" s="73">
        <f t="shared" si="63"/>
        <v>4.8561993184787905E-2</v>
      </c>
      <c r="BE80" s="66">
        <v>39813</v>
      </c>
      <c r="BF80">
        <v>15.428005000000001</v>
      </c>
      <c r="BG80" s="73">
        <f t="shared" si="64"/>
        <v>2.018907595759506E-2</v>
      </c>
      <c r="BI80" s="66">
        <v>39813</v>
      </c>
      <c r="BJ80">
        <v>30.611447999999999</v>
      </c>
      <c r="BK80" s="73">
        <f t="shared" si="65"/>
        <v>1.9017480437689284E-2</v>
      </c>
      <c r="BM80" s="66">
        <v>39813</v>
      </c>
      <c r="BN80">
        <v>20.711490999999999</v>
      </c>
      <c r="BO80" s="73">
        <f t="shared" si="66"/>
        <v>-7.9655865387143615E-3</v>
      </c>
      <c r="BQ80" s="66">
        <v>39813</v>
      </c>
      <c r="BR80">
        <v>4.7994250000000003</v>
      </c>
      <c r="BS80" s="73">
        <f t="shared" si="67"/>
        <v>-0.12677686210613157</v>
      </c>
      <c r="BU80" s="66">
        <v>39813</v>
      </c>
      <c r="BV80">
        <v>15.068488</v>
      </c>
      <c r="BW80" s="73">
        <f t="shared" si="68"/>
        <v>-0.1936211677237652</v>
      </c>
      <c r="BY80" s="66">
        <v>39813</v>
      </c>
      <c r="BZ80">
        <v>9.1967479999999995</v>
      </c>
      <c r="CA80" s="73">
        <f t="shared" si="69"/>
        <v>-5.9915304175536376E-3</v>
      </c>
      <c r="CC80" s="66">
        <v>39813</v>
      </c>
      <c r="CD80">
        <v>13.855228</v>
      </c>
      <c r="CE80" s="73">
        <f t="shared" si="70"/>
        <v>-0.14945732487268451</v>
      </c>
      <c r="CG80" s="66">
        <v>39813</v>
      </c>
      <c r="CH80">
        <v>7.1039580000000004</v>
      </c>
      <c r="CI80" s="73">
        <f t="shared" si="71"/>
        <v>-0.26018972166017068</v>
      </c>
      <c r="CK80" s="66">
        <v>39813</v>
      </c>
      <c r="CL80">
        <v>18.433244999999999</v>
      </c>
      <c r="CM80" s="73">
        <f t="shared" si="72"/>
        <v>-9.3461735044922292E-2</v>
      </c>
      <c r="CO80" s="66">
        <v>39813</v>
      </c>
      <c r="CP80">
        <v>2.5694940000000002</v>
      </c>
      <c r="CQ80" s="73">
        <f t="shared" si="73"/>
        <v>-2.7150982116277735E-2</v>
      </c>
      <c r="CS80" s="66">
        <v>39813</v>
      </c>
      <c r="CT80">
        <v>5.6284999999999998</v>
      </c>
      <c r="CU80" s="73">
        <f t="shared" si="99"/>
        <v>0.10489671435382915</v>
      </c>
      <c r="CW80" s="66">
        <v>39813</v>
      </c>
      <c r="CX80">
        <v>44.7988</v>
      </c>
      <c r="CY80" s="73">
        <f t="shared" si="74"/>
        <v>-2.1163432133958781E-2</v>
      </c>
      <c r="DA80" s="66">
        <v>39813</v>
      </c>
      <c r="DB80">
        <v>28.912369000000002</v>
      </c>
      <c r="DC80" s="73">
        <f t="shared" si="75"/>
        <v>-7.0267911299116734E-2</v>
      </c>
      <c r="DE80" s="66">
        <v>39813</v>
      </c>
      <c r="DF80">
        <v>7.939978</v>
      </c>
      <c r="DG80" s="73">
        <f t="shared" si="76"/>
        <v>1.4245101183287067E-2</v>
      </c>
      <c r="DI80" s="93">
        <v>39813</v>
      </c>
      <c r="DJ80" s="65">
        <v>6.54</v>
      </c>
      <c r="DK80" s="95">
        <f t="shared" si="77"/>
        <v>0.11663690372576088</v>
      </c>
      <c r="DM80" s="66">
        <v>39813</v>
      </c>
      <c r="DN80">
        <v>1.65073</v>
      </c>
      <c r="DO80" s="73">
        <f t="shared" si="78"/>
        <v>-2.5949949589612335E-2</v>
      </c>
      <c r="DQ80" s="66">
        <v>39813</v>
      </c>
      <c r="DR80">
        <v>16.607243</v>
      </c>
      <c r="DS80" s="73">
        <f t="shared" si="79"/>
        <v>-6.3080364642188094E-2</v>
      </c>
      <c r="DU80" s="66">
        <v>39813</v>
      </c>
      <c r="DV80">
        <v>8.32</v>
      </c>
      <c r="DW80" s="73">
        <f t="shared" si="80"/>
        <v>6.1926550688919238E-2</v>
      </c>
      <c r="DY80" s="66">
        <v>39813</v>
      </c>
      <c r="DZ80">
        <v>22.910429000000001</v>
      </c>
      <c r="EA80" s="73">
        <f t="shared" si="81"/>
        <v>-3.6858513476957272E-4</v>
      </c>
      <c r="EC80" s="66">
        <v>39813</v>
      </c>
      <c r="ED80">
        <v>8.9550590000000003</v>
      </c>
      <c r="EE80" s="73">
        <f t="shared" si="82"/>
        <v>-0.12810667685793695</v>
      </c>
      <c r="EG80" s="93">
        <v>39813</v>
      </c>
      <c r="EH80" s="65">
        <v>15.670500000000001</v>
      </c>
      <c r="EI80" s="95">
        <f t="shared" si="83"/>
        <v>-1.8871177971939647E-3</v>
      </c>
      <c r="EK80" s="66">
        <v>39813</v>
      </c>
      <c r="EL80">
        <v>30.550932</v>
      </c>
      <c r="EM80" s="73">
        <f t="shared" si="84"/>
        <v>4.9776029078565098E-2</v>
      </c>
      <c r="EO80" s="66">
        <v>39813</v>
      </c>
      <c r="EP80">
        <v>6.547917</v>
      </c>
      <c r="EQ80" s="73">
        <f t="shared" si="85"/>
        <v>-0.19703876352633226</v>
      </c>
      <c r="ES80" s="66">
        <v>39813</v>
      </c>
      <c r="ET80">
        <v>9.3847740000000002</v>
      </c>
      <c r="EU80" s="73">
        <f t="shared" si="86"/>
        <v>2.6401617222326985E-2</v>
      </c>
      <c r="EW80" s="66">
        <v>39813</v>
      </c>
      <c r="EX80">
        <v>15.709409000000001</v>
      </c>
      <c r="EY80" s="73">
        <f t="shared" si="87"/>
        <v>-0.16106277051520509</v>
      </c>
      <c r="FA80" s="66">
        <v>39813</v>
      </c>
      <c r="FB80">
        <v>22.999506</v>
      </c>
      <c r="FC80" s="73">
        <f t="shared" si="88"/>
        <v>-8.8525505417519232E-2</v>
      </c>
      <c r="FE80" s="66">
        <v>39813</v>
      </c>
      <c r="FF80">
        <v>6.6388939999999996</v>
      </c>
      <c r="FG80" s="73">
        <f t="shared" si="89"/>
        <v>-0.13934689714284998</v>
      </c>
      <c r="FI80" s="66">
        <v>39813</v>
      </c>
      <c r="FJ80">
        <v>10.20753</v>
      </c>
      <c r="FK80" s="73">
        <f t="shared" si="90"/>
        <v>-0.14076985434527384</v>
      </c>
      <c r="FM80" s="93">
        <v>39813</v>
      </c>
      <c r="FN80" s="65">
        <v>111</v>
      </c>
      <c r="FO80" s="95">
        <f t="shared" si="91"/>
        <v>3.7075268518646398E-2</v>
      </c>
      <c r="FQ80" s="66">
        <v>39813</v>
      </c>
      <c r="FR80">
        <v>25.919737000000001</v>
      </c>
      <c r="FS80" s="73">
        <f t="shared" si="92"/>
        <v>-0.11644350647789935</v>
      </c>
      <c r="FU80" s="66">
        <v>39813</v>
      </c>
      <c r="FV80">
        <v>105.20500199999999</v>
      </c>
      <c r="FW80" s="73">
        <f t="shared" si="93"/>
        <v>-1.2234138447701211E-2</v>
      </c>
      <c r="FY80" s="93">
        <v>39813</v>
      </c>
      <c r="FZ80" s="65">
        <v>10.117699999999999</v>
      </c>
      <c r="GA80" s="95">
        <f t="shared" si="94"/>
        <v>5.5899843267921438E-3</v>
      </c>
      <c r="GC80" s="66">
        <v>39813</v>
      </c>
      <c r="GD80">
        <v>14.734184000000001</v>
      </c>
      <c r="GE80" s="73">
        <f t="shared" si="95"/>
        <v>1.0272832333282866E-2</v>
      </c>
      <c r="GG80" s="66">
        <v>39813</v>
      </c>
      <c r="GH80">
        <v>23.891918</v>
      </c>
      <c r="GI80" s="73">
        <f t="shared" si="96"/>
        <v>-1.9366033547790899E-3</v>
      </c>
      <c r="GK80" s="66">
        <v>39813</v>
      </c>
      <c r="GL80">
        <v>12.449453999999999</v>
      </c>
      <c r="GM80" s="73">
        <f t="shared" si="97"/>
        <v>-9.6201869446560756E-2</v>
      </c>
      <c r="GO80" s="66">
        <v>39813</v>
      </c>
      <c r="GP80">
        <v>13.105376</v>
      </c>
      <c r="GQ80" s="73">
        <f t="shared" si="98"/>
        <v>-0.29597849405675536</v>
      </c>
    </row>
    <row r="81" spans="1:199">
      <c r="A81" s="66">
        <v>39844</v>
      </c>
      <c r="B81">
        <v>16.970040999999998</v>
      </c>
      <c r="C81" s="73">
        <f t="shared" si="50"/>
        <v>9.0687796994319114E-2</v>
      </c>
      <c r="E81" s="66">
        <v>39844</v>
      </c>
      <c r="F81">
        <v>36.514633000000003</v>
      </c>
      <c r="G81" s="73">
        <f t="shared" si="51"/>
        <v>5.8416591333019643E-2</v>
      </c>
      <c r="I81" s="66">
        <v>39844</v>
      </c>
      <c r="J81">
        <v>21.945855999999999</v>
      </c>
      <c r="K81" s="73">
        <f t="shared" si="52"/>
        <v>-4.4231199435073809E-2</v>
      </c>
      <c r="M81" s="66">
        <v>39844</v>
      </c>
      <c r="N81">
        <v>10.918524</v>
      </c>
      <c r="O81" s="73">
        <f t="shared" si="53"/>
        <v>-0.12439163581325144</v>
      </c>
      <c r="Q81" s="66">
        <v>39844</v>
      </c>
      <c r="R81">
        <v>21.875233000000001</v>
      </c>
      <c r="S81" s="73">
        <f t="shared" si="54"/>
        <v>-8.7566432242280945E-2</v>
      </c>
      <c r="U81" s="66">
        <v>39844</v>
      </c>
      <c r="V81">
        <v>42.083069000000002</v>
      </c>
      <c r="W81" s="73">
        <f t="shared" si="55"/>
        <v>-1.5084498707433622E-2</v>
      </c>
      <c r="X81"/>
      <c r="Y81" s="66">
        <v>39844</v>
      </c>
      <c r="Z81">
        <v>28.742595999999999</v>
      </c>
      <c r="AA81" s="73">
        <f t="shared" si="56"/>
        <v>-4.9059984424536886E-2</v>
      </c>
      <c r="AC81" s="93">
        <v>39843</v>
      </c>
      <c r="AD81" s="65">
        <v>5.8719999999999999</v>
      </c>
      <c r="AE81" s="95">
        <f t="shared" si="57"/>
        <v>-6.0784891069121855E-2</v>
      </c>
      <c r="AG81" s="66">
        <v>39844</v>
      </c>
      <c r="AH81">
        <v>28.057231999999999</v>
      </c>
      <c r="AI81" s="73">
        <f t="shared" si="58"/>
        <v>-8.8652467164827414E-2</v>
      </c>
      <c r="AJ81"/>
      <c r="AK81" s="66">
        <v>39844</v>
      </c>
      <c r="AL81">
        <v>25.788378000000002</v>
      </c>
      <c r="AM81" s="73">
        <f t="shared" si="59"/>
        <v>-7.4623018962282697E-2</v>
      </c>
      <c r="AN81"/>
      <c r="AO81" s="66">
        <v>39844</v>
      </c>
      <c r="AP81">
        <v>9.7579309999999992</v>
      </c>
      <c r="AQ81" s="73">
        <f t="shared" si="60"/>
        <v>-0.1615966490698538</v>
      </c>
      <c r="AS81" s="66">
        <v>39844</v>
      </c>
      <c r="AT81">
        <v>32.024227000000003</v>
      </c>
      <c r="AU81" s="73">
        <f t="shared" si="61"/>
        <v>-0.20906018862467374</v>
      </c>
      <c r="AW81" s="66">
        <v>39844</v>
      </c>
      <c r="AX81">
        <v>14.830584999999999</v>
      </c>
      <c r="AY81" s="73">
        <f t="shared" si="62"/>
        <v>-3.4023009501192039E-2</v>
      </c>
      <c r="BA81" s="66">
        <v>39843</v>
      </c>
      <c r="BB81">
        <v>6.2161</v>
      </c>
      <c r="BC81" s="73">
        <f t="shared" si="63"/>
        <v>-6.581864928499119E-2</v>
      </c>
      <c r="BE81" s="66">
        <v>39844</v>
      </c>
      <c r="BF81">
        <v>14.479285000000001</v>
      </c>
      <c r="BG81" s="73">
        <f t="shared" si="64"/>
        <v>-6.3465357146630416E-2</v>
      </c>
      <c r="BI81" s="66">
        <v>39844</v>
      </c>
      <c r="BJ81">
        <v>28.138821</v>
      </c>
      <c r="BK81" s="73">
        <f t="shared" si="65"/>
        <v>-8.4223903486908822E-2</v>
      </c>
      <c r="BM81" s="66">
        <v>39844</v>
      </c>
      <c r="BN81">
        <v>17.937076999999999</v>
      </c>
      <c r="BO81" s="73">
        <f t="shared" si="66"/>
        <v>-0.14381875566148231</v>
      </c>
      <c r="BQ81" s="66">
        <v>39844</v>
      </c>
      <c r="BR81">
        <v>4.8475720000000004</v>
      </c>
      <c r="BS81" s="73">
        <f t="shared" si="67"/>
        <v>9.9818419698001377E-3</v>
      </c>
      <c r="BU81" s="66">
        <v>39844</v>
      </c>
      <c r="BV81">
        <v>12.335614</v>
      </c>
      <c r="BW81" s="73">
        <f t="shared" si="68"/>
        <v>-0.20011515002019273</v>
      </c>
      <c r="BY81" s="66">
        <v>39844</v>
      </c>
      <c r="BZ81">
        <v>8.7656510000000001</v>
      </c>
      <c r="CA81" s="73">
        <f t="shared" si="69"/>
        <v>-4.8009155015425832E-2</v>
      </c>
      <c r="CC81" s="66">
        <v>39844</v>
      </c>
      <c r="CD81">
        <v>14.703965</v>
      </c>
      <c r="CE81" s="73">
        <f t="shared" si="70"/>
        <v>5.945455097326513E-2</v>
      </c>
      <c r="CG81" s="66">
        <v>39844</v>
      </c>
      <c r="CH81">
        <v>4.267029</v>
      </c>
      <c r="CI81" s="73">
        <f t="shared" si="71"/>
        <v>-0.50973429298342632</v>
      </c>
      <c r="CK81" s="66">
        <v>39844</v>
      </c>
      <c r="CL81">
        <v>17.681215000000002</v>
      </c>
      <c r="CM81" s="73">
        <f t="shared" si="72"/>
        <v>-4.165305123757259E-2</v>
      </c>
      <c r="CO81" s="66">
        <v>39844</v>
      </c>
      <c r="CP81">
        <v>2.3337599999999998</v>
      </c>
      <c r="CQ81" s="73">
        <f t="shared" si="73"/>
        <v>-9.6228291549043096E-2</v>
      </c>
      <c r="CS81" s="66">
        <v>39843</v>
      </c>
      <c r="CT81">
        <v>4.9005999999999998</v>
      </c>
      <c r="CU81" s="73">
        <f t="shared" si="99"/>
        <v>-0.13848533021281326</v>
      </c>
      <c r="CW81" s="66">
        <v>39843</v>
      </c>
      <c r="CX81">
        <v>39.038899999999998</v>
      </c>
      <c r="CY81" s="73">
        <f t="shared" si="74"/>
        <v>-0.13762276842948401</v>
      </c>
      <c r="DA81" s="66">
        <v>39844</v>
      </c>
      <c r="DB81">
        <v>27.188374</v>
      </c>
      <c r="DC81" s="73">
        <f t="shared" si="75"/>
        <v>-6.148004117642597E-2</v>
      </c>
      <c r="DE81" s="66">
        <v>39844</v>
      </c>
      <c r="DF81">
        <v>6.5612259999999996</v>
      </c>
      <c r="DG81" s="73">
        <f t="shared" si="76"/>
        <v>-0.19073302873625525</v>
      </c>
      <c r="DI81" s="93">
        <v>39843</v>
      </c>
      <c r="DJ81" s="65">
        <v>6.08</v>
      </c>
      <c r="DK81" s="95">
        <f t="shared" si="77"/>
        <v>-7.2932469491031673E-2</v>
      </c>
      <c r="DM81" s="66">
        <v>39844</v>
      </c>
      <c r="DN81">
        <v>1.29254</v>
      </c>
      <c r="DO81" s="73">
        <f t="shared" si="78"/>
        <v>-0.24460833961696204</v>
      </c>
      <c r="DQ81" s="66">
        <v>39844</v>
      </c>
      <c r="DR81">
        <v>15.953096</v>
      </c>
      <c r="DS81" s="73">
        <f t="shared" si="79"/>
        <v>-4.0186008523817908E-2</v>
      </c>
      <c r="DU81" s="66">
        <v>39843</v>
      </c>
      <c r="DV81">
        <v>7.0422000000000002</v>
      </c>
      <c r="DW81" s="73">
        <f t="shared" si="80"/>
        <v>-0.16674163348112103</v>
      </c>
      <c r="DY81" s="66">
        <v>39844</v>
      </c>
      <c r="DZ81">
        <v>19.431221000000001</v>
      </c>
      <c r="EA81" s="73">
        <f t="shared" si="81"/>
        <v>-0.16471111935497426</v>
      </c>
      <c r="EC81" s="66">
        <v>39844</v>
      </c>
      <c r="ED81">
        <v>9.0825519999999997</v>
      </c>
      <c r="EE81" s="73">
        <f t="shared" si="82"/>
        <v>1.4136586403712365E-2</v>
      </c>
      <c r="EG81" s="93">
        <v>39843</v>
      </c>
      <c r="EH81" s="65">
        <v>13.7722</v>
      </c>
      <c r="EI81" s="95">
        <f t="shared" si="83"/>
        <v>-0.12912789637370936</v>
      </c>
      <c r="EK81" s="66">
        <v>39844</v>
      </c>
      <c r="EL81">
        <v>28.351891999999999</v>
      </c>
      <c r="EM81" s="73">
        <f t="shared" si="84"/>
        <v>-7.4701427356903355E-2</v>
      </c>
      <c r="EO81" s="66">
        <v>39844</v>
      </c>
      <c r="EP81">
        <v>5.1151410000000004</v>
      </c>
      <c r="EQ81" s="73">
        <f t="shared" si="85"/>
        <v>-0.24694201879634678</v>
      </c>
      <c r="ES81" s="66">
        <v>39844</v>
      </c>
      <c r="ET81">
        <v>8.4165559999999999</v>
      </c>
      <c r="EU81" s="73">
        <f t="shared" si="86"/>
        <v>-0.10888787031626782</v>
      </c>
      <c r="EW81" s="66">
        <v>39844</v>
      </c>
      <c r="EX81">
        <v>13.212205000000001</v>
      </c>
      <c r="EY81" s="73">
        <f t="shared" si="87"/>
        <v>-0.17311880860360765</v>
      </c>
      <c r="FA81" s="66">
        <v>39844</v>
      </c>
      <c r="FB81">
        <v>17.418848000000001</v>
      </c>
      <c r="FC81" s="73">
        <f t="shared" si="88"/>
        <v>-0.2779198990840468</v>
      </c>
      <c r="FE81" s="66">
        <v>39844</v>
      </c>
      <c r="FF81">
        <v>5.4209420000000001</v>
      </c>
      <c r="FG81" s="73">
        <f t="shared" si="89"/>
        <v>-0.20267578226161753</v>
      </c>
      <c r="FI81" s="66">
        <v>39844</v>
      </c>
      <c r="FJ81">
        <v>9.5786820000000006</v>
      </c>
      <c r="FK81" s="73">
        <f t="shared" si="90"/>
        <v>-6.3585678992796463E-2</v>
      </c>
      <c r="FM81" s="93">
        <v>39843</v>
      </c>
      <c r="FN81" s="65">
        <v>103.7</v>
      </c>
      <c r="FO81" s="95">
        <f t="shared" si="91"/>
        <v>-6.8028086076852484E-2</v>
      </c>
      <c r="FQ81" s="66">
        <v>39844</v>
      </c>
      <c r="FR81">
        <v>23.768433000000002</v>
      </c>
      <c r="FS81" s="73">
        <f t="shared" si="92"/>
        <v>-8.6646369061499529E-2</v>
      </c>
      <c r="FU81" s="66">
        <v>39844</v>
      </c>
      <c r="FV81">
        <v>100.235001</v>
      </c>
      <c r="FW81" s="73">
        <f t="shared" si="93"/>
        <v>-4.8393407668784055E-2</v>
      </c>
      <c r="FY81" s="93">
        <v>39843</v>
      </c>
      <c r="FZ81" s="65">
        <v>10.8325</v>
      </c>
      <c r="GA81" s="95">
        <f t="shared" si="94"/>
        <v>6.8264509330240669E-2</v>
      </c>
      <c r="GC81" s="66">
        <v>39844</v>
      </c>
      <c r="GD81">
        <v>14.163523</v>
      </c>
      <c r="GE81" s="73">
        <f t="shared" si="95"/>
        <v>-3.9500379550200158E-2</v>
      </c>
      <c r="GG81" s="66">
        <v>39844</v>
      </c>
      <c r="GH81">
        <v>19.944369999999999</v>
      </c>
      <c r="GI81" s="73">
        <f t="shared" si="96"/>
        <v>-0.18059334475838423</v>
      </c>
      <c r="GK81" s="66">
        <v>39844</v>
      </c>
      <c r="GL81">
        <v>10.042738</v>
      </c>
      <c r="GM81" s="73">
        <f t="shared" si="97"/>
        <v>-0.21482698027880776</v>
      </c>
      <c r="GO81" s="66">
        <v>39844</v>
      </c>
      <c r="GP81">
        <v>13.155991</v>
      </c>
      <c r="GQ81" s="73">
        <f t="shared" si="98"/>
        <v>3.8547165251017305E-3</v>
      </c>
    </row>
    <row r="82" spans="1:199">
      <c r="A82" s="66">
        <v>39872</v>
      </c>
      <c r="B82">
        <v>16.148785</v>
      </c>
      <c r="C82" s="73">
        <f t="shared" si="50"/>
        <v>-4.9604680631062041E-2</v>
      </c>
      <c r="E82" s="66">
        <v>39872</v>
      </c>
      <c r="F82">
        <v>38.051498000000002</v>
      </c>
      <c r="G82" s="73">
        <f t="shared" si="51"/>
        <v>4.1227368426277507E-2</v>
      </c>
      <c r="I82" s="66">
        <v>39872</v>
      </c>
      <c r="J82">
        <v>21.913651000000002</v>
      </c>
      <c r="K82" s="73">
        <f t="shared" si="52"/>
        <v>-1.4685530226275288E-3</v>
      </c>
      <c r="M82" s="66">
        <v>39872</v>
      </c>
      <c r="N82">
        <v>10.632139</v>
      </c>
      <c r="O82" s="73">
        <f t="shared" si="53"/>
        <v>-2.6579401280867023E-2</v>
      </c>
      <c r="Q82" s="66">
        <v>39872</v>
      </c>
      <c r="R82">
        <v>22.874044000000001</v>
      </c>
      <c r="S82" s="73">
        <f t="shared" si="54"/>
        <v>4.4647734323010162E-2</v>
      </c>
      <c r="U82" s="66">
        <v>39872</v>
      </c>
      <c r="V82">
        <v>42.476680999999999</v>
      </c>
      <c r="W82" s="73">
        <f t="shared" si="55"/>
        <v>9.309744716670355E-3</v>
      </c>
      <c r="X82"/>
      <c r="Y82" s="66">
        <v>39872</v>
      </c>
      <c r="Z82">
        <v>30.652584000000001</v>
      </c>
      <c r="AA82" s="73">
        <f t="shared" si="56"/>
        <v>6.4336761875109005E-2</v>
      </c>
      <c r="AC82" s="93">
        <v>39871</v>
      </c>
      <c r="AD82" s="65">
        <v>5.98</v>
      </c>
      <c r="AE82" s="95">
        <f t="shared" si="57"/>
        <v>1.8225276650325934E-2</v>
      </c>
      <c r="AG82" s="66">
        <v>39872</v>
      </c>
      <c r="AH82">
        <v>26.524702000000001</v>
      </c>
      <c r="AI82" s="73">
        <f t="shared" si="58"/>
        <v>-5.6169974296737077E-2</v>
      </c>
      <c r="AJ82"/>
      <c r="AK82" s="66">
        <v>39872</v>
      </c>
      <c r="AL82">
        <v>26.711758</v>
      </c>
      <c r="AM82" s="73">
        <f t="shared" si="59"/>
        <v>3.5179917680230051E-2</v>
      </c>
      <c r="AN82"/>
      <c r="AO82" s="66">
        <v>39872</v>
      </c>
      <c r="AP82">
        <v>7.3310029999999999</v>
      </c>
      <c r="AQ82" s="73">
        <f t="shared" si="60"/>
        <v>-0.2859680487850319</v>
      </c>
      <c r="AS82" s="66">
        <v>39872</v>
      </c>
      <c r="AT82">
        <v>37.774616000000002</v>
      </c>
      <c r="AU82" s="73">
        <f t="shared" si="61"/>
        <v>0.16514463255496803</v>
      </c>
      <c r="AW82" s="66">
        <v>39872</v>
      </c>
      <c r="AX82">
        <v>15.391121999999999</v>
      </c>
      <c r="AY82" s="73">
        <f t="shared" si="62"/>
        <v>3.7099247238233754E-2</v>
      </c>
      <c r="BA82" s="66">
        <v>39871</v>
      </c>
      <c r="BB82">
        <v>4.8193999999999999</v>
      </c>
      <c r="BC82" s="73">
        <f t="shared" si="63"/>
        <v>-0.25449326146576651</v>
      </c>
      <c r="BE82" s="66">
        <v>39872</v>
      </c>
      <c r="BF82">
        <v>15.831239999999999</v>
      </c>
      <c r="BG82" s="73">
        <f t="shared" si="64"/>
        <v>8.9266195820212155E-2</v>
      </c>
      <c r="BI82" s="66">
        <v>39872</v>
      </c>
      <c r="BJ82">
        <v>34.237461000000003</v>
      </c>
      <c r="BK82" s="73">
        <f t="shared" si="65"/>
        <v>0.19617024233275829</v>
      </c>
      <c r="BM82" s="66">
        <v>39872</v>
      </c>
      <c r="BN82">
        <v>21.47756</v>
      </c>
      <c r="BO82" s="73">
        <f t="shared" si="66"/>
        <v>0.1801387577871541</v>
      </c>
      <c r="BQ82" s="66">
        <v>39872</v>
      </c>
      <c r="BR82">
        <v>4.7386090000000003</v>
      </c>
      <c r="BS82" s="73">
        <f t="shared" si="67"/>
        <v>-2.2734328317797623E-2</v>
      </c>
      <c r="BU82" s="66">
        <v>39872</v>
      </c>
      <c r="BV82">
        <v>13.068489</v>
      </c>
      <c r="BW82" s="73">
        <f t="shared" si="68"/>
        <v>5.7713386890144304E-2</v>
      </c>
      <c r="BY82" s="66">
        <v>39872</v>
      </c>
      <c r="BZ82">
        <v>8.0803159999999998</v>
      </c>
      <c r="CA82" s="73">
        <f t="shared" si="69"/>
        <v>-8.1409807611371302E-2</v>
      </c>
      <c r="CC82" s="66">
        <v>39872</v>
      </c>
      <c r="CD82">
        <v>16.222754999999999</v>
      </c>
      <c r="CE82" s="73">
        <f t="shared" si="70"/>
        <v>9.8297700992749107E-2</v>
      </c>
      <c r="CG82" s="66">
        <v>39872</v>
      </c>
      <c r="CH82">
        <v>5.2632680000000001</v>
      </c>
      <c r="CI82" s="73">
        <f t="shared" si="71"/>
        <v>0.20983432607602734</v>
      </c>
      <c r="CK82" s="66">
        <v>39872</v>
      </c>
      <c r="CL82">
        <v>19.199003000000001</v>
      </c>
      <c r="CM82" s="73">
        <f t="shared" si="72"/>
        <v>8.2355574034419537E-2</v>
      </c>
      <c r="CO82" s="66">
        <v>39872</v>
      </c>
      <c r="CP82">
        <v>2.10392</v>
      </c>
      <c r="CQ82" s="73">
        <f t="shared" si="73"/>
        <v>-0.10367842947484138</v>
      </c>
      <c r="CS82" s="66">
        <v>39871</v>
      </c>
      <c r="CT82">
        <v>2.8149999999999999</v>
      </c>
      <c r="CU82" s="73">
        <f t="shared" si="99"/>
        <v>-0.55439538500825469</v>
      </c>
      <c r="CW82" s="66">
        <v>39871</v>
      </c>
      <c r="CX82">
        <v>39.808999999999997</v>
      </c>
      <c r="CY82" s="73">
        <f t="shared" si="74"/>
        <v>1.9534432461549865E-2</v>
      </c>
      <c r="DA82" s="66">
        <v>39872</v>
      </c>
      <c r="DB82">
        <v>26.333572</v>
      </c>
      <c r="DC82" s="73">
        <f t="shared" si="75"/>
        <v>-3.1944828409652105E-2</v>
      </c>
      <c r="DE82" s="66">
        <v>39872</v>
      </c>
      <c r="DF82">
        <v>5.6853160000000003</v>
      </c>
      <c r="DG82" s="73">
        <f t="shared" si="76"/>
        <v>-0.14329076520790493</v>
      </c>
      <c r="DI82" s="93">
        <v>39871</v>
      </c>
      <c r="DJ82" s="65">
        <v>5.2</v>
      </c>
      <c r="DK82" s="95">
        <f t="shared" si="77"/>
        <v>-0.15634607039069398</v>
      </c>
      <c r="DM82" s="66">
        <v>39872</v>
      </c>
      <c r="DN82">
        <v>1.3836759999999999</v>
      </c>
      <c r="DO82" s="73">
        <f t="shared" si="78"/>
        <v>6.8134451045402097E-2</v>
      </c>
      <c r="DQ82" s="66">
        <v>39872</v>
      </c>
      <c r="DR82">
        <v>16.724052</v>
      </c>
      <c r="DS82" s="73">
        <f t="shared" si="79"/>
        <v>4.71950058157986E-2</v>
      </c>
      <c r="DU82" s="66">
        <v>39871</v>
      </c>
      <c r="DV82">
        <v>5.5627000000000004</v>
      </c>
      <c r="DW82" s="73">
        <f t="shared" si="80"/>
        <v>-0.2358370194498253</v>
      </c>
      <c r="DY82" s="66">
        <v>39872</v>
      </c>
      <c r="DZ82">
        <v>21.162382000000001</v>
      </c>
      <c r="EA82" s="73">
        <f t="shared" si="81"/>
        <v>8.534406916042668E-2</v>
      </c>
      <c r="EC82" s="66">
        <v>39872</v>
      </c>
      <c r="ED82">
        <v>8.7459749999999996</v>
      </c>
      <c r="EE82" s="73">
        <f t="shared" si="82"/>
        <v>-3.7761615855662664E-2</v>
      </c>
      <c r="EG82" s="93">
        <v>39871</v>
      </c>
      <c r="EH82" s="65">
        <v>14.5434</v>
      </c>
      <c r="EI82" s="95">
        <f t="shared" si="83"/>
        <v>5.4485214868909712E-2</v>
      </c>
      <c r="EK82" s="66">
        <v>39872</v>
      </c>
      <c r="EL82">
        <v>25.533283000000001</v>
      </c>
      <c r="EM82" s="73">
        <f t="shared" si="84"/>
        <v>-0.10471094836321661</v>
      </c>
      <c r="EO82" s="66">
        <v>39872</v>
      </c>
      <c r="EP82">
        <v>5.4298149999999996</v>
      </c>
      <c r="EQ82" s="73">
        <f t="shared" si="85"/>
        <v>5.970009837780544E-2</v>
      </c>
      <c r="ES82" s="66">
        <v>39872</v>
      </c>
      <c r="ET82">
        <v>7.3227679999999999</v>
      </c>
      <c r="EU82" s="73">
        <f t="shared" si="86"/>
        <v>-0.13921231987993868</v>
      </c>
      <c r="EW82" s="66">
        <v>39872</v>
      </c>
      <c r="EX82">
        <v>13.504764</v>
      </c>
      <c r="EY82" s="73">
        <f t="shared" si="87"/>
        <v>2.1901488477068756E-2</v>
      </c>
      <c r="FA82" s="66">
        <v>39872</v>
      </c>
      <c r="FB82">
        <v>20.591363999999999</v>
      </c>
      <c r="FC82" s="73">
        <f t="shared" si="88"/>
        <v>0.16731892624233735</v>
      </c>
      <c r="FE82" s="66">
        <v>39872</v>
      </c>
      <c r="FF82">
        <v>5.9067150000000002</v>
      </c>
      <c r="FG82" s="73">
        <f t="shared" si="89"/>
        <v>8.5820238231626059E-2</v>
      </c>
      <c r="FI82" s="66">
        <v>39872</v>
      </c>
      <c r="FJ82">
        <v>10.063586000000001</v>
      </c>
      <c r="FK82" s="73">
        <f t="shared" si="90"/>
        <v>4.9383558157077997E-2</v>
      </c>
      <c r="FM82" s="93">
        <v>39871</v>
      </c>
      <c r="FN82" s="65">
        <v>96.96</v>
      </c>
      <c r="FO82" s="95">
        <f t="shared" si="91"/>
        <v>-6.7203592914477417E-2</v>
      </c>
      <c r="FQ82" s="66">
        <v>39872</v>
      </c>
      <c r="FR82">
        <v>25.243120000000001</v>
      </c>
      <c r="FS82" s="73">
        <f t="shared" si="92"/>
        <v>6.0195287579560421E-2</v>
      </c>
      <c r="FU82" s="66">
        <v>39872</v>
      </c>
      <c r="FV82">
        <v>106.629997</v>
      </c>
      <c r="FW82" s="73">
        <f t="shared" si="93"/>
        <v>6.1847430862422004E-2</v>
      </c>
      <c r="FY82" s="93">
        <v>39871</v>
      </c>
      <c r="FZ82" s="65">
        <v>10.1982</v>
      </c>
      <c r="GA82" s="95">
        <f t="shared" si="94"/>
        <v>-6.0339640502703601E-2</v>
      </c>
      <c r="GC82" s="66">
        <v>39872</v>
      </c>
      <c r="GD82">
        <v>12.800274</v>
      </c>
      <c r="GE82" s="73">
        <f t="shared" si="95"/>
        <v>-0.10120327980869422</v>
      </c>
      <c r="GG82" s="66">
        <v>39872</v>
      </c>
      <c r="GH82">
        <v>15.04913</v>
      </c>
      <c r="GI82" s="73">
        <f t="shared" si="96"/>
        <v>-0.28162671577961101</v>
      </c>
      <c r="GK82" s="66">
        <v>39872</v>
      </c>
      <c r="GL82">
        <v>10.297067999999999</v>
      </c>
      <c r="GM82" s="73">
        <f t="shared" si="97"/>
        <v>2.5009408269466862E-2</v>
      </c>
      <c r="GO82" s="66">
        <v>39872</v>
      </c>
      <c r="GP82">
        <v>19.183205000000001</v>
      </c>
      <c r="GQ82" s="73">
        <f t="shared" si="98"/>
        <v>0.37715791241441243</v>
      </c>
    </row>
    <row r="83" spans="1:199">
      <c r="A83" s="66">
        <v>39903</v>
      </c>
      <c r="B83">
        <v>18.149377999999999</v>
      </c>
      <c r="C83" s="73">
        <f t="shared" si="50"/>
        <v>0.11679147551073964</v>
      </c>
      <c r="E83" s="66">
        <v>39903</v>
      </c>
      <c r="F83">
        <v>46.178382999999997</v>
      </c>
      <c r="G83" s="73">
        <f t="shared" si="51"/>
        <v>0.1935713353714954</v>
      </c>
      <c r="I83" s="66">
        <v>39903</v>
      </c>
      <c r="J83">
        <v>22.452341000000001</v>
      </c>
      <c r="K83" s="73">
        <f t="shared" si="52"/>
        <v>2.4285108956887035E-2</v>
      </c>
      <c r="M83" s="66">
        <v>39903</v>
      </c>
      <c r="N83">
        <v>10.757432</v>
      </c>
      <c r="O83" s="73">
        <f t="shared" si="53"/>
        <v>1.1715469474225615E-2</v>
      </c>
      <c r="Q83" s="66">
        <v>39903</v>
      </c>
      <c r="R83">
        <v>24.884523000000002</v>
      </c>
      <c r="S83" s="73">
        <f t="shared" si="54"/>
        <v>8.4243226014673447E-2</v>
      </c>
      <c r="U83" s="66">
        <v>39903</v>
      </c>
      <c r="V83">
        <v>44.461117000000002</v>
      </c>
      <c r="W83" s="73">
        <f t="shared" si="55"/>
        <v>4.5659788930973826E-2</v>
      </c>
      <c r="X83"/>
      <c r="Y83" s="66">
        <v>39903</v>
      </c>
      <c r="Z83">
        <v>36.368301000000002</v>
      </c>
      <c r="AA83" s="73">
        <f t="shared" si="56"/>
        <v>0.17098057806572772</v>
      </c>
      <c r="AC83" s="93">
        <v>39903</v>
      </c>
      <c r="AD83" s="65">
        <v>5.8</v>
      </c>
      <c r="AE83" s="95">
        <f t="shared" si="57"/>
        <v>-3.056265041016681E-2</v>
      </c>
      <c r="AG83" s="66">
        <v>39903</v>
      </c>
      <c r="AH83">
        <v>27.710951000000001</v>
      </c>
      <c r="AI83" s="73">
        <f t="shared" si="58"/>
        <v>4.3751228273467141E-2</v>
      </c>
      <c r="AJ83"/>
      <c r="AK83" s="66">
        <v>39903</v>
      </c>
      <c r="AL83">
        <v>27.587862000000001</v>
      </c>
      <c r="AM83" s="73">
        <f t="shared" si="59"/>
        <v>3.2272050380042536E-2</v>
      </c>
      <c r="AN83"/>
      <c r="AO83" s="66">
        <v>39903</v>
      </c>
      <c r="AP83">
        <v>9.2055959999999999</v>
      </c>
      <c r="AQ83" s="73">
        <f t="shared" si="60"/>
        <v>0.22769921854641634</v>
      </c>
      <c r="AS83" s="66">
        <v>39903</v>
      </c>
      <c r="AT83">
        <v>41.644038999999999</v>
      </c>
      <c r="AU83" s="73">
        <f t="shared" si="61"/>
        <v>9.7520894467736485E-2</v>
      </c>
      <c r="AW83" s="66">
        <v>39903</v>
      </c>
      <c r="AX83">
        <v>19.294619000000001</v>
      </c>
      <c r="AY83" s="73">
        <f t="shared" si="62"/>
        <v>0.2260353990696114</v>
      </c>
      <c r="BA83" s="66">
        <v>39903</v>
      </c>
      <c r="BB83">
        <v>5.1047000000000002</v>
      </c>
      <c r="BC83" s="73">
        <f t="shared" si="63"/>
        <v>5.7512244987811462E-2</v>
      </c>
      <c r="BE83" s="66">
        <v>39903</v>
      </c>
      <c r="BF83">
        <v>18.638770999999998</v>
      </c>
      <c r="BG83" s="73">
        <f t="shared" si="64"/>
        <v>0.16325867050175505</v>
      </c>
      <c r="BI83" s="66">
        <v>39903</v>
      </c>
      <c r="BJ83">
        <v>37.918705000000003</v>
      </c>
      <c r="BK83" s="73">
        <f t="shared" si="65"/>
        <v>0.10212413047310005</v>
      </c>
      <c r="BM83" s="66">
        <v>39903</v>
      </c>
      <c r="BN83">
        <v>27.778656000000002</v>
      </c>
      <c r="BO83" s="73">
        <f t="shared" si="66"/>
        <v>0.25725928687884808</v>
      </c>
      <c r="BQ83" s="66">
        <v>39903</v>
      </c>
      <c r="BR83">
        <v>4.6321810000000001</v>
      </c>
      <c r="BS83" s="73">
        <f t="shared" si="67"/>
        <v>-2.2715817223247406E-2</v>
      </c>
      <c r="BU83" s="66">
        <v>39903</v>
      </c>
      <c r="BV83">
        <v>18.592461</v>
      </c>
      <c r="BW83" s="73">
        <f t="shared" si="68"/>
        <v>0.35255226328332812</v>
      </c>
      <c r="BY83" s="66">
        <v>39903</v>
      </c>
      <c r="BZ83">
        <v>9.0917370000000002</v>
      </c>
      <c r="CA83" s="73">
        <f t="shared" si="69"/>
        <v>0.11793499836393866</v>
      </c>
      <c r="CC83" s="66">
        <v>39903</v>
      </c>
      <c r="CD83">
        <v>19.543243</v>
      </c>
      <c r="CE83" s="73">
        <f t="shared" si="70"/>
        <v>0.18621471379170199</v>
      </c>
      <c r="CG83" s="66">
        <v>39903</v>
      </c>
      <c r="CH83">
        <v>7.412223</v>
      </c>
      <c r="CI83" s="73">
        <f t="shared" si="71"/>
        <v>0.34237826771416269</v>
      </c>
      <c r="CK83" s="66">
        <v>39903</v>
      </c>
      <c r="CL83">
        <v>23.487963000000001</v>
      </c>
      <c r="CM83" s="73">
        <f t="shared" si="72"/>
        <v>0.20162972655623984</v>
      </c>
      <c r="CO83" s="66">
        <v>39903</v>
      </c>
      <c r="CP83">
        <v>2.4634140000000002</v>
      </c>
      <c r="CQ83" s="73">
        <f t="shared" si="73"/>
        <v>0.15774592137228627</v>
      </c>
      <c r="CS83" s="66">
        <v>39903</v>
      </c>
      <c r="CT83">
        <v>3.1867000000000001</v>
      </c>
      <c r="CU83" s="73">
        <f t="shared" si="99"/>
        <v>0.12402363699988452</v>
      </c>
      <c r="CW83" s="66">
        <v>39903</v>
      </c>
      <c r="CX83">
        <v>41.9206</v>
      </c>
      <c r="CY83" s="73">
        <f t="shared" si="74"/>
        <v>5.168433550748041E-2</v>
      </c>
      <c r="DA83" s="66">
        <v>39903</v>
      </c>
      <c r="DB83">
        <v>25.95645</v>
      </c>
      <c r="DC83" s="73">
        <f t="shared" si="75"/>
        <v>-1.4424493408442058E-2</v>
      </c>
      <c r="DE83" s="66">
        <v>39903</v>
      </c>
      <c r="DF83">
        <v>7.3673900000000003</v>
      </c>
      <c r="DG83" s="73">
        <f t="shared" si="76"/>
        <v>0.25917679455033044</v>
      </c>
      <c r="DI83" s="93">
        <v>39903</v>
      </c>
      <c r="DJ83" s="65">
        <v>5.28</v>
      </c>
      <c r="DK83" s="95">
        <f t="shared" si="77"/>
        <v>1.5267472130788381E-2</v>
      </c>
      <c r="DM83" s="66">
        <v>39903</v>
      </c>
      <c r="DN83">
        <v>1.6273599999999999</v>
      </c>
      <c r="DO83" s="73">
        <f t="shared" si="78"/>
        <v>0.16221534415254368</v>
      </c>
      <c r="DQ83" s="66">
        <v>39903</v>
      </c>
      <c r="DR83">
        <v>19.327276000000001</v>
      </c>
      <c r="DS83" s="73">
        <f t="shared" si="79"/>
        <v>0.14466943964806275</v>
      </c>
      <c r="DU83" s="66">
        <v>39903</v>
      </c>
      <c r="DV83">
        <v>5.8700999999999999</v>
      </c>
      <c r="DW83" s="73">
        <f t="shared" si="80"/>
        <v>5.3788067567854668E-2</v>
      </c>
      <c r="DY83" s="66">
        <v>39903</v>
      </c>
      <c r="DZ83">
        <v>24.168690000000002</v>
      </c>
      <c r="EA83" s="73">
        <f t="shared" si="81"/>
        <v>0.13283282228284002</v>
      </c>
      <c r="EC83" s="66">
        <v>39903</v>
      </c>
      <c r="ED83">
        <v>8.6031829999999996</v>
      </c>
      <c r="EE83" s="73">
        <f t="shared" si="82"/>
        <v>-1.6461343474669182E-2</v>
      </c>
      <c r="EG83" s="93">
        <v>39903</v>
      </c>
      <c r="EH83" s="65">
        <v>14.8499</v>
      </c>
      <c r="EI83" s="95">
        <f t="shared" si="83"/>
        <v>2.0855848760565354E-2</v>
      </c>
      <c r="EK83" s="66">
        <v>39903</v>
      </c>
      <c r="EL83">
        <v>25.960875000000001</v>
      </c>
      <c r="EM83" s="73">
        <f t="shared" si="84"/>
        <v>1.6607780171823783E-2</v>
      </c>
      <c r="EO83" s="66">
        <v>39903</v>
      </c>
      <c r="EP83">
        <v>5.8583090000000002</v>
      </c>
      <c r="EQ83" s="73">
        <f t="shared" si="85"/>
        <v>7.5955932008815966E-2</v>
      </c>
      <c r="ES83" s="66">
        <v>39903</v>
      </c>
      <c r="ET83">
        <v>9.6387619999999998</v>
      </c>
      <c r="EU83" s="73">
        <f t="shared" si="86"/>
        <v>0.27480427856694334</v>
      </c>
      <c r="EW83" s="66">
        <v>39903</v>
      </c>
      <c r="EX83">
        <v>14.262282000000001</v>
      </c>
      <c r="EY83" s="73">
        <f t="shared" si="87"/>
        <v>5.4575918150885E-2</v>
      </c>
      <c r="FA83" s="66">
        <v>39903</v>
      </c>
      <c r="FB83">
        <v>27.337612</v>
      </c>
      <c r="FC83" s="73">
        <f t="shared" si="88"/>
        <v>0.28339171833502691</v>
      </c>
      <c r="FE83" s="66">
        <v>39903</v>
      </c>
      <c r="FF83">
        <v>7.5189170000000001</v>
      </c>
      <c r="FG83" s="73">
        <f t="shared" si="89"/>
        <v>0.24133227231341811</v>
      </c>
      <c r="FI83" s="66">
        <v>39903</v>
      </c>
      <c r="FJ83">
        <v>10.338841</v>
      </c>
      <c r="FK83" s="73">
        <f t="shared" si="90"/>
        <v>2.6984211436003349E-2</v>
      </c>
      <c r="FM83" s="93">
        <v>39903</v>
      </c>
      <c r="FN83" s="65">
        <v>91.8</v>
      </c>
      <c r="FO83" s="95">
        <f t="shared" si="91"/>
        <v>-5.4686224694559471E-2</v>
      </c>
      <c r="FQ83" s="66">
        <v>39903</v>
      </c>
      <c r="FR83">
        <v>28.400680999999999</v>
      </c>
      <c r="FS83" s="73">
        <f t="shared" si="92"/>
        <v>0.1178594804071918</v>
      </c>
      <c r="FU83" s="66">
        <v>39903</v>
      </c>
      <c r="FV83">
        <v>113.43</v>
      </c>
      <c r="FW83" s="73">
        <f t="shared" si="93"/>
        <v>6.1821036675534687E-2</v>
      </c>
      <c r="FY83" s="93">
        <v>39903</v>
      </c>
      <c r="FZ83" s="65">
        <v>9.4961000000000002</v>
      </c>
      <c r="GA83" s="95">
        <f t="shared" si="94"/>
        <v>-7.1330046127515312E-2</v>
      </c>
      <c r="GC83" s="66">
        <v>39903</v>
      </c>
      <c r="GD83">
        <v>14.211080000000001</v>
      </c>
      <c r="GE83" s="73">
        <f t="shared" si="95"/>
        <v>0.1045553650893999</v>
      </c>
      <c r="GG83" s="66">
        <v>39903</v>
      </c>
      <c r="GH83">
        <v>19.541778999999998</v>
      </c>
      <c r="GI83" s="73">
        <f t="shared" si="96"/>
        <v>0.26123450426765671</v>
      </c>
      <c r="GK83" s="66">
        <v>39903</v>
      </c>
      <c r="GL83">
        <v>12.449453999999999</v>
      </c>
      <c r="GM83" s="73">
        <f t="shared" si="97"/>
        <v>0.18981757200934088</v>
      </c>
      <c r="GO83" s="66">
        <v>39903</v>
      </c>
      <c r="GP83">
        <v>25.735887999999999</v>
      </c>
      <c r="GQ83" s="73">
        <f t="shared" si="98"/>
        <v>0.29385128140414279</v>
      </c>
    </row>
    <row r="84" spans="1:199">
      <c r="A84" s="66">
        <v>39933</v>
      </c>
      <c r="B84">
        <v>19.504929000000001</v>
      </c>
      <c r="C84" s="73">
        <f t="shared" si="50"/>
        <v>7.2030912708531777E-2</v>
      </c>
      <c r="E84" s="66">
        <v>39933</v>
      </c>
      <c r="F84">
        <v>47.095669000000001</v>
      </c>
      <c r="G84" s="73">
        <f t="shared" si="51"/>
        <v>1.9669255348311439E-2</v>
      </c>
      <c r="I84" s="66">
        <v>39933</v>
      </c>
      <c r="J84">
        <v>23.860555999999999</v>
      </c>
      <c r="K84" s="73">
        <f t="shared" si="52"/>
        <v>6.0831834075613385E-2</v>
      </c>
      <c r="M84" s="66">
        <v>39933</v>
      </c>
      <c r="N84">
        <v>12.103453999999999</v>
      </c>
      <c r="O84" s="73">
        <f t="shared" si="53"/>
        <v>0.11789400187438981</v>
      </c>
      <c r="Q84" s="66">
        <v>39933</v>
      </c>
      <c r="R84">
        <v>26.020512</v>
      </c>
      <c r="S84" s="73">
        <f t="shared" si="54"/>
        <v>4.4639106108965626E-2</v>
      </c>
      <c r="U84" s="66">
        <v>39933</v>
      </c>
      <c r="V84">
        <v>47.057715999999999</v>
      </c>
      <c r="W84" s="73">
        <f t="shared" si="55"/>
        <v>5.6759816407600479E-2</v>
      </c>
      <c r="X84"/>
      <c r="Y84" s="66">
        <v>39933</v>
      </c>
      <c r="Z84">
        <v>36.660499999999999</v>
      </c>
      <c r="AA84" s="73">
        <f t="shared" si="56"/>
        <v>8.00233757922038E-3</v>
      </c>
      <c r="AC84" s="93">
        <v>39933</v>
      </c>
      <c r="AD84" s="65">
        <v>6.37</v>
      </c>
      <c r="AE84" s="95">
        <f t="shared" si="57"/>
        <v>9.3741552031698455E-2</v>
      </c>
      <c r="AG84" s="66">
        <v>39933</v>
      </c>
      <c r="AH84">
        <v>29.619254999999999</v>
      </c>
      <c r="AI84" s="73">
        <f t="shared" si="58"/>
        <v>6.6596978572818058E-2</v>
      </c>
      <c r="AJ84"/>
      <c r="AK84" s="66">
        <v>39933</v>
      </c>
      <c r="AL84">
        <v>29.874611000000002</v>
      </c>
      <c r="AM84" s="73">
        <f t="shared" si="59"/>
        <v>7.9633095864724446E-2</v>
      </c>
      <c r="AN84"/>
      <c r="AO84" s="66">
        <v>39933</v>
      </c>
      <c r="AP84">
        <v>9.5863739999999993</v>
      </c>
      <c r="AQ84" s="73">
        <f t="shared" si="60"/>
        <v>4.0531155198011648E-2</v>
      </c>
      <c r="AS84" s="66">
        <v>39933</v>
      </c>
      <c r="AT84">
        <v>43.619498999999998</v>
      </c>
      <c r="AU84" s="73">
        <f t="shared" si="61"/>
        <v>4.634603802891045E-2</v>
      </c>
      <c r="AW84" s="66">
        <v>39933</v>
      </c>
      <c r="AX84">
        <v>20.091526000000002</v>
      </c>
      <c r="AY84" s="73">
        <f t="shared" si="62"/>
        <v>4.047188538389191E-2</v>
      </c>
      <c r="BA84" s="66">
        <v>39933</v>
      </c>
      <c r="BB84">
        <v>7.1505000000000001</v>
      </c>
      <c r="BC84" s="73">
        <f t="shared" si="63"/>
        <v>0.33702060035677706</v>
      </c>
      <c r="BE84" s="66">
        <v>39933</v>
      </c>
      <c r="BF84">
        <v>17.387042999999998</v>
      </c>
      <c r="BG84" s="73">
        <f t="shared" si="64"/>
        <v>-6.9518599952653276E-2</v>
      </c>
      <c r="BI84" s="66">
        <v>39933</v>
      </c>
      <c r="BJ84">
        <v>41.453494999999997</v>
      </c>
      <c r="BK84" s="73">
        <f t="shared" si="65"/>
        <v>8.9127670522887753E-2</v>
      </c>
      <c r="BM84" s="66">
        <v>39933</v>
      </c>
      <c r="BN84">
        <v>33.644958000000003</v>
      </c>
      <c r="BO84" s="73">
        <f t="shared" si="66"/>
        <v>0.19159525228511834</v>
      </c>
      <c r="BQ84" s="66">
        <v>39933</v>
      </c>
      <c r="BR84">
        <v>4.1101729999999996</v>
      </c>
      <c r="BS84" s="73">
        <f t="shared" si="67"/>
        <v>-0.11956269542063745</v>
      </c>
      <c r="BU84" s="66">
        <v>39933</v>
      </c>
      <c r="BV84">
        <v>18.15202</v>
      </c>
      <c r="BW84" s="73">
        <f t="shared" si="68"/>
        <v>-2.3974326689213048E-2</v>
      </c>
      <c r="BY84" s="66">
        <v>39933</v>
      </c>
      <c r="BZ84">
        <v>9.4288760000000007</v>
      </c>
      <c r="CA84" s="73">
        <f t="shared" si="69"/>
        <v>3.6410916436583458E-2</v>
      </c>
      <c r="CC84" s="66">
        <v>39933</v>
      </c>
      <c r="CD84">
        <v>18.906694000000002</v>
      </c>
      <c r="CE84" s="73">
        <f t="shared" si="70"/>
        <v>-3.3113560837386556E-2</v>
      </c>
      <c r="CG84" s="66">
        <v>39933</v>
      </c>
      <c r="CH84">
        <v>7.6244779999999999</v>
      </c>
      <c r="CI84" s="73">
        <f t="shared" si="71"/>
        <v>2.8233466816662851E-2</v>
      </c>
      <c r="CK84" s="66">
        <v>39933</v>
      </c>
      <c r="CL84">
        <v>23.264752999999999</v>
      </c>
      <c r="CM84" s="73">
        <f t="shared" si="72"/>
        <v>-9.5486087244931479E-3</v>
      </c>
      <c r="CO84" s="66">
        <v>39933</v>
      </c>
      <c r="CP84">
        <v>2.4398399999999998</v>
      </c>
      <c r="CQ84" s="73">
        <f t="shared" si="73"/>
        <v>-9.6157293266110905E-3</v>
      </c>
      <c r="CS84" s="66">
        <v>39933</v>
      </c>
      <c r="CT84">
        <v>5.4412000000000003</v>
      </c>
      <c r="CU84" s="73">
        <f t="shared" si="99"/>
        <v>0.53501372618559961</v>
      </c>
      <c r="CW84" s="66">
        <v>39933</v>
      </c>
      <c r="CX84">
        <v>42.338099999999997</v>
      </c>
      <c r="CY84" s="73">
        <f t="shared" si="74"/>
        <v>9.910036989495271E-3</v>
      </c>
      <c r="DA84" s="66">
        <v>39933</v>
      </c>
      <c r="DB84">
        <v>26.103804</v>
      </c>
      <c r="DC84" s="73">
        <f t="shared" si="75"/>
        <v>5.6609171944664166E-3</v>
      </c>
      <c r="DE84" s="66">
        <v>39933</v>
      </c>
      <c r="DF84">
        <v>7.510942</v>
      </c>
      <c r="DG84" s="73">
        <f t="shared" si="76"/>
        <v>1.9297385585818359E-2</v>
      </c>
      <c r="DI84" s="93">
        <v>39933</v>
      </c>
      <c r="DJ84" s="65">
        <v>6</v>
      </c>
      <c r="DK84" s="95">
        <f t="shared" si="77"/>
        <v>0.1278333715098848</v>
      </c>
      <c r="DM84" s="66">
        <v>39933</v>
      </c>
      <c r="DN84">
        <v>1.674099</v>
      </c>
      <c r="DO84" s="73">
        <f t="shared" si="78"/>
        <v>2.831604020839272E-2</v>
      </c>
      <c r="DQ84" s="66">
        <v>39933</v>
      </c>
      <c r="DR84">
        <v>17.49334</v>
      </c>
      <c r="DS84" s="73">
        <f t="shared" si="79"/>
        <v>-9.9697125376329548E-2</v>
      </c>
      <c r="DU84" s="66">
        <v>39933</v>
      </c>
      <c r="DV84">
        <v>7.9549000000000003</v>
      </c>
      <c r="DW84" s="73">
        <f t="shared" si="80"/>
        <v>0.30391642153046744</v>
      </c>
      <c r="DY84" s="66">
        <v>39933</v>
      </c>
      <c r="DZ84">
        <v>21.795731</v>
      </c>
      <c r="EA84" s="73">
        <f t="shared" si="81"/>
        <v>-0.10334386889516416</v>
      </c>
      <c r="EC84" s="66">
        <v>39933</v>
      </c>
      <c r="ED84">
        <v>8.7969679999999997</v>
      </c>
      <c r="EE84" s="73">
        <f t="shared" si="82"/>
        <v>2.2274865597795457E-2</v>
      </c>
      <c r="EG84" s="93">
        <v>39933</v>
      </c>
      <c r="EH84" s="65">
        <v>14.2468</v>
      </c>
      <c r="EI84" s="95">
        <f t="shared" si="83"/>
        <v>-4.1460811125837653E-2</v>
      </c>
      <c r="EK84" s="66">
        <v>39933</v>
      </c>
      <c r="EL84">
        <v>25.864882999999999</v>
      </c>
      <c r="EM84" s="73">
        <f t="shared" si="84"/>
        <v>-3.7044170110342484E-3</v>
      </c>
      <c r="EO84" s="66">
        <v>39933</v>
      </c>
      <c r="EP84">
        <v>6.9744320000000002</v>
      </c>
      <c r="EQ84" s="73">
        <f t="shared" si="85"/>
        <v>0.17438989530708882</v>
      </c>
      <c r="ES84" s="66">
        <v>39933</v>
      </c>
      <c r="ET84">
        <v>9.2850129999999993</v>
      </c>
      <c r="EU84" s="73">
        <f t="shared" si="86"/>
        <v>-3.7391082227580343E-2</v>
      </c>
      <c r="EW84" s="66">
        <v>39933</v>
      </c>
      <c r="EX84">
        <v>14.49999</v>
      </c>
      <c r="EY84" s="73">
        <f t="shared" si="87"/>
        <v>1.6529529537600333E-2</v>
      </c>
      <c r="FA84" s="66">
        <v>39933</v>
      </c>
      <c r="FB84">
        <v>28.618462000000001</v>
      </c>
      <c r="FC84" s="73">
        <f t="shared" si="88"/>
        <v>4.5788551109090997E-2</v>
      </c>
      <c r="FE84" s="66">
        <v>39933</v>
      </c>
      <c r="FF84">
        <v>7.716043</v>
      </c>
      <c r="FG84" s="73">
        <f t="shared" si="89"/>
        <v>2.587955623061277E-2</v>
      </c>
      <c r="FI84" s="66">
        <v>39933</v>
      </c>
      <c r="FJ84">
        <v>9.3792089999999995</v>
      </c>
      <c r="FK84" s="73">
        <f t="shared" si="90"/>
        <v>-9.7412342718901188E-2</v>
      </c>
      <c r="FM84" s="93">
        <v>39933</v>
      </c>
      <c r="FN84" s="65">
        <v>104.63</v>
      </c>
      <c r="FO84" s="95">
        <f t="shared" si="91"/>
        <v>0.13081801976651125</v>
      </c>
      <c r="FQ84" s="66">
        <v>39933</v>
      </c>
      <c r="FR84">
        <v>28.205500000000001</v>
      </c>
      <c r="FS84" s="73">
        <f t="shared" si="92"/>
        <v>-6.8961293647932425E-3</v>
      </c>
      <c r="FU84" s="66">
        <v>39933</v>
      </c>
      <c r="FV84">
        <v>113.379997</v>
      </c>
      <c r="FW84" s="73">
        <f t="shared" si="93"/>
        <v>-4.4092413448698598E-4</v>
      </c>
      <c r="FY84" s="93">
        <v>39933</v>
      </c>
      <c r="FZ84" s="65">
        <v>9.5905000000000005</v>
      </c>
      <c r="GA84" s="95">
        <f t="shared" si="94"/>
        <v>9.8918371778973172E-3</v>
      </c>
      <c r="GC84" s="66">
        <v>39933</v>
      </c>
      <c r="GD84">
        <v>14.797594999999999</v>
      </c>
      <c r="GE84" s="73">
        <f t="shared" si="95"/>
        <v>4.0442725529652931E-2</v>
      </c>
      <c r="GG84" s="66">
        <v>39933</v>
      </c>
      <c r="GH84">
        <v>18.152297999999998</v>
      </c>
      <c r="GI84" s="73">
        <f t="shared" si="96"/>
        <v>-7.3757522216125276E-2</v>
      </c>
      <c r="GK84" s="66">
        <v>39933</v>
      </c>
      <c r="GL84">
        <v>12.273372</v>
      </c>
      <c r="GM84" s="73">
        <f t="shared" si="97"/>
        <v>-1.4244728933787705E-2</v>
      </c>
      <c r="GO84" s="66">
        <v>39933</v>
      </c>
      <c r="GP84">
        <v>29.946064</v>
      </c>
      <c r="GQ84" s="73">
        <f t="shared" si="98"/>
        <v>0.15151145884687964</v>
      </c>
    </row>
    <row r="85" spans="1:199">
      <c r="A85" s="66">
        <v>39964</v>
      </c>
      <c r="B85">
        <v>20.285131</v>
      </c>
      <c r="C85" s="73">
        <f t="shared" si="50"/>
        <v>3.9220951751719489E-2</v>
      </c>
      <c r="E85" s="66">
        <v>39964</v>
      </c>
      <c r="F85">
        <v>44.686256</v>
      </c>
      <c r="G85" s="73">
        <f t="shared" si="51"/>
        <v>-5.2515061199027609E-2</v>
      </c>
      <c r="I85" s="66">
        <v>39964</v>
      </c>
      <c r="J85">
        <v>23.160788</v>
      </c>
      <c r="K85" s="73">
        <f t="shared" si="52"/>
        <v>-2.9766042691154612E-2</v>
      </c>
      <c r="M85" s="66">
        <v>39964</v>
      </c>
      <c r="N85">
        <v>12.657216</v>
      </c>
      <c r="O85" s="73">
        <f t="shared" si="53"/>
        <v>4.4736620906310337E-2</v>
      </c>
      <c r="Q85" s="66">
        <v>39964</v>
      </c>
      <c r="R85">
        <v>24.984646000000001</v>
      </c>
      <c r="S85" s="73">
        <f t="shared" si="54"/>
        <v>-4.0623673867479233E-2</v>
      </c>
      <c r="U85" s="66">
        <v>39964</v>
      </c>
      <c r="V85">
        <v>44.936359000000003</v>
      </c>
      <c r="W85" s="73">
        <f t="shared" si="55"/>
        <v>-4.6127603996429699E-2</v>
      </c>
      <c r="X85"/>
      <c r="Y85" s="66">
        <v>39964</v>
      </c>
      <c r="Z85">
        <v>35.035575999999999</v>
      </c>
      <c r="AA85" s="73">
        <f t="shared" si="56"/>
        <v>-4.5335878772471555E-2</v>
      </c>
      <c r="AC85" s="93">
        <v>39962</v>
      </c>
      <c r="AD85" s="65">
        <v>6.234</v>
      </c>
      <c r="AE85" s="95">
        <f t="shared" si="57"/>
        <v>-2.1581288238926688E-2</v>
      </c>
      <c r="AG85" s="66">
        <v>39964</v>
      </c>
      <c r="AH85">
        <v>29.247340999999999</v>
      </c>
      <c r="AI85" s="73">
        <f t="shared" si="58"/>
        <v>-1.2635993036202079E-2</v>
      </c>
      <c r="AJ85"/>
      <c r="AK85" s="66">
        <v>39964</v>
      </c>
      <c r="AL85">
        <v>27.827577999999999</v>
      </c>
      <c r="AM85" s="73">
        <f t="shared" si="59"/>
        <v>-7.0981445882423291E-2</v>
      </c>
      <c r="AN85"/>
      <c r="AO85" s="66">
        <v>39964</v>
      </c>
      <c r="AP85">
        <v>9.6324009999999998</v>
      </c>
      <c r="AQ85" s="73">
        <f t="shared" si="60"/>
        <v>4.7898045527659215E-3</v>
      </c>
      <c r="AS85" s="66">
        <v>39964</v>
      </c>
      <c r="AT85">
        <v>41.249961999999996</v>
      </c>
      <c r="AU85" s="73">
        <f t="shared" si="61"/>
        <v>-5.5854083582295093E-2</v>
      </c>
      <c r="AW85" s="66">
        <v>39964</v>
      </c>
      <c r="AX85">
        <v>20.534058000000002</v>
      </c>
      <c r="AY85" s="73">
        <f t="shared" si="62"/>
        <v>2.1786739326082025E-2</v>
      </c>
      <c r="BA85" s="66">
        <v>39962</v>
      </c>
      <c r="BB85">
        <v>7.3667999999999996</v>
      </c>
      <c r="BC85" s="73">
        <f t="shared" si="63"/>
        <v>2.9801134908460803E-2</v>
      </c>
      <c r="BE85" s="66">
        <v>39964</v>
      </c>
      <c r="BF85">
        <v>18.459095000000001</v>
      </c>
      <c r="BG85" s="73">
        <f t="shared" si="64"/>
        <v>5.9831929299512636E-2</v>
      </c>
      <c r="BI85" s="66">
        <v>39964</v>
      </c>
      <c r="BJ85">
        <v>40.862236000000003</v>
      </c>
      <c r="BK85" s="73">
        <f t="shared" si="65"/>
        <v>-1.4365885144557947E-2</v>
      </c>
      <c r="BM85" s="66">
        <v>39964</v>
      </c>
      <c r="BN85">
        <v>32.607201000000003</v>
      </c>
      <c r="BO85" s="73">
        <f t="shared" si="66"/>
        <v>-3.1330054760665339E-2</v>
      </c>
      <c r="BQ85" s="66">
        <v>39964</v>
      </c>
      <c r="BR85">
        <v>4.6543429999999999</v>
      </c>
      <c r="BS85" s="73">
        <f t="shared" si="67"/>
        <v>0.12433564212765763</v>
      </c>
      <c r="BU85" s="66">
        <v>39964</v>
      </c>
      <c r="BV85">
        <v>18.102862999999999</v>
      </c>
      <c r="BW85" s="73">
        <f t="shared" si="68"/>
        <v>-2.7117467251672519E-3</v>
      </c>
      <c r="BY85" s="66">
        <v>39964</v>
      </c>
      <c r="BZ85">
        <v>9.6816940000000002</v>
      </c>
      <c r="CA85" s="73">
        <f t="shared" si="69"/>
        <v>2.6459990498088302E-2</v>
      </c>
      <c r="CC85" s="66">
        <v>39964</v>
      </c>
      <c r="CD85">
        <v>20.227636</v>
      </c>
      <c r="CE85" s="73">
        <f t="shared" si="70"/>
        <v>6.7533748944331548E-2</v>
      </c>
      <c r="CG85" s="66">
        <v>39964</v>
      </c>
      <c r="CH85">
        <v>8.0319859999999998</v>
      </c>
      <c r="CI85" s="73">
        <f t="shared" si="71"/>
        <v>5.2067958786309335E-2</v>
      </c>
      <c r="CK85" s="66">
        <v>39964</v>
      </c>
      <c r="CL85">
        <v>22.682478</v>
      </c>
      <c r="CM85" s="73">
        <f t="shared" si="72"/>
        <v>-2.5346736283439145E-2</v>
      </c>
      <c r="CO85" s="66">
        <v>39964</v>
      </c>
      <c r="CP85">
        <v>2.039094</v>
      </c>
      <c r="CQ85" s="73">
        <f t="shared" si="73"/>
        <v>-0.17942687182494996</v>
      </c>
      <c r="CS85" s="66">
        <v>39962</v>
      </c>
      <c r="CT85">
        <v>5.6992000000000003</v>
      </c>
      <c r="CU85" s="73">
        <f t="shared" si="99"/>
        <v>4.6326189336067469E-2</v>
      </c>
      <c r="CW85" s="66">
        <v>39962</v>
      </c>
      <c r="CX85">
        <v>44.874099999999999</v>
      </c>
      <c r="CY85" s="73">
        <f t="shared" si="74"/>
        <v>5.8173401020066573E-2</v>
      </c>
      <c r="DA85" s="66">
        <v>39964</v>
      </c>
      <c r="DB85">
        <v>27.703158999999999</v>
      </c>
      <c r="DC85" s="73">
        <f t="shared" si="75"/>
        <v>5.946539917714333E-2</v>
      </c>
      <c r="DE85" s="66">
        <v>39964</v>
      </c>
      <c r="DF85">
        <v>7.6236750000000004</v>
      </c>
      <c r="DG85" s="73">
        <f t="shared" si="76"/>
        <v>1.489764623549295E-2</v>
      </c>
      <c r="DI85" s="93">
        <v>39962</v>
      </c>
      <c r="DJ85" s="65">
        <v>6.03</v>
      </c>
      <c r="DK85" s="95">
        <f t="shared" si="77"/>
        <v>4.9875415110391882E-3</v>
      </c>
      <c r="DM85" s="66">
        <v>39964</v>
      </c>
      <c r="DN85">
        <v>1.5322229999999999</v>
      </c>
      <c r="DO85" s="73">
        <f t="shared" si="78"/>
        <v>-8.8555488020466352E-2</v>
      </c>
      <c r="DQ85" s="66">
        <v>39964</v>
      </c>
      <c r="DR85">
        <v>20.573831999999999</v>
      </c>
      <c r="DS85" s="73">
        <f t="shared" si="79"/>
        <v>0.16219973996432607</v>
      </c>
      <c r="DU85" s="66">
        <v>39962</v>
      </c>
      <c r="DV85">
        <v>8.2431000000000001</v>
      </c>
      <c r="DW85" s="73">
        <f t="shared" si="80"/>
        <v>3.558839576253113E-2</v>
      </c>
      <c r="DY85" s="66">
        <v>39964</v>
      </c>
      <c r="DZ85">
        <v>23.346862999999999</v>
      </c>
      <c r="EA85" s="73">
        <f t="shared" si="81"/>
        <v>6.8748503263862545E-2</v>
      </c>
      <c r="EC85" s="66">
        <v>39964</v>
      </c>
      <c r="ED85">
        <v>8.2411049999999992</v>
      </c>
      <c r="EE85" s="73">
        <f t="shared" si="82"/>
        <v>-6.5272679787926544E-2</v>
      </c>
      <c r="EG85" s="93">
        <v>39962</v>
      </c>
      <c r="EH85" s="65">
        <v>15.047599999999999</v>
      </c>
      <c r="EI85" s="95">
        <f t="shared" si="83"/>
        <v>5.4686189946439652E-2</v>
      </c>
      <c r="EK85" s="66">
        <v>39964</v>
      </c>
      <c r="EL85">
        <v>28.387383</v>
      </c>
      <c r="EM85" s="73">
        <f t="shared" si="84"/>
        <v>9.3058605932909516E-2</v>
      </c>
      <c r="EO85" s="66">
        <v>39964</v>
      </c>
      <c r="EP85">
        <v>6.6418039999999996</v>
      </c>
      <c r="EQ85" s="73">
        <f t="shared" si="85"/>
        <v>-4.8867277364600517E-2</v>
      </c>
      <c r="ES85" s="66">
        <v>39964</v>
      </c>
      <c r="ET85">
        <v>9.1939499999999992</v>
      </c>
      <c r="EU85" s="73">
        <f t="shared" si="86"/>
        <v>-9.8559358714863377E-3</v>
      </c>
      <c r="EW85" s="66">
        <v>39964</v>
      </c>
      <c r="EX85">
        <v>14.169971</v>
      </c>
      <c r="EY85" s="73">
        <f t="shared" si="87"/>
        <v>-2.302295264789965E-2</v>
      </c>
      <c r="FA85" s="66">
        <v>39964</v>
      </c>
      <c r="FB85">
        <v>28.007570000000001</v>
      </c>
      <c r="FC85" s="73">
        <f t="shared" si="88"/>
        <v>-2.1577203261873037E-2</v>
      </c>
      <c r="FE85" s="66">
        <v>39964</v>
      </c>
      <c r="FF85">
        <v>7.3640330000000001</v>
      </c>
      <c r="FG85" s="73">
        <f t="shared" si="89"/>
        <v>-4.6693923242645263E-2</v>
      </c>
      <c r="FI85" s="66">
        <v>39964</v>
      </c>
      <c r="FJ85">
        <v>9.2411340000000006</v>
      </c>
      <c r="FK85" s="73">
        <f t="shared" si="90"/>
        <v>-1.4830825708143914E-2</v>
      </c>
      <c r="FM85" s="93">
        <v>39962</v>
      </c>
      <c r="FN85" s="65">
        <v>99</v>
      </c>
      <c r="FO85" s="95">
        <f t="shared" si="91"/>
        <v>-5.531046725836597E-2</v>
      </c>
      <c r="FQ85" s="66">
        <v>39964</v>
      </c>
      <c r="FR85">
        <v>30.056280000000001</v>
      </c>
      <c r="FS85" s="73">
        <f t="shared" si="92"/>
        <v>6.3554629783728708E-2</v>
      </c>
      <c r="FU85" s="66">
        <v>39964</v>
      </c>
      <c r="FV85">
        <v>106.160004</v>
      </c>
      <c r="FW85" s="73">
        <f t="shared" si="93"/>
        <v>-6.5797554733537794E-2</v>
      </c>
      <c r="FY85" s="93">
        <v>39962</v>
      </c>
      <c r="FZ85" s="65">
        <v>9.8564000000000007</v>
      </c>
      <c r="GA85" s="95">
        <f t="shared" si="94"/>
        <v>2.7347965203617618E-2</v>
      </c>
      <c r="GC85" s="66">
        <v>39964</v>
      </c>
      <c r="GD85">
        <v>13.672121000000001</v>
      </c>
      <c r="GE85" s="73">
        <f t="shared" si="95"/>
        <v>-7.9105871586588744E-2</v>
      </c>
      <c r="GG85" s="66">
        <v>39964</v>
      </c>
      <c r="GH85">
        <v>16.976586999999999</v>
      </c>
      <c r="GI85" s="73">
        <f t="shared" si="96"/>
        <v>-6.6962004764638428E-2</v>
      </c>
      <c r="GK85" s="66">
        <v>39964</v>
      </c>
      <c r="GL85">
        <v>13.204757000000001</v>
      </c>
      <c r="GM85" s="73">
        <f t="shared" si="97"/>
        <v>7.3145105865800586E-2</v>
      </c>
      <c r="GO85" s="66">
        <v>39964</v>
      </c>
      <c r="GP85">
        <v>27.718299999999999</v>
      </c>
      <c r="GQ85" s="73">
        <f t="shared" si="98"/>
        <v>-7.7305052013738079E-2</v>
      </c>
    </row>
    <row r="86" spans="1:199">
      <c r="A86" s="66">
        <v>39994</v>
      </c>
      <c r="B86">
        <v>21.999205</v>
      </c>
      <c r="C86" s="73">
        <f t="shared" si="50"/>
        <v>8.1118161730315039E-2</v>
      </c>
      <c r="E86" s="66">
        <v>39994</v>
      </c>
      <c r="F86">
        <v>51.988841999999998</v>
      </c>
      <c r="G86" s="73">
        <f t="shared" si="51"/>
        <v>0.15136313632891776</v>
      </c>
      <c r="I86" s="66">
        <v>39994</v>
      </c>
      <c r="J86">
        <v>23.419598000000001</v>
      </c>
      <c r="K86" s="73">
        <f t="shared" si="52"/>
        <v>1.1112516900252683E-2</v>
      </c>
      <c r="M86" s="66">
        <v>39994</v>
      </c>
      <c r="N86">
        <v>14.135669999999999</v>
      </c>
      <c r="O86" s="73">
        <f t="shared" si="53"/>
        <v>0.11047390277288881</v>
      </c>
      <c r="Q86" s="66">
        <v>39994</v>
      </c>
      <c r="R86">
        <v>28.758049</v>
      </c>
      <c r="S86" s="73">
        <f t="shared" si="54"/>
        <v>0.14065621708310869</v>
      </c>
      <c r="U86" s="66">
        <v>39994</v>
      </c>
      <c r="V86">
        <v>51.291981</v>
      </c>
      <c r="W86" s="73">
        <f t="shared" si="55"/>
        <v>0.13228717983033472</v>
      </c>
      <c r="X86"/>
      <c r="Y86" s="66">
        <v>39994</v>
      </c>
      <c r="Z86">
        <v>39.910366000000003</v>
      </c>
      <c r="AA86" s="73">
        <f t="shared" si="56"/>
        <v>0.13027208726301365</v>
      </c>
      <c r="AC86" s="93">
        <v>39994</v>
      </c>
      <c r="AD86" s="65">
        <v>6.8259999999999996</v>
      </c>
      <c r="AE86" s="95">
        <f t="shared" si="57"/>
        <v>9.0720669139369908E-2</v>
      </c>
      <c r="AG86" s="66">
        <v>39994</v>
      </c>
      <c r="AH86">
        <v>28.662502</v>
      </c>
      <c r="AI86" s="73">
        <f t="shared" si="58"/>
        <v>-2.0198945601155864E-2</v>
      </c>
      <c r="AJ86"/>
      <c r="AK86" s="66">
        <v>39994</v>
      </c>
      <c r="AL86">
        <v>30.545877000000001</v>
      </c>
      <c r="AM86" s="73">
        <f t="shared" si="59"/>
        <v>9.3202174062361545E-2</v>
      </c>
      <c r="AN86"/>
      <c r="AO86" s="66">
        <v>39994</v>
      </c>
      <c r="AP86">
        <v>11.387218000000001</v>
      </c>
      <c r="AQ86" s="73">
        <f t="shared" si="60"/>
        <v>0.16735897852415896</v>
      </c>
      <c r="AS86" s="66">
        <v>39994</v>
      </c>
      <c r="AT86">
        <v>43.493789999999997</v>
      </c>
      <c r="AU86" s="73">
        <f t="shared" si="61"/>
        <v>5.2967977714822582E-2</v>
      </c>
      <c r="AW86" s="66">
        <v>39994</v>
      </c>
      <c r="AX86">
        <v>25.484552000000001</v>
      </c>
      <c r="AY86" s="73">
        <f t="shared" si="62"/>
        <v>0.21598759121307148</v>
      </c>
      <c r="BA86" s="66">
        <v>39994</v>
      </c>
      <c r="BB86">
        <v>8.4192</v>
      </c>
      <c r="BC86" s="73">
        <f t="shared" si="63"/>
        <v>0.13353139262452277</v>
      </c>
      <c r="BE86" s="66">
        <v>39994</v>
      </c>
      <c r="BF86">
        <v>22.004722999999998</v>
      </c>
      <c r="BG86" s="73">
        <f t="shared" si="64"/>
        <v>0.17569990918145134</v>
      </c>
      <c r="BI86" s="66">
        <v>39994</v>
      </c>
      <c r="BJ86">
        <v>45.157012999999999</v>
      </c>
      <c r="BK86" s="73">
        <f t="shared" si="65"/>
        <v>9.9939283151752517E-2</v>
      </c>
      <c r="BM86" s="66">
        <v>39994</v>
      </c>
      <c r="BN86">
        <v>36.061798000000003</v>
      </c>
      <c r="BO86" s="73">
        <f t="shared" si="66"/>
        <v>0.10070092432363831</v>
      </c>
      <c r="BQ86" s="66">
        <v>39994</v>
      </c>
      <c r="BR86">
        <v>4.9812560000000001</v>
      </c>
      <c r="BS86" s="73">
        <f t="shared" si="67"/>
        <v>6.7881305865242228E-2</v>
      </c>
      <c r="BU86" s="66">
        <v>39994</v>
      </c>
      <c r="BV86">
        <v>22.800623000000002</v>
      </c>
      <c r="BW86" s="73">
        <f t="shared" si="68"/>
        <v>0.23071775758975976</v>
      </c>
      <c r="BY86" s="66">
        <v>39994</v>
      </c>
      <c r="BZ86">
        <v>9.3829100000000007</v>
      </c>
      <c r="CA86" s="73">
        <f t="shared" si="69"/>
        <v>-3.134693653084554E-2</v>
      </c>
      <c r="CC86" s="66">
        <v>39994</v>
      </c>
      <c r="CD86">
        <v>24.440472</v>
      </c>
      <c r="CE86" s="73">
        <f t="shared" si="70"/>
        <v>0.18919065852198458</v>
      </c>
      <c r="CG86" s="66">
        <v>39994</v>
      </c>
      <c r="CH86">
        <v>8.8957719999999991</v>
      </c>
      <c r="CI86" s="73">
        <f t="shared" si="71"/>
        <v>0.10214428776341662</v>
      </c>
      <c r="CK86" s="66">
        <v>39994</v>
      </c>
      <c r="CL86">
        <v>25.324099</v>
      </c>
      <c r="CM86" s="73">
        <f t="shared" si="72"/>
        <v>0.11016373985880439</v>
      </c>
      <c r="CO86" s="66">
        <v>39994</v>
      </c>
      <c r="CP86">
        <v>2.4250229999999999</v>
      </c>
      <c r="CQ86" s="73">
        <f t="shared" si="73"/>
        <v>0.17333541732093616</v>
      </c>
      <c r="CS86" s="66">
        <v>39994</v>
      </c>
      <c r="CT86">
        <v>5.5072000000000001</v>
      </c>
      <c r="CU86" s="73">
        <f t="shared" si="99"/>
        <v>-3.4269487078122211E-2</v>
      </c>
      <c r="CW86" s="66">
        <v>39994</v>
      </c>
      <c r="CX86">
        <v>44.566000000000003</v>
      </c>
      <c r="CY86" s="73">
        <f t="shared" si="74"/>
        <v>-6.8895544322414839E-3</v>
      </c>
      <c r="DA86" s="66">
        <v>39994</v>
      </c>
      <c r="DB86">
        <v>29.644262000000001</v>
      </c>
      <c r="DC86" s="73">
        <f t="shared" si="75"/>
        <v>6.7722132251374856E-2</v>
      </c>
      <c r="DE86" s="66">
        <v>39994</v>
      </c>
      <c r="DF86">
        <v>8.9588090000000005</v>
      </c>
      <c r="DG86" s="73">
        <f t="shared" si="76"/>
        <v>0.16137875714267338</v>
      </c>
      <c r="DI86" s="93">
        <v>39994</v>
      </c>
      <c r="DJ86" s="65">
        <v>5.78</v>
      </c>
      <c r="DK86" s="95">
        <f t="shared" si="77"/>
        <v>-4.2343328054808005E-2</v>
      </c>
      <c r="DM86" s="66">
        <v>39994</v>
      </c>
      <c r="DN86">
        <v>1.744202</v>
      </c>
      <c r="DO86" s="73">
        <f t="shared" si="78"/>
        <v>0.12957752238450884</v>
      </c>
      <c r="DQ86" s="66">
        <v>39994</v>
      </c>
      <c r="DR86">
        <v>24.150572</v>
      </c>
      <c r="DS86" s="73">
        <f t="shared" si="79"/>
        <v>0.16028808808875813</v>
      </c>
      <c r="DU86" s="66">
        <v>39994</v>
      </c>
      <c r="DV86">
        <v>8.5890000000000004</v>
      </c>
      <c r="DW86" s="73">
        <f t="shared" si="80"/>
        <v>4.1105828021063502E-2</v>
      </c>
      <c r="DY86" s="66">
        <v>39994</v>
      </c>
      <c r="DZ86">
        <v>25.543704999999999</v>
      </c>
      <c r="EA86" s="73">
        <f t="shared" si="81"/>
        <v>8.9928278451033378E-2</v>
      </c>
      <c r="EC86" s="66">
        <v>39994</v>
      </c>
      <c r="ED86">
        <v>9.3561759999999996</v>
      </c>
      <c r="EE86" s="73">
        <f t="shared" si="82"/>
        <v>0.12690222313062099</v>
      </c>
      <c r="EG86" s="93">
        <v>39994</v>
      </c>
      <c r="EH86" s="65">
        <v>15.9374</v>
      </c>
      <c r="EI86" s="95">
        <f t="shared" si="83"/>
        <v>5.7450038349253066E-2</v>
      </c>
      <c r="EK86" s="66">
        <v>39994</v>
      </c>
      <c r="EL86">
        <v>28.681139000000002</v>
      </c>
      <c r="EM86" s="73">
        <f t="shared" si="84"/>
        <v>1.0294943138488923E-2</v>
      </c>
      <c r="EO86" s="66">
        <v>39994</v>
      </c>
      <c r="EP86">
        <v>7.9436989999999996</v>
      </c>
      <c r="EQ86" s="73">
        <f t="shared" si="85"/>
        <v>0.17899542245822758</v>
      </c>
      <c r="ES86" s="66">
        <v>39994</v>
      </c>
      <c r="ET86">
        <v>11.207862</v>
      </c>
      <c r="EU86" s="73">
        <f t="shared" si="86"/>
        <v>0.19806983728516864</v>
      </c>
      <c r="EW86" s="66">
        <v>39994</v>
      </c>
      <c r="EX86">
        <v>14.311453999999999</v>
      </c>
      <c r="EY86" s="73">
        <f t="shared" si="87"/>
        <v>9.9351885511168771E-3</v>
      </c>
      <c r="FA86" s="66">
        <v>39994</v>
      </c>
      <c r="FB86">
        <v>32.448048</v>
      </c>
      <c r="FC86" s="73">
        <f t="shared" si="88"/>
        <v>0.1471654564794101</v>
      </c>
      <c r="FE86" s="66">
        <v>39994</v>
      </c>
      <c r="FF86">
        <v>6.7374580000000002</v>
      </c>
      <c r="FG86" s="73">
        <f t="shared" si="89"/>
        <v>-8.8925042171523472E-2</v>
      </c>
      <c r="FI86" s="66">
        <v>39994</v>
      </c>
      <c r="FJ86">
        <v>9.7782060000000008</v>
      </c>
      <c r="FK86" s="73">
        <f t="shared" si="90"/>
        <v>5.649142624159522E-2</v>
      </c>
      <c r="FM86" s="93">
        <v>39994</v>
      </c>
      <c r="FN86" s="65">
        <v>96.19</v>
      </c>
      <c r="FO86" s="95">
        <f t="shared" si="91"/>
        <v>-2.879444797006574E-2</v>
      </c>
      <c r="FQ86" s="66">
        <v>39994</v>
      </c>
      <c r="FR86">
        <v>34.408161</v>
      </c>
      <c r="FS86" s="73">
        <f t="shared" si="92"/>
        <v>0.13522215044302632</v>
      </c>
      <c r="FU86" s="66">
        <v>39994</v>
      </c>
      <c r="FV86">
        <v>122.599998</v>
      </c>
      <c r="FW86" s="73">
        <f t="shared" si="93"/>
        <v>0.14397957948597076</v>
      </c>
      <c r="FY86" s="93">
        <v>39994</v>
      </c>
      <c r="FZ86" s="65">
        <v>9.4200999999999997</v>
      </c>
      <c r="GA86" s="95">
        <f t="shared" si="94"/>
        <v>-4.5275286140045265E-2</v>
      </c>
      <c r="GC86" s="66">
        <v>39994</v>
      </c>
      <c r="GD86">
        <v>13.592858</v>
      </c>
      <c r="GE86" s="73">
        <f t="shared" si="95"/>
        <v>-5.8142882337529414E-3</v>
      </c>
      <c r="GG86" s="66">
        <v>39994</v>
      </c>
      <c r="GH86">
        <v>21.053345</v>
      </c>
      <c r="GI86" s="73">
        <f t="shared" si="96"/>
        <v>0.2152242953654723</v>
      </c>
      <c r="GK86" s="66">
        <v>39994</v>
      </c>
      <c r="GL86">
        <v>13.979350999999999</v>
      </c>
      <c r="GM86" s="73">
        <f t="shared" si="97"/>
        <v>5.7004168806607532E-2</v>
      </c>
      <c r="GO86" s="66">
        <v>39994</v>
      </c>
      <c r="GP86">
        <v>29.126864999999999</v>
      </c>
      <c r="GQ86" s="73">
        <f t="shared" si="98"/>
        <v>4.956809929075489E-2</v>
      </c>
    </row>
    <row r="87" spans="1:199">
      <c r="A87" s="66">
        <v>40025</v>
      </c>
      <c r="B87">
        <v>23.732970999999999</v>
      </c>
      <c r="C87" s="73">
        <f t="shared" si="50"/>
        <v>7.5858946437602853E-2</v>
      </c>
      <c r="E87" s="66">
        <v>40025</v>
      </c>
      <c r="F87">
        <v>54.781734</v>
      </c>
      <c r="G87" s="73">
        <f t="shared" si="51"/>
        <v>5.2327698588810208E-2</v>
      </c>
      <c r="I87" s="66">
        <v>40025</v>
      </c>
      <c r="J87">
        <v>24.057601999999999</v>
      </c>
      <c r="K87" s="73">
        <f t="shared" si="52"/>
        <v>2.6877844875617934E-2</v>
      </c>
      <c r="M87" s="66">
        <v>40025</v>
      </c>
      <c r="N87">
        <v>14.375323</v>
      </c>
      <c r="O87" s="73">
        <f t="shared" si="53"/>
        <v>1.6811665903242422E-2</v>
      </c>
      <c r="Q87" s="66">
        <v>40025</v>
      </c>
      <c r="R87">
        <v>29.681791</v>
      </c>
      <c r="S87" s="73">
        <f t="shared" si="54"/>
        <v>3.161606686653979E-2</v>
      </c>
      <c r="U87" s="66">
        <v>40025</v>
      </c>
      <c r="V87">
        <v>57.930168000000002</v>
      </c>
      <c r="W87" s="73">
        <f t="shared" si="55"/>
        <v>0.12170386098745054</v>
      </c>
      <c r="X87"/>
      <c r="Y87" s="66">
        <v>40025</v>
      </c>
      <c r="Z87">
        <v>43.081825000000002</v>
      </c>
      <c r="AA87" s="73">
        <f t="shared" si="56"/>
        <v>7.6465124783877111E-2</v>
      </c>
      <c r="AC87" s="93">
        <v>40025</v>
      </c>
      <c r="AD87" s="65">
        <v>7.4180000000000001</v>
      </c>
      <c r="AE87" s="95">
        <f t="shared" si="57"/>
        <v>8.317062858288389E-2</v>
      </c>
      <c r="AG87" s="66">
        <v>40025</v>
      </c>
      <c r="AH87">
        <v>28.662502</v>
      </c>
      <c r="AI87" s="73">
        <f t="shared" si="58"/>
        <v>0</v>
      </c>
      <c r="AJ87"/>
      <c r="AK87" s="66">
        <v>40025</v>
      </c>
      <c r="AL87">
        <v>31.449755</v>
      </c>
      <c r="AM87" s="73">
        <f t="shared" si="59"/>
        <v>2.9161475546683843E-2</v>
      </c>
      <c r="AN87"/>
      <c r="AO87" s="66">
        <v>40025</v>
      </c>
      <c r="AP87">
        <v>12.306366000000001</v>
      </c>
      <c r="AQ87" s="73">
        <f t="shared" si="60"/>
        <v>7.762519118166003E-2</v>
      </c>
      <c r="AS87" s="66">
        <v>40025</v>
      </c>
      <c r="AT87">
        <v>50.671528000000002</v>
      </c>
      <c r="AU87" s="73">
        <f t="shared" si="61"/>
        <v>0.15274600566096658</v>
      </c>
      <c r="AW87" s="66">
        <v>40025</v>
      </c>
      <c r="AX87">
        <v>26.376078</v>
      </c>
      <c r="AY87" s="73">
        <f t="shared" si="62"/>
        <v>3.4384998329433487E-2</v>
      </c>
      <c r="BA87" s="66">
        <v>40025</v>
      </c>
      <c r="BB87">
        <v>9.9929000000000006</v>
      </c>
      <c r="BC87" s="73">
        <f t="shared" si="63"/>
        <v>0.17136002896084193</v>
      </c>
      <c r="BE87" s="66">
        <v>40025</v>
      </c>
      <c r="BF87">
        <v>22.921175000000002</v>
      </c>
      <c r="BG87" s="73">
        <f t="shared" si="64"/>
        <v>4.0804043667372239E-2</v>
      </c>
      <c r="BI87" s="66">
        <v>40025</v>
      </c>
      <c r="BJ87">
        <v>47.287426000000004</v>
      </c>
      <c r="BK87" s="73">
        <f t="shared" si="65"/>
        <v>4.6098830572469447E-2</v>
      </c>
      <c r="BM87" s="66">
        <v>40025</v>
      </c>
      <c r="BN87">
        <v>39.600997999999997</v>
      </c>
      <c r="BO87" s="73">
        <f t="shared" si="66"/>
        <v>9.3620242088727962E-2</v>
      </c>
      <c r="BQ87" s="66">
        <v>40025</v>
      </c>
      <c r="BR87">
        <v>5.1391710000000002</v>
      </c>
      <c r="BS87" s="73">
        <f t="shared" si="67"/>
        <v>3.1209714340109374E-2</v>
      </c>
      <c r="BU87" s="66">
        <v>40025</v>
      </c>
      <c r="BV87">
        <v>22.140549</v>
      </c>
      <c r="BW87" s="73">
        <f t="shared" si="68"/>
        <v>-2.9377136427465561E-2</v>
      </c>
      <c r="BY87" s="66">
        <v>40025</v>
      </c>
      <c r="BZ87">
        <v>9.5035749999999997</v>
      </c>
      <c r="CA87" s="73">
        <f t="shared" si="69"/>
        <v>1.2778094160014554E-2</v>
      </c>
      <c r="CC87" s="66">
        <v>40025</v>
      </c>
      <c r="CD87">
        <v>23.946840000000002</v>
      </c>
      <c r="CE87" s="73">
        <f t="shared" si="70"/>
        <v>-2.0404073112212186E-2</v>
      </c>
      <c r="CG87" s="66">
        <v>40025</v>
      </c>
      <c r="CH87">
        <v>9.5255939999999999</v>
      </c>
      <c r="CI87" s="73">
        <f t="shared" si="71"/>
        <v>6.8406173589665123E-2</v>
      </c>
      <c r="CK87" s="66">
        <v>40025</v>
      </c>
      <c r="CL87">
        <v>26.540308</v>
      </c>
      <c r="CM87" s="73">
        <f t="shared" si="72"/>
        <v>4.6908161951806228E-2</v>
      </c>
      <c r="CO87" s="66">
        <v>40025</v>
      </c>
      <c r="CP87">
        <v>2.4824570000000001</v>
      </c>
      <c r="CQ87" s="73">
        <f t="shared" si="73"/>
        <v>2.3407786657883789E-2</v>
      </c>
      <c r="CS87" s="66">
        <v>40025</v>
      </c>
      <c r="CT87">
        <v>6.9093999999999998</v>
      </c>
      <c r="CU87" s="73">
        <f t="shared" si="99"/>
        <v>0.22682647629431976</v>
      </c>
      <c r="CW87" s="66">
        <v>40025</v>
      </c>
      <c r="CX87">
        <v>50.144500000000001</v>
      </c>
      <c r="CY87" s="73">
        <f t="shared" si="74"/>
        <v>0.11793760094182663</v>
      </c>
      <c r="DA87" s="66">
        <v>40025</v>
      </c>
      <c r="DB87">
        <v>29.868694000000001</v>
      </c>
      <c r="DC87" s="73">
        <f t="shared" si="75"/>
        <v>7.5423262098321033E-3</v>
      </c>
      <c r="DE87" s="66">
        <v>40025</v>
      </c>
      <c r="DF87">
        <v>10.581305</v>
      </c>
      <c r="DG87" s="73">
        <f t="shared" si="76"/>
        <v>0.16645147071489252</v>
      </c>
      <c r="DI87" s="93">
        <v>40025</v>
      </c>
      <c r="DJ87" s="65">
        <v>6.02</v>
      </c>
      <c r="DK87" s="95">
        <f t="shared" si="77"/>
        <v>4.0683576636443543E-2</v>
      </c>
      <c r="DM87" s="66">
        <v>40025</v>
      </c>
      <c r="DN87">
        <v>2.0179260000000001</v>
      </c>
      <c r="DO87" s="73">
        <f t="shared" si="78"/>
        <v>0.1457731068212057</v>
      </c>
      <c r="DQ87" s="66">
        <v>40025</v>
      </c>
      <c r="DR87">
        <v>24.362755</v>
      </c>
      <c r="DS87" s="73">
        <f t="shared" si="79"/>
        <v>8.7474665667108108E-3</v>
      </c>
      <c r="DU87" s="66">
        <v>40025</v>
      </c>
      <c r="DV87">
        <v>11.0677</v>
      </c>
      <c r="DW87" s="73">
        <f t="shared" si="80"/>
        <v>0.25354864160518792</v>
      </c>
      <c r="DY87" s="66">
        <v>40025</v>
      </c>
      <c r="DZ87">
        <v>28.309151</v>
      </c>
      <c r="EA87" s="73">
        <f t="shared" si="81"/>
        <v>0.10279420262556707</v>
      </c>
      <c r="EC87" s="66">
        <v>40025</v>
      </c>
      <c r="ED87">
        <v>9.4790740000000007</v>
      </c>
      <c r="EE87" s="73">
        <f t="shared" si="82"/>
        <v>1.3049972168212793E-2</v>
      </c>
      <c r="EG87" s="93">
        <v>40025</v>
      </c>
      <c r="EH87" s="65">
        <v>17.257300000000001</v>
      </c>
      <c r="EI87" s="95">
        <f t="shared" si="83"/>
        <v>7.9566693975050978E-2</v>
      </c>
      <c r="EK87" s="66">
        <v>40025</v>
      </c>
      <c r="EL87">
        <v>27.897793</v>
      </c>
      <c r="EM87" s="73">
        <f t="shared" si="84"/>
        <v>-2.7692147273521903E-2</v>
      </c>
      <c r="EO87" s="66">
        <v>40025</v>
      </c>
      <c r="EP87">
        <v>8.6089520000000004</v>
      </c>
      <c r="EQ87" s="73">
        <f t="shared" si="85"/>
        <v>8.0423556306416927E-2</v>
      </c>
      <c r="ES87" s="66">
        <v>40025</v>
      </c>
      <c r="ET87">
        <v>11.039744000000001</v>
      </c>
      <c r="EU87" s="73">
        <f t="shared" si="86"/>
        <v>-1.5113644150774907E-2</v>
      </c>
      <c r="EW87" s="66">
        <v>40025</v>
      </c>
      <c r="EX87">
        <v>15.691613</v>
      </c>
      <c r="EY87" s="73">
        <f t="shared" si="87"/>
        <v>9.2066170120572749E-2</v>
      </c>
      <c r="FA87" s="66">
        <v>40025</v>
      </c>
      <c r="FB87">
        <v>40.486229000000002</v>
      </c>
      <c r="FC87" s="73">
        <f t="shared" si="88"/>
        <v>0.22132160434206785</v>
      </c>
      <c r="FE87" s="66">
        <v>40025</v>
      </c>
      <c r="FF87">
        <v>6.7937779999999997</v>
      </c>
      <c r="FG87" s="73">
        <f t="shared" si="89"/>
        <v>8.3244908645802359E-3</v>
      </c>
      <c r="FI87" s="66">
        <v>40025</v>
      </c>
      <c r="FJ87">
        <v>10.779036</v>
      </c>
      <c r="FK87" s="73">
        <f t="shared" si="90"/>
        <v>9.7447104983816604E-2</v>
      </c>
      <c r="FM87" s="93">
        <v>40025</v>
      </c>
      <c r="FN87" s="65">
        <v>106.09</v>
      </c>
      <c r="FO87" s="95">
        <f t="shared" si="91"/>
        <v>9.7962388306656115E-2</v>
      </c>
      <c r="FQ87" s="66">
        <v>40025</v>
      </c>
      <c r="FR87">
        <v>33.320186999999997</v>
      </c>
      <c r="FS87" s="73">
        <f t="shared" si="92"/>
        <v>-3.2130345087081874E-2</v>
      </c>
      <c r="FU87" s="66">
        <v>40025</v>
      </c>
      <c r="FV87">
        <v>137.949997</v>
      </c>
      <c r="FW87" s="73">
        <f t="shared" si="93"/>
        <v>0.11796427172738781</v>
      </c>
      <c r="FY87" s="93">
        <v>40025</v>
      </c>
      <c r="FZ87" s="65">
        <v>9.1842000000000006</v>
      </c>
      <c r="GA87" s="95">
        <f t="shared" si="94"/>
        <v>-2.5361087899598577E-2</v>
      </c>
      <c r="GC87" s="66">
        <v>40025</v>
      </c>
      <c r="GD87">
        <v>14.512262</v>
      </c>
      <c r="GE87" s="73">
        <f t="shared" si="95"/>
        <v>6.5449439488892439E-2</v>
      </c>
      <c r="GG87" s="66">
        <v>40025</v>
      </c>
      <c r="GH87">
        <v>24.886610000000001</v>
      </c>
      <c r="GI87" s="73">
        <f t="shared" si="96"/>
        <v>0.16727045295934576</v>
      </c>
      <c r="GK87" s="66">
        <v>40025</v>
      </c>
      <c r="GL87">
        <v>15.371487999999999</v>
      </c>
      <c r="GM87" s="73">
        <f t="shared" si="97"/>
        <v>9.4933052569927664E-2</v>
      </c>
      <c r="GO87" s="66">
        <v>40025</v>
      </c>
      <c r="GP87">
        <v>30.384568999999999</v>
      </c>
      <c r="GQ87" s="73">
        <f t="shared" si="98"/>
        <v>4.2273936685623376E-2</v>
      </c>
    </row>
    <row r="88" spans="1:199">
      <c r="A88" s="66">
        <v>40056</v>
      </c>
      <c r="B88">
        <v>24.591975999999999</v>
      </c>
      <c r="C88" s="73">
        <f t="shared" si="50"/>
        <v>3.5554948089284923E-2</v>
      </c>
      <c r="E88" s="66">
        <v>40056</v>
      </c>
      <c r="F88">
        <v>56.457455000000003</v>
      </c>
      <c r="G88" s="73">
        <f t="shared" si="51"/>
        <v>3.0130528427030533E-2</v>
      </c>
      <c r="I88" s="66">
        <v>40056</v>
      </c>
      <c r="J88">
        <v>24.439807999999999</v>
      </c>
      <c r="K88" s="73">
        <f t="shared" si="52"/>
        <v>1.5762240217246894E-2</v>
      </c>
      <c r="M88" s="66">
        <v>40056</v>
      </c>
      <c r="N88">
        <v>14.522798999999999</v>
      </c>
      <c r="O88" s="73">
        <f t="shared" si="53"/>
        <v>1.0206703418018468E-2</v>
      </c>
      <c r="Q88" s="66">
        <v>40056</v>
      </c>
      <c r="R88">
        <v>29.002054000000001</v>
      </c>
      <c r="S88" s="73">
        <f t="shared" si="54"/>
        <v>-2.3167105079816189E-2</v>
      </c>
      <c r="U88" s="66">
        <v>40056</v>
      </c>
      <c r="V88">
        <v>57.314419000000001</v>
      </c>
      <c r="W88" s="73">
        <f t="shared" si="55"/>
        <v>-1.068605260292139E-2</v>
      </c>
      <c r="X88"/>
      <c r="Y88" s="66">
        <v>40056</v>
      </c>
      <c r="Z88">
        <v>45.098678999999997</v>
      </c>
      <c r="AA88" s="73">
        <f t="shared" si="56"/>
        <v>4.5751741177630423E-2</v>
      </c>
      <c r="AC88" s="93">
        <v>40056</v>
      </c>
      <c r="AD88" s="65">
        <v>7.5919999999999996</v>
      </c>
      <c r="AE88" s="95">
        <f t="shared" si="57"/>
        <v>2.3185582240227563E-2</v>
      </c>
      <c r="AG88" s="66">
        <v>40056</v>
      </c>
      <c r="AH88">
        <v>36.233958999999999</v>
      </c>
      <c r="AI88" s="73">
        <f t="shared" si="58"/>
        <v>0.23440705505765622</v>
      </c>
      <c r="AJ88"/>
      <c r="AK88" s="66">
        <v>40056</v>
      </c>
      <c r="AL88">
        <v>33.330624</v>
      </c>
      <c r="AM88" s="73">
        <f t="shared" si="59"/>
        <v>5.8085421043561465E-2</v>
      </c>
      <c r="AN88"/>
      <c r="AO88" s="66">
        <v>40056</v>
      </c>
      <c r="AP88">
        <v>13.059558000000001</v>
      </c>
      <c r="AQ88" s="73">
        <f t="shared" si="60"/>
        <v>5.9403590012219926E-2</v>
      </c>
      <c r="AS88" s="66">
        <v>40056</v>
      </c>
      <c r="AT88">
        <v>53.657004999999998</v>
      </c>
      <c r="AU88" s="73">
        <f t="shared" si="61"/>
        <v>5.7247854108983365E-2</v>
      </c>
      <c r="AW88" s="66">
        <v>40056</v>
      </c>
      <c r="AX88">
        <v>26.245607</v>
      </c>
      <c r="AY88" s="73">
        <f t="shared" si="62"/>
        <v>-4.9588403471981426E-3</v>
      </c>
      <c r="BA88" s="66">
        <v>40056</v>
      </c>
      <c r="BB88">
        <v>10.5585</v>
      </c>
      <c r="BC88" s="73">
        <f t="shared" si="63"/>
        <v>5.5056381909480541E-2</v>
      </c>
      <c r="BE88" s="66">
        <v>40056</v>
      </c>
      <c r="BF88">
        <v>24.077072000000001</v>
      </c>
      <c r="BG88" s="73">
        <f t="shared" si="64"/>
        <v>4.9198862559975978E-2</v>
      </c>
      <c r="BI88" s="66">
        <v>40056</v>
      </c>
      <c r="BJ88">
        <v>65.358161999999993</v>
      </c>
      <c r="BK88" s="73">
        <f t="shared" si="65"/>
        <v>0.32363790391897129</v>
      </c>
      <c r="BM88" s="66">
        <v>40056</v>
      </c>
      <c r="BN88">
        <v>38.494121999999997</v>
      </c>
      <c r="BO88" s="73">
        <f t="shared" si="66"/>
        <v>-2.8348765650071873E-2</v>
      </c>
      <c r="BQ88" s="66">
        <v>40056</v>
      </c>
      <c r="BR88">
        <v>5.1696460000000002</v>
      </c>
      <c r="BS88" s="73">
        <f t="shared" si="67"/>
        <v>5.912431809737548E-3</v>
      </c>
      <c r="BU88" s="66">
        <v>40056</v>
      </c>
      <c r="BV88">
        <v>24.159389000000001</v>
      </c>
      <c r="BW88" s="73">
        <f t="shared" si="68"/>
        <v>8.7262359290700114E-2</v>
      </c>
      <c r="BY88" s="66">
        <v>40056</v>
      </c>
      <c r="BZ88">
        <v>9.8138480000000001</v>
      </c>
      <c r="CA88" s="73">
        <f t="shared" si="69"/>
        <v>3.2126405862573655E-2</v>
      </c>
      <c r="CC88" s="66">
        <v>40056</v>
      </c>
      <c r="CD88">
        <v>24.832363000000001</v>
      </c>
      <c r="CE88" s="73">
        <f t="shared" si="70"/>
        <v>3.6311388521511209E-2</v>
      </c>
      <c r="CG88" s="66">
        <v>40056</v>
      </c>
      <c r="CH88">
        <v>11.09717</v>
      </c>
      <c r="CI88" s="73">
        <f t="shared" si="71"/>
        <v>0.15270783958374615</v>
      </c>
      <c r="CK88" s="66">
        <v>40056</v>
      </c>
      <c r="CL88">
        <v>27.416118999999998</v>
      </c>
      <c r="CM88" s="73">
        <f t="shared" si="72"/>
        <v>3.2466491132901155E-2</v>
      </c>
      <c r="CO88" s="66">
        <v>40056</v>
      </c>
      <c r="CP88">
        <v>2.750486</v>
      </c>
      <c r="CQ88" s="73">
        <f t="shared" si="73"/>
        <v>0.10252882779834745</v>
      </c>
      <c r="CS88" s="66">
        <v>40056</v>
      </c>
      <c r="CT88">
        <v>8.0973000000000006</v>
      </c>
      <c r="CU88" s="73">
        <f t="shared" si="99"/>
        <v>0.15864786944775242</v>
      </c>
      <c r="CW88" s="66">
        <v>40056</v>
      </c>
      <c r="CX88">
        <v>50.959000000000003</v>
      </c>
      <c r="CY88" s="73">
        <f t="shared" si="74"/>
        <v>1.6112550430857679E-2</v>
      </c>
      <c r="DA88" s="66">
        <v>40056</v>
      </c>
      <c r="DB88">
        <v>32.427962999999998</v>
      </c>
      <c r="DC88" s="73">
        <f t="shared" si="75"/>
        <v>8.221019766218686E-2</v>
      </c>
      <c r="DE88" s="66">
        <v>40056</v>
      </c>
      <c r="DF88">
        <v>10.573048</v>
      </c>
      <c r="DG88" s="73">
        <f t="shared" si="76"/>
        <v>-7.8064315361674685E-4</v>
      </c>
      <c r="DI88" s="93">
        <v>40056</v>
      </c>
      <c r="DJ88" s="65">
        <v>6.46</v>
      </c>
      <c r="DK88" s="95">
        <f t="shared" si="77"/>
        <v>7.0542058473780839E-2</v>
      </c>
      <c r="DM88" s="66">
        <v>40056</v>
      </c>
      <c r="DN88">
        <v>2.0179260000000001</v>
      </c>
      <c r="DO88" s="73">
        <f t="shared" si="78"/>
        <v>0</v>
      </c>
      <c r="DQ88" s="66">
        <v>40056</v>
      </c>
      <c r="DR88">
        <v>26.242056000000002</v>
      </c>
      <c r="DS88" s="73">
        <f t="shared" si="79"/>
        <v>7.4307782979930126E-2</v>
      </c>
      <c r="DU88" s="66">
        <v>40056</v>
      </c>
      <c r="DV88">
        <v>11.903600000000001</v>
      </c>
      <c r="DW88" s="73">
        <f t="shared" si="80"/>
        <v>7.2809918986357733E-2</v>
      </c>
      <c r="DY88" s="66">
        <v>40056</v>
      </c>
      <c r="DZ88">
        <v>31.160731999999999</v>
      </c>
      <c r="EA88" s="73">
        <f t="shared" si="81"/>
        <v>9.5973603111512748E-2</v>
      </c>
      <c r="EC88" s="66">
        <v>40056</v>
      </c>
      <c r="ED88">
        <v>10.054332</v>
      </c>
      <c r="EE88" s="73">
        <f t="shared" si="82"/>
        <v>5.8916954236991996E-2</v>
      </c>
      <c r="EG88" s="93">
        <v>40056</v>
      </c>
      <c r="EH88" s="65">
        <v>17.390799999999999</v>
      </c>
      <c r="EI88" s="95">
        <f t="shared" si="83"/>
        <v>7.7060883941168839E-3</v>
      </c>
      <c r="EK88" s="66">
        <v>40056</v>
      </c>
      <c r="EL88">
        <v>30.292335999999999</v>
      </c>
      <c r="EM88" s="73">
        <f t="shared" si="84"/>
        <v>8.2347161471775954E-2</v>
      </c>
      <c r="EO88" s="66">
        <v>40056</v>
      </c>
      <c r="EP88">
        <v>9.1561780000000006</v>
      </c>
      <c r="EQ88" s="73">
        <f t="shared" si="85"/>
        <v>6.1626250605380746E-2</v>
      </c>
      <c r="ES88" s="66">
        <v>40056</v>
      </c>
      <c r="ET88">
        <v>11.656176</v>
      </c>
      <c r="EU88" s="73">
        <f t="shared" si="86"/>
        <v>5.4334316124170931E-2</v>
      </c>
      <c r="EW88" s="66">
        <v>40056</v>
      </c>
      <c r="EX88">
        <v>16.201498000000001</v>
      </c>
      <c r="EY88" s="73">
        <f t="shared" si="87"/>
        <v>3.1977341304225353E-2</v>
      </c>
      <c r="FA88" s="66">
        <v>40056</v>
      </c>
      <c r="FB88">
        <v>39.614657999999999</v>
      </c>
      <c r="FC88" s="73">
        <f t="shared" si="88"/>
        <v>-2.176269031321788E-2</v>
      </c>
      <c r="FE88" s="66">
        <v>40056</v>
      </c>
      <c r="FF88">
        <v>6.9909030000000003</v>
      </c>
      <c r="FG88" s="73">
        <f t="shared" si="89"/>
        <v>2.8602539137437873E-2</v>
      </c>
      <c r="FI88" s="66">
        <v>40056</v>
      </c>
      <c r="FJ88">
        <v>11.470708999999999</v>
      </c>
      <c r="FK88" s="73">
        <f t="shared" si="90"/>
        <v>6.2193606035881296E-2</v>
      </c>
      <c r="FM88" s="93">
        <v>40056</v>
      </c>
      <c r="FN88" s="65">
        <v>104.03</v>
      </c>
      <c r="FO88" s="95">
        <f t="shared" si="91"/>
        <v>-1.9608471388376313E-2</v>
      </c>
      <c r="FQ88" s="66">
        <v>40056</v>
      </c>
      <c r="FR88">
        <v>34.447968000000003</v>
      </c>
      <c r="FS88" s="73">
        <f t="shared" si="92"/>
        <v>3.3286582157416804E-2</v>
      </c>
      <c r="FU88" s="66">
        <v>40056</v>
      </c>
      <c r="FV88">
        <v>141.949997</v>
      </c>
      <c r="FW88" s="73">
        <f t="shared" si="93"/>
        <v>2.8583582868492823E-2</v>
      </c>
      <c r="FY88" s="93">
        <v>40056</v>
      </c>
      <c r="FZ88" s="65">
        <v>9.4052000000000007</v>
      </c>
      <c r="GA88" s="95">
        <f t="shared" si="94"/>
        <v>2.3778111467734571E-2</v>
      </c>
      <c r="GC88" s="66">
        <v>40056</v>
      </c>
      <c r="GD88">
        <v>15.296919000000001</v>
      </c>
      <c r="GE88" s="73">
        <f t="shared" si="95"/>
        <v>5.2657488337131485E-2</v>
      </c>
      <c r="GG88" s="66">
        <v>40056</v>
      </c>
      <c r="GH88">
        <v>26.233426999999999</v>
      </c>
      <c r="GI88" s="73">
        <f t="shared" si="96"/>
        <v>5.2704529443120207E-2</v>
      </c>
      <c r="GK88" s="66">
        <v>40056</v>
      </c>
      <c r="GL88">
        <v>15.21973</v>
      </c>
      <c r="GM88" s="73">
        <f t="shared" si="97"/>
        <v>-9.921752375744981E-3</v>
      </c>
      <c r="GO88" s="66">
        <v>40056</v>
      </c>
      <c r="GP88">
        <v>33.654079000000003</v>
      </c>
      <c r="GQ88" s="73">
        <f t="shared" si="98"/>
        <v>0.10219938631319882</v>
      </c>
    </row>
    <row r="89" spans="1:199">
      <c r="A89" s="66">
        <v>40086</v>
      </c>
      <c r="B89">
        <v>25.222442999999998</v>
      </c>
      <c r="C89" s="73">
        <f t="shared" si="50"/>
        <v>2.5313982542205134E-2</v>
      </c>
      <c r="E89" s="66">
        <v>40086</v>
      </c>
      <c r="F89">
        <v>58.03463</v>
      </c>
      <c r="G89" s="73">
        <f t="shared" si="51"/>
        <v>2.7552555687910565E-2</v>
      </c>
      <c r="I89" s="66">
        <v>40086</v>
      </c>
      <c r="J89">
        <v>24.457861000000001</v>
      </c>
      <c r="K89" s="73">
        <f t="shared" si="52"/>
        <v>7.3839924026886875E-4</v>
      </c>
      <c r="M89" s="66">
        <v>40086</v>
      </c>
      <c r="N89">
        <v>15.488770000000001</v>
      </c>
      <c r="O89" s="73">
        <f t="shared" si="53"/>
        <v>6.4395485793304216E-2</v>
      </c>
      <c r="Q89" s="66">
        <v>40086</v>
      </c>
      <c r="R89">
        <v>26.840845000000002</v>
      </c>
      <c r="S89" s="73">
        <f t="shared" si="54"/>
        <v>-7.744186059521882E-2</v>
      </c>
      <c r="U89" s="66">
        <v>40086</v>
      </c>
      <c r="V89">
        <v>58.765213000000003</v>
      </c>
      <c r="W89" s="73">
        <f t="shared" si="55"/>
        <v>2.4997831631539267E-2</v>
      </c>
      <c r="X89"/>
      <c r="Y89" s="66">
        <v>40086</v>
      </c>
      <c r="Z89">
        <v>43.808754</v>
      </c>
      <c r="AA89" s="73">
        <f t="shared" si="56"/>
        <v>-2.90192951878789E-2</v>
      </c>
      <c r="AC89" s="93">
        <v>40086</v>
      </c>
      <c r="AD89" s="65">
        <v>7.77</v>
      </c>
      <c r="AE89" s="95">
        <f t="shared" si="57"/>
        <v>2.317510307192943E-2</v>
      </c>
      <c r="AG89" s="66">
        <v>40086</v>
      </c>
      <c r="AH89">
        <v>36.142128</v>
      </c>
      <c r="AI89" s="73">
        <f t="shared" si="58"/>
        <v>-2.5376074635932058E-3</v>
      </c>
      <c r="AJ89"/>
      <c r="AK89" s="66">
        <v>40086</v>
      </c>
      <c r="AL89">
        <v>33.061455000000002</v>
      </c>
      <c r="AM89" s="73">
        <f t="shared" si="59"/>
        <v>-8.108511702863825E-3</v>
      </c>
      <c r="AN89"/>
      <c r="AO89" s="66">
        <v>40086</v>
      </c>
      <c r="AP89">
        <v>10.880837</v>
      </c>
      <c r="AQ89" s="73">
        <f t="shared" si="60"/>
        <v>-0.18251711086183142</v>
      </c>
      <c r="AS89" s="66">
        <v>40086</v>
      </c>
      <c r="AT89">
        <v>49.049931000000001</v>
      </c>
      <c r="AU89" s="73">
        <f t="shared" si="61"/>
        <v>-8.977324977036294E-2</v>
      </c>
      <c r="AW89" s="66">
        <v>40086</v>
      </c>
      <c r="AX89">
        <v>26.455807</v>
      </c>
      <c r="AY89" s="73">
        <f t="shared" si="62"/>
        <v>7.9770578696348182E-3</v>
      </c>
      <c r="BA89" s="66">
        <v>40086</v>
      </c>
      <c r="BB89">
        <v>10.819100000000001</v>
      </c>
      <c r="BC89" s="73">
        <f t="shared" si="63"/>
        <v>2.4381867926989959E-2</v>
      </c>
      <c r="BE89" s="66">
        <v>40086</v>
      </c>
      <c r="BF89">
        <v>22.016714</v>
      </c>
      <c r="BG89" s="73">
        <f t="shared" si="64"/>
        <v>-8.9458126178638631E-2</v>
      </c>
      <c r="BI89" s="66">
        <v>40086</v>
      </c>
      <c r="BJ89">
        <v>55.569674999999997</v>
      </c>
      <c r="BK89" s="73">
        <f t="shared" si="65"/>
        <v>-0.16224469018597701</v>
      </c>
      <c r="BM89" s="66">
        <v>40086</v>
      </c>
      <c r="BN89">
        <v>36.273304000000003</v>
      </c>
      <c r="BO89" s="73">
        <f t="shared" si="66"/>
        <v>-5.942351059853257E-2</v>
      </c>
      <c r="BQ89" s="66">
        <v>40086</v>
      </c>
      <c r="BR89">
        <v>5.1474820000000001</v>
      </c>
      <c r="BS89" s="73">
        <f t="shared" si="67"/>
        <v>-4.2965511518824016E-3</v>
      </c>
      <c r="BU89" s="66">
        <v>40086</v>
      </c>
      <c r="BV89">
        <v>23.228966</v>
      </c>
      <c r="BW89" s="73">
        <f t="shared" si="68"/>
        <v>-3.9273048627731018E-2</v>
      </c>
      <c r="BY89" s="66">
        <v>40086</v>
      </c>
      <c r="BZ89">
        <v>10.000764999999999</v>
      </c>
      <c r="CA89" s="73">
        <f t="shared" si="69"/>
        <v>1.8867140598555314E-2</v>
      </c>
      <c r="CC89" s="66">
        <v>40086</v>
      </c>
      <c r="CD89">
        <v>25.092366999999999</v>
      </c>
      <c r="CE89" s="73">
        <f t="shared" si="70"/>
        <v>1.041593417470988E-2</v>
      </c>
      <c r="CG89" s="66">
        <v>40086</v>
      </c>
      <c r="CH89">
        <v>10.206432</v>
      </c>
      <c r="CI89" s="73">
        <f t="shared" si="71"/>
        <v>-8.36720110684923E-2</v>
      </c>
      <c r="CK89" s="66">
        <v>40086</v>
      </c>
      <c r="CL89">
        <v>25.267372000000002</v>
      </c>
      <c r="CM89" s="73">
        <f t="shared" si="72"/>
        <v>-8.1617205936097822E-2</v>
      </c>
      <c r="CO89" s="66">
        <v>40086</v>
      </c>
      <c r="CP89">
        <v>2.5845639999999999</v>
      </c>
      <c r="CQ89" s="73">
        <f t="shared" si="73"/>
        <v>-6.2220794979170317E-2</v>
      </c>
      <c r="CS89" s="66">
        <v>40086</v>
      </c>
      <c r="CT89">
        <v>9.3681000000000001</v>
      </c>
      <c r="CU89" s="73">
        <f t="shared" si="99"/>
        <v>0.14577962809834955</v>
      </c>
      <c r="CW89" s="66">
        <v>40086</v>
      </c>
      <c r="CX89">
        <v>53.217799999999997</v>
      </c>
      <c r="CY89" s="73">
        <f t="shared" si="74"/>
        <v>4.337153901473375E-2</v>
      </c>
      <c r="DA89" s="66">
        <v>40086</v>
      </c>
      <c r="DB89">
        <v>32.250782000000001</v>
      </c>
      <c r="DC89" s="73">
        <f t="shared" si="75"/>
        <v>-5.4788151257236526E-3</v>
      </c>
      <c r="DE89" s="66">
        <v>40086</v>
      </c>
      <c r="DF89">
        <v>9.0826639999999994</v>
      </c>
      <c r="DG89" s="73">
        <f t="shared" si="76"/>
        <v>-0.15194057995313051</v>
      </c>
      <c r="DI89" s="93">
        <v>40086</v>
      </c>
      <c r="DJ89" s="65">
        <v>6.7050000000000001</v>
      </c>
      <c r="DK89" s="95">
        <f t="shared" si="77"/>
        <v>3.7224198939131356E-2</v>
      </c>
      <c r="DM89" s="66">
        <v>40086</v>
      </c>
      <c r="DN89">
        <v>1.919454</v>
      </c>
      <c r="DO89" s="73">
        <f t="shared" si="78"/>
        <v>-5.002948069133735E-2</v>
      </c>
      <c r="DQ89" s="66">
        <v>40086</v>
      </c>
      <c r="DR89">
        <v>26.905117000000001</v>
      </c>
      <c r="DS89" s="73">
        <f t="shared" si="79"/>
        <v>2.4953176901073262E-2</v>
      </c>
      <c r="DU89" s="66">
        <v>40086</v>
      </c>
      <c r="DV89">
        <v>11.6538</v>
      </c>
      <c r="DW89" s="73">
        <f t="shared" si="80"/>
        <v>-2.1208568291628486E-2</v>
      </c>
      <c r="DY89" s="66">
        <v>40086</v>
      </c>
      <c r="DZ89">
        <v>27.137501</v>
      </c>
      <c r="EA89" s="73">
        <f t="shared" si="81"/>
        <v>-0.1382421403288043</v>
      </c>
      <c r="EC89" s="66">
        <v>40086</v>
      </c>
      <c r="ED89">
        <v>9.3115089999999991</v>
      </c>
      <c r="EE89" s="73">
        <f t="shared" si="82"/>
        <v>-7.6752424472392528E-2</v>
      </c>
      <c r="EG89" s="93">
        <v>40086</v>
      </c>
      <c r="EH89" s="65">
        <v>18.641400000000001</v>
      </c>
      <c r="EI89" s="95">
        <f t="shared" si="83"/>
        <v>6.9443582974846652E-2</v>
      </c>
      <c r="EK89" s="66">
        <v>40086</v>
      </c>
      <c r="EL89">
        <v>29.330959</v>
      </c>
      <c r="EM89" s="73">
        <f t="shared" si="84"/>
        <v>-3.2251163875359146E-2</v>
      </c>
      <c r="EO89" s="66">
        <v>40086</v>
      </c>
      <c r="EP89">
        <v>8.2226750000000006</v>
      </c>
      <c r="EQ89" s="73">
        <f t="shared" si="85"/>
        <v>-0.10753326078583961</v>
      </c>
      <c r="ES89" s="66">
        <v>40086</v>
      </c>
      <c r="ET89">
        <v>12.002919</v>
      </c>
      <c r="EU89" s="73">
        <f t="shared" si="86"/>
        <v>2.931370190904805E-2</v>
      </c>
      <c r="EW89" s="66">
        <v>40086</v>
      </c>
      <c r="EX89">
        <v>15.219103</v>
      </c>
      <c r="EY89" s="73">
        <f t="shared" si="87"/>
        <v>-6.2552292013403593E-2</v>
      </c>
      <c r="FA89" s="66">
        <v>40086</v>
      </c>
      <c r="FB89">
        <v>34.486057000000002</v>
      </c>
      <c r="FC89" s="73">
        <f t="shared" si="88"/>
        <v>-0.13864410386520801</v>
      </c>
      <c r="FE89" s="66">
        <v>40086</v>
      </c>
      <c r="FF89">
        <v>6.1531209999999996</v>
      </c>
      <c r="FG89" s="73">
        <f t="shared" si="89"/>
        <v>-0.12765029968250866</v>
      </c>
      <c r="FI89" s="66">
        <v>40086</v>
      </c>
      <c r="FJ89">
        <v>10.260961999999999</v>
      </c>
      <c r="FK89" s="73">
        <f t="shared" si="90"/>
        <v>-0.11145014512677726</v>
      </c>
      <c r="FM89" s="93">
        <v>40086</v>
      </c>
      <c r="FN89" s="65">
        <v>109.03</v>
      </c>
      <c r="FO89" s="95">
        <f t="shared" si="91"/>
        <v>4.694375463548648E-2</v>
      </c>
      <c r="FQ89" s="66">
        <v>40086</v>
      </c>
      <c r="FR89">
        <v>33.744765999999998</v>
      </c>
      <c r="FS89" s="73">
        <f t="shared" si="92"/>
        <v>-2.0624687874526985E-2</v>
      </c>
      <c r="FU89" s="66">
        <v>40086</v>
      </c>
      <c r="FV89">
        <v>150.949997</v>
      </c>
      <c r="FW89" s="73">
        <f t="shared" si="93"/>
        <v>6.1473774493939266E-2</v>
      </c>
      <c r="FY89" s="93">
        <v>40086</v>
      </c>
      <c r="FZ89" s="65">
        <v>9.4616000000000007</v>
      </c>
      <c r="GA89" s="95">
        <f t="shared" si="94"/>
        <v>5.9787741434562348E-3</v>
      </c>
      <c r="GC89" s="66">
        <v>40086</v>
      </c>
      <c r="GD89">
        <v>13.473971000000001</v>
      </c>
      <c r="GE89" s="73">
        <f t="shared" si="95"/>
        <v>-0.12689168532834982</v>
      </c>
      <c r="GG89" s="66">
        <v>40086</v>
      </c>
      <c r="GH89">
        <v>27.165849999999999</v>
      </c>
      <c r="GI89" s="73">
        <f t="shared" si="96"/>
        <v>3.4926232507323372E-2</v>
      </c>
      <c r="GK89" s="66">
        <v>40086</v>
      </c>
      <c r="GL89">
        <v>13.612954</v>
      </c>
      <c r="GM89" s="73">
        <f t="shared" si="97"/>
        <v>-0.11157077305842629</v>
      </c>
      <c r="GO89" s="66">
        <v>40086</v>
      </c>
      <c r="GP89">
        <v>31.799486000000002</v>
      </c>
      <c r="GQ89" s="73">
        <f t="shared" si="98"/>
        <v>-5.6684141035852689E-2</v>
      </c>
    </row>
    <row r="90" spans="1:199">
      <c r="A90" s="66">
        <v>40117</v>
      </c>
      <c r="B90">
        <v>26.195715</v>
      </c>
      <c r="C90" s="73">
        <f t="shared" si="50"/>
        <v>3.786165436219522E-2</v>
      </c>
      <c r="E90" s="66">
        <v>40117</v>
      </c>
      <c r="F90">
        <v>56.974972000000001</v>
      </c>
      <c r="G90" s="73">
        <f t="shared" si="51"/>
        <v>-1.8427817649168354E-2</v>
      </c>
      <c r="I90" s="66">
        <v>40117</v>
      </c>
      <c r="J90">
        <v>24.803948999999999</v>
      </c>
      <c r="K90" s="73">
        <f t="shared" si="52"/>
        <v>1.4051196826545343E-2</v>
      </c>
      <c r="M90" s="66">
        <v>40117</v>
      </c>
      <c r="N90">
        <v>15.046341</v>
      </c>
      <c r="O90" s="73">
        <f t="shared" si="53"/>
        <v>-2.8980406495389691E-2</v>
      </c>
      <c r="Q90" s="66">
        <v>40117</v>
      </c>
      <c r="R90">
        <v>27.729728999999999</v>
      </c>
      <c r="S90" s="73">
        <f t="shared" si="54"/>
        <v>3.2580292301393358E-2</v>
      </c>
      <c r="U90" s="66">
        <v>40117</v>
      </c>
      <c r="V90">
        <v>60.949818</v>
      </c>
      <c r="W90" s="73">
        <f t="shared" si="55"/>
        <v>3.6500805683947417E-2</v>
      </c>
      <c r="X90"/>
      <c r="Y90" s="66">
        <v>40117</v>
      </c>
      <c r="Z90">
        <v>46.509810999999999</v>
      </c>
      <c r="AA90" s="73">
        <f t="shared" si="56"/>
        <v>5.9829619159373813E-2</v>
      </c>
      <c r="AC90" s="93">
        <v>40116</v>
      </c>
      <c r="AD90" s="65">
        <v>7.9180000000000001</v>
      </c>
      <c r="AE90" s="95">
        <f t="shared" si="57"/>
        <v>1.8868484304382954E-2</v>
      </c>
      <c r="AG90" s="66">
        <v>40117</v>
      </c>
      <c r="AH90">
        <v>39.019416999999997</v>
      </c>
      <c r="AI90" s="73">
        <f t="shared" si="58"/>
        <v>7.6600228471810292E-2</v>
      </c>
      <c r="AJ90"/>
      <c r="AK90" s="66">
        <v>40117</v>
      </c>
      <c r="AL90">
        <v>33.443615000000001</v>
      </c>
      <c r="AM90" s="73">
        <f t="shared" si="59"/>
        <v>1.1492784126943417E-2</v>
      </c>
      <c r="AN90"/>
      <c r="AO90" s="66">
        <v>40117</v>
      </c>
      <c r="AP90">
        <v>10.140411</v>
      </c>
      <c r="AQ90" s="73">
        <f t="shared" si="60"/>
        <v>-7.0474638729888905E-2</v>
      </c>
      <c r="AS90" s="66">
        <v>40117</v>
      </c>
      <c r="AT90">
        <v>51.425761999999999</v>
      </c>
      <c r="AU90" s="73">
        <f t="shared" si="61"/>
        <v>4.7300473842359324E-2</v>
      </c>
      <c r="AW90" s="66">
        <v>40117</v>
      </c>
      <c r="AX90">
        <v>29.108635</v>
      </c>
      <c r="AY90" s="73">
        <f t="shared" si="62"/>
        <v>9.5559185034053001E-2</v>
      </c>
      <c r="BA90" s="66">
        <v>40116</v>
      </c>
      <c r="BB90">
        <v>10.8142</v>
      </c>
      <c r="BC90" s="73">
        <f t="shared" si="63"/>
        <v>-4.5300532824827148E-4</v>
      </c>
      <c r="BE90" s="66">
        <v>40117</v>
      </c>
      <c r="BF90">
        <v>24.50827</v>
      </c>
      <c r="BG90" s="73">
        <f t="shared" si="64"/>
        <v>0.1072087194291975</v>
      </c>
      <c r="BI90" s="66">
        <v>40117</v>
      </c>
      <c r="BJ90">
        <v>46.676085999999998</v>
      </c>
      <c r="BK90" s="73">
        <f t="shared" si="65"/>
        <v>-0.17440568236452353</v>
      </c>
      <c r="BM90" s="66">
        <v>40117</v>
      </c>
      <c r="BN90">
        <v>38.776127000000002</v>
      </c>
      <c r="BO90" s="73">
        <f t="shared" si="66"/>
        <v>6.6722730045031362E-2</v>
      </c>
      <c r="BQ90" s="66">
        <v>40117</v>
      </c>
      <c r="BR90">
        <v>5.4411490000000002</v>
      </c>
      <c r="BS90" s="73">
        <f t="shared" si="67"/>
        <v>5.5482588730204507E-2</v>
      </c>
      <c r="BU90" s="66">
        <v>40117</v>
      </c>
      <c r="BV90">
        <v>23.678383</v>
      </c>
      <c r="BW90" s="73">
        <f t="shared" si="68"/>
        <v>1.9162487827279712E-2</v>
      </c>
      <c r="BY90" s="66">
        <v>40117</v>
      </c>
      <c r="BZ90">
        <v>9.7582869999999993</v>
      </c>
      <c r="CA90" s="73">
        <f t="shared" si="69"/>
        <v>-2.4544717342236125E-2</v>
      </c>
      <c r="CC90" s="66">
        <v>40117</v>
      </c>
      <c r="CD90">
        <v>23.683064000000002</v>
      </c>
      <c r="CE90" s="73">
        <f t="shared" si="70"/>
        <v>-5.7803502765920736E-2</v>
      </c>
      <c r="CG90" s="66">
        <v>40117</v>
      </c>
      <c r="CH90">
        <v>9.7429210000000008</v>
      </c>
      <c r="CI90" s="73">
        <f t="shared" si="71"/>
        <v>-4.6477139763477851E-2</v>
      </c>
      <c r="CK90" s="66">
        <v>40117</v>
      </c>
      <c r="CL90">
        <v>26.114806999999999</v>
      </c>
      <c r="CM90" s="73">
        <f t="shared" si="72"/>
        <v>3.2988552314421042E-2</v>
      </c>
      <c r="CO90" s="66">
        <v>40117</v>
      </c>
      <c r="CP90">
        <v>2.5526559999999998</v>
      </c>
      <c r="CQ90" s="73">
        <f t="shared" si="73"/>
        <v>-1.2422442616069312E-2</v>
      </c>
      <c r="CS90" s="66">
        <v>40116</v>
      </c>
      <c r="CT90">
        <v>6.8617999999999997</v>
      </c>
      <c r="CU90" s="73">
        <f t="shared" si="99"/>
        <v>-0.31134050288556864</v>
      </c>
      <c r="CW90" s="66">
        <v>40116</v>
      </c>
      <c r="CX90">
        <v>50.240299999999998</v>
      </c>
      <c r="CY90" s="73">
        <f t="shared" si="74"/>
        <v>-5.7575433372500276E-2</v>
      </c>
      <c r="DA90" s="66">
        <v>40117</v>
      </c>
      <c r="DB90">
        <v>31.349136000000001</v>
      </c>
      <c r="DC90" s="73">
        <f t="shared" si="75"/>
        <v>-2.8355584119278705E-2</v>
      </c>
      <c r="DE90" s="66">
        <v>40117</v>
      </c>
      <c r="DF90">
        <v>9.2023899999999994</v>
      </c>
      <c r="DG90" s="73">
        <f t="shared" si="76"/>
        <v>1.3095691273381839E-2</v>
      </c>
      <c r="DI90" s="93">
        <v>40116</v>
      </c>
      <c r="DJ90" s="65">
        <v>6.18</v>
      </c>
      <c r="DK90" s="95">
        <f t="shared" si="77"/>
        <v>-8.1535245264042516E-2</v>
      </c>
      <c r="DM90" s="66">
        <v>40117</v>
      </c>
      <c r="DN90">
        <v>1.926132</v>
      </c>
      <c r="DO90" s="73">
        <f t="shared" si="78"/>
        <v>3.4730762555540695E-3</v>
      </c>
      <c r="DQ90" s="66">
        <v>40117</v>
      </c>
      <c r="DR90">
        <v>27.617432000000001</v>
      </c>
      <c r="DS90" s="73">
        <f t="shared" si="79"/>
        <v>2.6130675988317396E-2</v>
      </c>
      <c r="DU90" s="66">
        <v>40116</v>
      </c>
      <c r="DV90">
        <v>11.7402</v>
      </c>
      <c r="DW90" s="73">
        <f t="shared" si="80"/>
        <v>7.3865429459657904E-3</v>
      </c>
      <c r="DY90" s="66">
        <v>40117</v>
      </c>
      <c r="DZ90">
        <v>32.849297</v>
      </c>
      <c r="EA90" s="73">
        <f t="shared" si="81"/>
        <v>0.19101377234342792</v>
      </c>
      <c r="EC90" s="66">
        <v>40117</v>
      </c>
      <c r="ED90">
        <v>9.5683209999999992</v>
      </c>
      <c r="EE90" s="73">
        <f t="shared" si="82"/>
        <v>2.7206584040913667E-2</v>
      </c>
      <c r="EG90" s="93">
        <v>40116</v>
      </c>
      <c r="EH90" s="65">
        <v>18.814399999999999</v>
      </c>
      <c r="EI90" s="95">
        <f t="shared" si="83"/>
        <v>9.2376203538434478E-3</v>
      </c>
      <c r="EK90" s="66">
        <v>40117</v>
      </c>
      <c r="EL90">
        <v>31.520766999999999</v>
      </c>
      <c r="EM90" s="73">
        <f t="shared" si="84"/>
        <v>7.2003019097759982E-2</v>
      </c>
      <c r="EO90" s="66">
        <v>40117</v>
      </c>
      <c r="EP90">
        <v>8.920121</v>
      </c>
      <c r="EQ90" s="73">
        <f t="shared" si="85"/>
        <v>8.141392960298019E-2</v>
      </c>
      <c r="ES90" s="66">
        <v>40117</v>
      </c>
      <c r="ET90">
        <v>12.759451</v>
      </c>
      <c r="EU90" s="73">
        <f t="shared" si="86"/>
        <v>6.1122381705152662E-2</v>
      </c>
      <c r="EW90" s="66">
        <v>40117</v>
      </c>
      <c r="EX90">
        <v>14.848037</v>
      </c>
      <c r="EY90" s="73">
        <f t="shared" si="87"/>
        <v>-2.4683747126886924E-2</v>
      </c>
      <c r="FA90" s="66">
        <v>40117</v>
      </c>
      <c r="FB90">
        <v>35.633564</v>
      </c>
      <c r="FC90" s="73">
        <f t="shared" si="88"/>
        <v>3.2732905260300919E-2</v>
      </c>
      <c r="FE90" s="66">
        <v>40117</v>
      </c>
      <c r="FF90">
        <v>6.110881</v>
      </c>
      <c r="FG90" s="73">
        <f t="shared" si="89"/>
        <v>-6.8884801271143223E-3</v>
      </c>
      <c r="FI90" s="66">
        <v>40117</v>
      </c>
      <c r="FJ90">
        <v>10.410183999999999</v>
      </c>
      <c r="FK90" s="73">
        <f t="shared" si="90"/>
        <v>1.443796025241023E-2</v>
      </c>
      <c r="FM90" s="93">
        <v>40116</v>
      </c>
      <c r="FN90" s="65">
        <v>107.64</v>
      </c>
      <c r="FO90" s="95">
        <f t="shared" si="91"/>
        <v>-1.2830747859585307E-2</v>
      </c>
      <c r="FQ90" s="66">
        <v>40117</v>
      </c>
      <c r="FR90">
        <v>34.173758999999997</v>
      </c>
      <c r="FS90" s="73">
        <f t="shared" si="92"/>
        <v>1.2632745045628597E-2</v>
      </c>
      <c r="FU90" s="66">
        <v>40117</v>
      </c>
      <c r="FV90">
        <v>150</v>
      </c>
      <c r="FW90" s="73">
        <f t="shared" si="93"/>
        <v>-6.3133421824612757E-3</v>
      </c>
      <c r="FY90" s="93">
        <v>40116</v>
      </c>
      <c r="FZ90" s="65">
        <v>9.8758999999999997</v>
      </c>
      <c r="GA90" s="95">
        <f t="shared" si="94"/>
        <v>4.2855943919993519E-2</v>
      </c>
      <c r="GC90" s="66">
        <v>40117</v>
      </c>
      <c r="GD90">
        <v>13.743451</v>
      </c>
      <c r="GE90" s="73">
        <f t="shared" si="95"/>
        <v>1.980266949809923E-2</v>
      </c>
      <c r="GG90" s="66">
        <v>40117</v>
      </c>
      <c r="GH90">
        <v>26.806937999999999</v>
      </c>
      <c r="GI90" s="73">
        <f t="shared" si="96"/>
        <v>-1.3299935167136264E-2</v>
      </c>
      <c r="GK90" s="66">
        <v>40117</v>
      </c>
      <c r="GL90">
        <v>13.806630999999999</v>
      </c>
      <c r="GM90" s="73">
        <f t="shared" si="97"/>
        <v>1.4127144601166878E-2</v>
      </c>
      <c r="GO90" s="66">
        <v>40117</v>
      </c>
      <c r="GP90">
        <v>30.836962</v>
      </c>
      <c r="GQ90" s="73">
        <f t="shared" si="98"/>
        <v>-3.0736090721242525E-2</v>
      </c>
    </row>
    <row r="91" spans="1:199">
      <c r="A91" s="66">
        <v>40147</v>
      </c>
      <c r="B91">
        <v>28.682098</v>
      </c>
      <c r="C91" s="73">
        <f t="shared" si="50"/>
        <v>9.0677317305222715E-2</v>
      </c>
      <c r="E91" s="66">
        <v>40147</v>
      </c>
      <c r="F91">
        <v>64.705673000000004</v>
      </c>
      <c r="G91" s="73">
        <f t="shared" si="51"/>
        <v>0.12723679558245468</v>
      </c>
      <c r="I91" s="66">
        <v>40147</v>
      </c>
      <c r="J91">
        <v>27.825928000000001</v>
      </c>
      <c r="K91" s="73">
        <f t="shared" si="52"/>
        <v>0.11496537354271445</v>
      </c>
      <c r="M91" s="66">
        <v>40147</v>
      </c>
      <c r="N91">
        <v>16.987359999999999</v>
      </c>
      <c r="O91" s="73">
        <f t="shared" si="53"/>
        <v>0.12133469937723763</v>
      </c>
      <c r="Q91" s="66">
        <v>40147</v>
      </c>
      <c r="R91">
        <v>28.758049</v>
      </c>
      <c r="S91" s="73">
        <f t="shared" si="54"/>
        <v>3.6412606507101854E-2</v>
      </c>
      <c r="U91" s="66">
        <v>40147</v>
      </c>
      <c r="V91">
        <v>65.791381999999999</v>
      </c>
      <c r="W91" s="73">
        <f t="shared" si="55"/>
        <v>7.6437987240549385E-2</v>
      </c>
      <c r="X91"/>
      <c r="Y91" s="66">
        <v>40147</v>
      </c>
      <c r="Z91">
        <v>45.761477999999997</v>
      </c>
      <c r="AA91" s="73">
        <f t="shared" si="56"/>
        <v>-1.6220634084530103E-2</v>
      </c>
      <c r="AC91" s="93">
        <v>40147</v>
      </c>
      <c r="AD91" s="65">
        <v>8.4740000000000002</v>
      </c>
      <c r="AE91" s="95">
        <f t="shared" si="57"/>
        <v>6.7864003520428526E-2</v>
      </c>
      <c r="AG91" s="66">
        <v>40147</v>
      </c>
      <c r="AH91">
        <v>42.822678000000003</v>
      </c>
      <c r="AI91" s="73">
        <f t="shared" si="58"/>
        <v>9.3008428047213598E-2</v>
      </c>
      <c r="AJ91"/>
      <c r="AK91" s="66">
        <v>40147</v>
      </c>
      <c r="AL91">
        <v>36.593902999999997</v>
      </c>
      <c r="AM91" s="73">
        <f t="shared" si="59"/>
        <v>9.0020755390431875E-2</v>
      </c>
      <c r="AN91"/>
      <c r="AO91" s="66">
        <v>40147</v>
      </c>
      <c r="AP91">
        <v>11.987218</v>
      </c>
      <c r="AQ91" s="73">
        <f t="shared" si="60"/>
        <v>0.16731238554216427</v>
      </c>
      <c r="AS91" s="66">
        <v>40147</v>
      </c>
      <c r="AT91">
        <v>54.775776</v>
      </c>
      <c r="AU91" s="73">
        <f t="shared" si="61"/>
        <v>6.3108799303275967E-2</v>
      </c>
      <c r="AW91" s="66">
        <v>40147</v>
      </c>
      <c r="AX91">
        <v>31.500530000000001</v>
      </c>
      <c r="AY91" s="73">
        <f t="shared" si="62"/>
        <v>7.8969505531471501E-2</v>
      </c>
      <c r="BA91" s="66">
        <v>40147</v>
      </c>
      <c r="BB91">
        <v>11.2224</v>
      </c>
      <c r="BC91" s="73">
        <f t="shared" si="63"/>
        <v>3.7051695630821384E-2</v>
      </c>
      <c r="BE91" s="66">
        <v>40147</v>
      </c>
      <c r="BF91">
        <v>28.748705000000001</v>
      </c>
      <c r="BG91" s="73">
        <f t="shared" si="64"/>
        <v>0.15958211113704998</v>
      </c>
      <c r="BI91" s="66">
        <v>40147</v>
      </c>
      <c r="BJ91">
        <v>53.984741</v>
      </c>
      <c r="BK91" s="73">
        <f t="shared" si="65"/>
        <v>0.14546947612781538</v>
      </c>
      <c r="BM91" s="66">
        <v>40147</v>
      </c>
      <c r="BN91">
        <v>39.410645000000002</v>
      </c>
      <c r="BO91" s="73">
        <f t="shared" si="66"/>
        <v>1.6231183717951934E-2</v>
      </c>
      <c r="BQ91" s="66">
        <v>40147</v>
      </c>
      <c r="BR91">
        <v>5.7015710000000004</v>
      </c>
      <c r="BS91" s="73">
        <f t="shared" si="67"/>
        <v>4.6751499100251039E-2</v>
      </c>
      <c r="BU91" s="66">
        <v>40147</v>
      </c>
      <c r="BV91">
        <v>26.143124</v>
      </c>
      <c r="BW91" s="73">
        <f t="shared" si="68"/>
        <v>9.9023689173010188E-2</v>
      </c>
      <c r="BY91" s="66">
        <v>40147</v>
      </c>
      <c r="BZ91">
        <v>10.527122</v>
      </c>
      <c r="CA91" s="73">
        <f t="shared" si="69"/>
        <v>7.5838101722898205E-2</v>
      </c>
      <c r="CC91" s="66">
        <v>40147</v>
      </c>
      <c r="CD91">
        <v>23.965679000000002</v>
      </c>
      <c r="CE91" s="73">
        <f t="shared" si="70"/>
        <v>1.1862571658539189E-2</v>
      </c>
      <c r="CG91" s="66">
        <v>40147</v>
      </c>
      <c r="CH91">
        <v>10.154249999999999</v>
      </c>
      <c r="CI91" s="73">
        <f t="shared" si="71"/>
        <v>4.1351367036369269E-2</v>
      </c>
      <c r="CK91" s="66">
        <v>40147</v>
      </c>
      <c r="CL91">
        <v>27.990541</v>
      </c>
      <c r="CM91" s="73">
        <f t="shared" si="72"/>
        <v>6.9364160199831812E-2</v>
      </c>
      <c r="CO91" s="66">
        <v>40147</v>
      </c>
      <c r="CP91">
        <v>2.654919</v>
      </c>
      <c r="CQ91" s="73">
        <f t="shared" si="73"/>
        <v>3.9279760012390197E-2</v>
      </c>
      <c r="CS91" s="66">
        <v>40147</v>
      </c>
      <c r="CT91">
        <v>6.2039999999999997</v>
      </c>
      <c r="CU91" s="73">
        <f t="shared" si="99"/>
        <v>-0.10077555267564403</v>
      </c>
      <c r="CW91" s="66">
        <v>40147</v>
      </c>
      <c r="CX91">
        <v>52.978200000000001</v>
      </c>
      <c r="CY91" s="73">
        <f t="shared" si="74"/>
        <v>5.3063014702125141E-2</v>
      </c>
      <c r="DA91" s="66">
        <v>40147</v>
      </c>
      <c r="DB91">
        <v>33.727291000000001</v>
      </c>
      <c r="DC91" s="73">
        <f t="shared" si="75"/>
        <v>7.3120624697354808E-2</v>
      </c>
      <c r="DE91" s="66">
        <v>40147</v>
      </c>
      <c r="DF91">
        <v>11.303789</v>
      </c>
      <c r="DG91" s="73">
        <f t="shared" si="76"/>
        <v>0.20567474632303134</v>
      </c>
      <c r="DI91" s="93">
        <v>40147</v>
      </c>
      <c r="DJ91" s="65">
        <v>6.32</v>
      </c>
      <c r="DK91" s="95">
        <f t="shared" si="77"/>
        <v>2.2400936689166713E-2</v>
      </c>
      <c r="DM91" s="66">
        <v>40147</v>
      </c>
      <c r="DN91">
        <v>2.1030549999999999</v>
      </c>
      <c r="DO91" s="73">
        <f t="shared" si="78"/>
        <v>8.7877202640167643E-2</v>
      </c>
      <c r="DQ91" s="66">
        <v>40147</v>
      </c>
      <c r="DR91">
        <v>30.985786000000001</v>
      </c>
      <c r="DS91" s="73">
        <f t="shared" si="79"/>
        <v>0.1150814156511225</v>
      </c>
      <c r="DU91" s="66">
        <v>40147</v>
      </c>
      <c r="DV91">
        <v>12.0525</v>
      </c>
      <c r="DW91" s="73">
        <f t="shared" si="80"/>
        <v>2.6253257267669319E-2</v>
      </c>
      <c r="DY91" s="66">
        <v>40147</v>
      </c>
      <c r="DZ91">
        <v>32.539149999999999</v>
      </c>
      <c r="EA91" s="73">
        <f t="shared" si="81"/>
        <v>-9.4863646438751725E-3</v>
      </c>
      <c r="EC91" s="66">
        <v>40147</v>
      </c>
      <c r="ED91">
        <v>9.6263120000000004</v>
      </c>
      <c r="EE91" s="73">
        <f t="shared" si="82"/>
        <v>6.0424365959523352E-3</v>
      </c>
      <c r="EG91" s="93">
        <v>40147</v>
      </c>
      <c r="EH91" s="65">
        <v>18.903400000000001</v>
      </c>
      <c r="EI91" s="95">
        <f t="shared" si="83"/>
        <v>4.7192659794590142E-3</v>
      </c>
      <c r="EK91" s="66">
        <v>40147</v>
      </c>
      <c r="EL91">
        <v>32.882720999999997</v>
      </c>
      <c r="EM91" s="73">
        <f t="shared" si="84"/>
        <v>4.2300723788423832E-2</v>
      </c>
      <c r="EO91" s="66">
        <v>40147</v>
      </c>
      <c r="EP91">
        <v>9.6461749999999995</v>
      </c>
      <c r="EQ91" s="73">
        <f t="shared" si="85"/>
        <v>7.8251952194999586E-2</v>
      </c>
      <c r="ES91" s="66">
        <v>40147</v>
      </c>
      <c r="ET91">
        <v>14.486160999999999</v>
      </c>
      <c r="EU91" s="73">
        <f t="shared" si="86"/>
        <v>0.12692152797791106</v>
      </c>
      <c r="EW91" s="66">
        <v>40147</v>
      </c>
      <c r="EX91">
        <v>16.169461999999999</v>
      </c>
      <c r="EY91" s="73">
        <f t="shared" si="87"/>
        <v>8.5256733586249481E-2</v>
      </c>
      <c r="FA91" s="66">
        <v>40147</v>
      </c>
      <c r="FB91">
        <v>37.199038999999999</v>
      </c>
      <c r="FC91" s="73">
        <f t="shared" si="88"/>
        <v>4.2994924930573671E-2</v>
      </c>
      <c r="FE91" s="66">
        <v>40147</v>
      </c>
      <c r="FF91">
        <v>6.2164830000000002</v>
      </c>
      <c r="FG91" s="73">
        <f t="shared" si="89"/>
        <v>1.7133360107503666E-2</v>
      </c>
      <c r="FI91" s="66">
        <v>40147</v>
      </c>
      <c r="FJ91">
        <v>11.280848000000001</v>
      </c>
      <c r="FK91" s="73">
        <f t="shared" si="90"/>
        <v>8.0321862766334684E-2</v>
      </c>
      <c r="FM91" s="93">
        <v>40147</v>
      </c>
      <c r="FN91" s="65">
        <v>104.43</v>
      </c>
      <c r="FO91" s="95">
        <f t="shared" si="91"/>
        <v>-3.0275335367247795E-2</v>
      </c>
      <c r="FQ91" s="66">
        <v>40147</v>
      </c>
      <c r="FR91">
        <v>36.929070000000003</v>
      </c>
      <c r="FS91" s="73">
        <f t="shared" si="92"/>
        <v>7.7540976912841841E-2</v>
      </c>
      <c r="FU91" s="66">
        <v>40147</v>
      </c>
      <c r="FV91">
        <v>153.699997</v>
      </c>
      <c r="FW91" s="73">
        <f t="shared" si="93"/>
        <v>2.4367336929751689E-2</v>
      </c>
      <c r="FY91" s="93">
        <v>40147</v>
      </c>
      <c r="FZ91" s="65">
        <v>10.3352</v>
      </c>
      <c r="GA91" s="95">
        <f t="shared" si="94"/>
        <v>4.5458098789190854E-2</v>
      </c>
      <c r="GC91" s="66">
        <v>40147</v>
      </c>
      <c r="GD91">
        <v>15.764548</v>
      </c>
      <c r="GE91" s="73">
        <f t="shared" si="95"/>
        <v>0.13720120173817216</v>
      </c>
      <c r="GG91" s="66">
        <v>40147</v>
      </c>
      <c r="GH91">
        <v>28.471969999999999</v>
      </c>
      <c r="GI91" s="73">
        <f t="shared" si="96"/>
        <v>6.0259359930549698E-2</v>
      </c>
      <c r="GK91" s="66">
        <v>40147</v>
      </c>
      <c r="GL91">
        <v>15.235462</v>
      </c>
      <c r="GM91" s="73">
        <f t="shared" si="97"/>
        <v>9.8476752884732344E-2</v>
      </c>
      <c r="GO91" s="66">
        <v>40147</v>
      </c>
      <c r="GP91">
        <v>31.712910000000001</v>
      </c>
      <c r="GQ91" s="73">
        <f t="shared" si="98"/>
        <v>2.8009818085473707E-2</v>
      </c>
    </row>
    <row r="92" spans="1:199">
      <c r="A92" s="66">
        <v>40178</v>
      </c>
      <c r="B92">
        <v>28.489027</v>
      </c>
      <c r="C92" s="73">
        <f t="shared" si="50"/>
        <v>-6.7541694857956979E-3</v>
      </c>
      <c r="E92" s="66">
        <v>40178</v>
      </c>
      <c r="F92">
        <v>65.275283999999999</v>
      </c>
      <c r="G92" s="73">
        <f t="shared" si="51"/>
        <v>8.7645861287005706E-3</v>
      </c>
      <c r="I92" s="66">
        <v>40178</v>
      </c>
      <c r="J92">
        <v>25.998901</v>
      </c>
      <c r="K92" s="73">
        <f t="shared" si="52"/>
        <v>-6.7913980010907829E-2</v>
      </c>
      <c r="M92" s="66">
        <v>40178</v>
      </c>
      <c r="N92">
        <v>16.580407999999998</v>
      </c>
      <c r="O92" s="73">
        <f t="shared" si="53"/>
        <v>-2.4247780723587999E-2</v>
      </c>
      <c r="Q92" s="66">
        <v>40178</v>
      </c>
      <c r="R92">
        <v>28.827766</v>
      </c>
      <c r="S92" s="73">
        <f t="shared" si="54"/>
        <v>2.4213266430814649E-3</v>
      </c>
      <c r="U92" s="66">
        <v>40178</v>
      </c>
      <c r="V92">
        <v>64.484001000000006</v>
      </c>
      <c r="W92" s="73">
        <f t="shared" si="55"/>
        <v>-2.0071710587753904E-2</v>
      </c>
      <c r="X92"/>
      <c r="Y92" s="66">
        <v>40178</v>
      </c>
      <c r="Z92">
        <v>46.345871000000002</v>
      </c>
      <c r="AA92" s="73">
        <f t="shared" si="56"/>
        <v>1.2689559479094916E-2</v>
      </c>
      <c r="AC92" s="93">
        <v>40178</v>
      </c>
      <c r="AD92" s="65">
        <v>8.67</v>
      </c>
      <c r="AE92" s="95">
        <f t="shared" si="57"/>
        <v>2.2866138588082938E-2</v>
      </c>
      <c r="AG92" s="66">
        <v>40178</v>
      </c>
      <c r="AH92">
        <v>37.860084999999998</v>
      </c>
      <c r="AI92" s="73">
        <f t="shared" si="58"/>
        <v>-0.12317043118245831</v>
      </c>
      <c r="AJ92"/>
      <c r="AK92" s="66">
        <v>40178</v>
      </c>
      <c r="AL92">
        <v>35.623558000000003</v>
      </c>
      <c r="AM92" s="73">
        <f t="shared" si="59"/>
        <v>-2.6874481254486278E-2</v>
      </c>
      <c r="AN92"/>
      <c r="AO92" s="66">
        <v>40178</v>
      </c>
      <c r="AP92">
        <v>12.085092</v>
      </c>
      <c r="AQ92" s="73">
        <f t="shared" si="60"/>
        <v>8.1317114413807061E-3</v>
      </c>
      <c r="AS92" s="66">
        <v>40178</v>
      </c>
      <c r="AT92">
        <v>50.545814999999997</v>
      </c>
      <c r="AU92" s="73">
        <f t="shared" si="61"/>
        <v>-8.0367899706440857E-2</v>
      </c>
      <c r="AW92" s="66">
        <v>40178</v>
      </c>
      <c r="AX92">
        <v>29.880568</v>
      </c>
      <c r="AY92" s="73">
        <f t="shared" si="62"/>
        <v>-5.2796001632110102E-2</v>
      </c>
      <c r="BA92" s="66">
        <v>40178</v>
      </c>
      <c r="BB92">
        <v>11.360099999999999</v>
      </c>
      <c r="BC92" s="73">
        <f t="shared" si="63"/>
        <v>1.2195435107440075E-2</v>
      </c>
      <c r="BE92" s="66">
        <v>40178</v>
      </c>
      <c r="BF92">
        <v>27.514965</v>
      </c>
      <c r="BG92" s="73">
        <f t="shared" si="64"/>
        <v>-4.386268427313389E-2</v>
      </c>
      <c r="BI92" s="66">
        <v>40178</v>
      </c>
      <c r="BJ92">
        <v>48.121482999999998</v>
      </c>
      <c r="BK92" s="73">
        <f t="shared" si="65"/>
        <v>-0.11497272314066753</v>
      </c>
      <c r="BM92" s="66">
        <v>40178</v>
      </c>
      <c r="BN92">
        <v>36.766818999999998</v>
      </c>
      <c r="BO92" s="73">
        <f t="shared" si="66"/>
        <v>-6.9440176648992699E-2</v>
      </c>
      <c r="BQ92" s="66">
        <v>40178</v>
      </c>
      <c r="BR92">
        <v>5.1846069999999997</v>
      </c>
      <c r="BS92" s="73">
        <f t="shared" si="67"/>
        <v>-9.5047707656287117E-2</v>
      </c>
      <c r="BU92" s="66">
        <v>40178</v>
      </c>
      <c r="BV92">
        <v>23.471226000000001</v>
      </c>
      <c r="BW92" s="73">
        <f t="shared" si="68"/>
        <v>-0.10781096598748238</v>
      </c>
      <c r="BY92" s="66">
        <v>40178</v>
      </c>
      <c r="BZ92">
        <v>10.012594</v>
      </c>
      <c r="CA92" s="73">
        <f t="shared" si="69"/>
        <v>-5.0111273833654692E-2</v>
      </c>
      <c r="CC92" s="66">
        <v>40178</v>
      </c>
      <c r="CD92">
        <v>23.332623000000002</v>
      </c>
      <c r="CE92" s="73">
        <f t="shared" si="70"/>
        <v>-2.6770255135113878E-2</v>
      </c>
      <c r="CG92" s="66">
        <v>40178</v>
      </c>
      <c r="CH92">
        <v>9.2088110000000007</v>
      </c>
      <c r="CI92" s="73">
        <f t="shared" si="71"/>
        <v>-9.7731593933591376E-2</v>
      </c>
      <c r="CK92" s="66">
        <v>40178</v>
      </c>
      <c r="CL92">
        <v>27.891689</v>
      </c>
      <c r="CM92" s="73">
        <f t="shared" si="72"/>
        <v>-3.5378725260992463E-3</v>
      </c>
      <c r="CO92" s="66">
        <v>40178</v>
      </c>
      <c r="CP92">
        <v>2.5385209999999998</v>
      </c>
      <c r="CQ92" s="73">
        <f t="shared" si="73"/>
        <v>-4.4832517780908555E-2</v>
      </c>
      <c r="CS92" s="66">
        <v>40178</v>
      </c>
      <c r="CT92">
        <v>6.9</v>
      </c>
      <c r="CU92" s="73">
        <f t="shared" si="99"/>
        <v>0.10632716628892136</v>
      </c>
      <c r="CW92" s="66">
        <v>40178</v>
      </c>
      <c r="CX92">
        <v>56.831800000000001</v>
      </c>
      <c r="CY92" s="73">
        <f t="shared" si="74"/>
        <v>7.021552003754887E-2</v>
      </c>
      <c r="DA92" s="66">
        <v>40178</v>
      </c>
      <c r="DB92">
        <v>32.636645999999999</v>
      </c>
      <c r="DC92" s="73">
        <f t="shared" si="75"/>
        <v>-3.2871564124827009E-2</v>
      </c>
      <c r="DE92" s="66">
        <v>40178</v>
      </c>
      <c r="DF92">
        <v>11.71251</v>
      </c>
      <c r="DG92" s="73">
        <f t="shared" si="76"/>
        <v>3.551952210380073E-2</v>
      </c>
      <c r="DI92" s="93">
        <v>40178</v>
      </c>
      <c r="DJ92" s="65">
        <v>6.67</v>
      </c>
      <c r="DK92" s="95">
        <f t="shared" si="77"/>
        <v>5.3900651768766156E-2</v>
      </c>
      <c r="DM92" s="66">
        <v>40178</v>
      </c>
      <c r="DN92">
        <v>1.8543590000000001</v>
      </c>
      <c r="DO92" s="73">
        <f t="shared" si="78"/>
        <v>-0.12585196571146595</v>
      </c>
      <c r="DQ92" s="66">
        <v>40178</v>
      </c>
      <c r="DR92">
        <v>28.428265</v>
      </c>
      <c r="DS92" s="73">
        <f t="shared" si="79"/>
        <v>-8.6144686488836261E-2</v>
      </c>
      <c r="DU92" s="66">
        <v>40178</v>
      </c>
      <c r="DV92">
        <v>12.2302</v>
      </c>
      <c r="DW92" s="73">
        <f t="shared" si="80"/>
        <v>1.4636195497490965E-2</v>
      </c>
      <c r="DY92" s="66">
        <v>40178</v>
      </c>
      <c r="DZ92">
        <v>31.798255999999999</v>
      </c>
      <c r="EA92" s="73">
        <f t="shared" si="81"/>
        <v>-2.3032534238424589E-2</v>
      </c>
      <c r="EC92" s="66">
        <v>40178</v>
      </c>
      <c r="ED92">
        <v>9.1817229999999999</v>
      </c>
      <c r="EE92" s="73">
        <f t="shared" si="82"/>
        <v>-4.728530492004121E-2</v>
      </c>
      <c r="EG92" s="93">
        <v>40178</v>
      </c>
      <c r="EH92" s="65">
        <v>19.2989</v>
      </c>
      <c r="EI92" s="95">
        <f t="shared" si="83"/>
        <v>2.0706299401447279E-2</v>
      </c>
      <c r="EK92" s="66">
        <v>40178</v>
      </c>
      <c r="EL92">
        <v>32.611217000000003</v>
      </c>
      <c r="EM92" s="73">
        <f t="shared" si="84"/>
        <v>-8.2910132929865984E-3</v>
      </c>
      <c r="EO92" s="66">
        <v>40178</v>
      </c>
      <c r="EP92">
        <v>9.0417249999999996</v>
      </c>
      <c r="EQ92" s="73">
        <f t="shared" si="85"/>
        <v>-6.4711488932729544E-2</v>
      </c>
      <c r="ES92" s="66">
        <v>40178</v>
      </c>
      <c r="ET92">
        <v>15.340759</v>
      </c>
      <c r="EU92" s="73">
        <f t="shared" si="86"/>
        <v>5.7319493312124541E-2</v>
      </c>
      <c r="EW92" s="66">
        <v>40178</v>
      </c>
      <c r="EX92">
        <v>15.042279000000001</v>
      </c>
      <c r="EY92" s="73">
        <f t="shared" si="87"/>
        <v>-7.2259565247477772E-2</v>
      </c>
      <c r="FA92" s="66">
        <v>40178</v>
      </c>
      <c r="FB92">
        <v>32.073245999999997</v>
      </c>
      <c r="FC92" s="73">
        <f t="shared" si="88"/>
        <v>-0.14826070293921692</v>
      </c>
      <c r="FE92" s="66">
        <v>40178</v>
      </c>
      <c r="FF92">
        <v>6.9338769999999998</v>
      </c>
      <c r="FG92" s="73">
        <f t="shared" si="89"/>
        <v>0.10921479567717592</v>
      </c>
      <c r="FI92" s="66">
        <v>40178</v>
      </c>
      <c r="FJ92">
        <v>10.225702999999999</v>
      </c>
      <c r="FK92" s="73">
        <f t="shared" si="90"/>
        <v>-9.8201967927488462E-2</v>
      </c>
      <c r="FM92" s="93">
        <v>40178</v>
      </c>
      <c r="FN92" s="65">
        <v>108.67</v>
      </c>
      <c r="FO92" s="95">
        <f t="shared" si="91"/>
        <v>3.979877658330299E-2</v>
      </c>
      <c r="FQ92" s="66">
        <v>40178</v>
      </c>
      <c r="FR92">
        <v>37.243068999999998</v>
      </c>
      <c r="FS92" s="73">
        <f t="shared" si="92"/>
        <v>8.4668146296902076E-3</v>
      </c>
      <c r="FU92" s="66">
        <v>40178</v>
      </c>
      <c r="FV92">
        <v>157.199997</v>
      </c>
      <c r="FW92" s="73">
        <f t="shared" si="93"/>
        <v>2.2516229885129087E-2</v>
      </c>
      <c r="FY92" s="93">
        <v>40178</v>
      </c>
      <c r="FZ92" s="65">
        <v>10.6586</v>
      </c>
      <c r="GA92" s="95">
        <f t="shared" si="94"/>
        <v>3.0811533366379217E-2</v>
      </c>
      <c r="GC92" s="66">
        <v>40178</v>
      </c>
      <c r="GD92">
        <v>13.771193999999999</v>
      </c>
      <c r="GE92" s="73">
        <f t="shared" si="95"/>
        <v>-0.13518460225801837</v>
      </c>
      <c r="GG92" s="66">
        <v>40178</v>
      </c>
      <c r="GH92">
        <v>25.178916999999998</v>
      </c>
      <c r="GI92" s="73">
        <f t="shared" si="96"/>
        <v>-0.12291307717500093</v>
      </c>
      <c r="GK92" s="66">
        <v>40178</v>
      </c>
      <c r="GL92">
        <v>13.947941</v>
      </c>
      <c r="GM92" s="73">
        <f t="shared" si="97"/>
        <v>-8.8293838080302833E-2</v>
      </c>
      <c r="GO92" s="66">
        <v>40178</v>
      </c>
      <c r="GP92">
        <v>28.475539999999999</v>
      </c>
      <c r="GQ92" s="73">
        <f t="shared" si="98"/>
        <v>-0.1076783803407755</v>
      </c>
    </row>
    <row r="93" spans="1:199">
      <c r="A93" s="66">
        <v>40209</v>
      </c>
      <c r="B93">
        <v>28.969753000000001</v>
      </c>
      <c r="C93" s="73">
        <f t="shared" si="50"/>
        <v>1.6733290091008695E-2</v>
      </c>
      <c r="E93" s="66">
        <v>40209</v>
      </c>
      <c r="F93">
        <v>65.712822000000003</v>
      </c>
      <c r="G93" s="73">
        <f t="shared" si="51"/>
        <v>6.6806008675496719E-3</v>
      </c>
      <c r="I93" s="66">
        <v>40209</v>
      </c>
      <c r="J93">
        <v>25.337326000000001</v>
      </c>
      <c r="K93" s="73">
        <f t="shared" si="52"/>
        <v>-2.5775623434369097E-2</v>
      </c>
      <c r="M93" s="66">
        <v>40209</v>
      </c>
      <c r="N93">
        <v>16.502008</v>
      </c>
      <c r="O93" s="73">
        <f t="shared" si="53"/>
        <v>-4.7396868940207358E-3</v>
      </c>
      <c r="Q93" s="66">
        <v>40209</v>
      </c>
      <c r="R93">
        <v>28.548898999999999</v>
      </c>
      <c r="S93" s="73">
        <f t="shared" si="54"/>
        <v>-9.7206484854140685E-3</v>
      </c>
      <c r="U93" s="66">
        <v>40209</v>
      </c>
      <c r="V93">
        <v>64.121291999999997</v>
      </c>
      <c r="W93" s="73">
        <f t="shared" si="55"/>
        <v>-5.6406692638492732E-3</v>
      </c>
      <c r="X93"/>
      <c r="Y93" s="66">
        <v>40209</v>
      </c>
      <c r="Z93">
        <v>46.010528999999998</v>
      </c>
      <c r="AA93" s="73">
        <f t="shared" si="56"/>
        <v>-7.2619433782614836E-3</v>
      </c>
      <c r="AC93" s="93">
        <v>40207</v>
      </c>
      <c r="AD93" s="65">
        <v>9.1140000000000008</v>
      </c>
      <c r="AE93" s="95">
        <f t="shared" si="57"/>
        <v>4.9942902049240435E-2</v>
      </c>
      <c r="AG93" s="66">
        <v>40209</v>
      </c>
      <c r="AH93">
        <v>37.244072000000003</v>
      </c>
      <c r="AI93" s="73">
        <f t="shared" si="58"/>
        <v>-1.6404599670524489E-2</v>
      </c>
      <c r="AJ93"/>
      <c r="AK93" s="66">
        <v>40209</v>
      </c>
      <c r="AL93">
        <v>35.703316000000001</v>
      </c>
      <c r="AM93" s="73">
        <f t="shared" si="59"/>
        <v>2.2364090494875867E-3</v>
      </c>
      <c r="AN93"/>
      <c r="AO93" s="66">
        <v>40209</v>
      </c>
      <c r="AP93">
        <v>12.897854000000001</v>
      </c>
      <c r="AQ93" s="73">
        <f t="shared" si="60"/>
        <v>6.5088314070147604E-2</v>
      </c>
      <c r="AS93" s="66">
        <v>40209</v>
      </c>
      <c r="AT93">
        <v>53.298748000000003</v>
      </c>
      <c r="AU93" s="73">
        <f t="shared" si="61"/>
        <v>5.3032688493113135E-2</v>
      </c>
      <c r="AW93" s="66">
        <v>40209</v>
      </c>
      <c r="AX93">
        <v>29.891438000000001</v>
      </c>
      <c r="AY93" s="73">
        <f t="shared" si="62"/>
        <v>3.6371541955046698E-4</v>
      </c>
      <c r="BA93" s="66">
        <v>40207</v>
      </c>
      <c r="BB93">
        <v>10.130599999999999</v>
      </c>
      <c r="BC93" s="73">
        <f t="shared" si="63"/>
        <v>-0.11454666955472627</v>
      </c>
      <c r="BE93" s="66">
        <v>40209</v>
      </c>
      <c r="BF93">
        <v>26.963951000000002</v>
      </c>
      <c r="BG93" s="73">
        <f t="shared" si="64"/>
        <v>-2.0229212725734042E-2</v>
      </c>
      <c r="BI93" s="66">
        <v>40209</v>
      </c>
      <c r="BJ93">
        <v>49.106971999999999</v>
      </c>
      <c r="BK93" s="73">
        <f t="shared" si="65"/>
        <v>2.027231122873132E-2</v>
      </c>
      <c r="BM93" s="66">
        <v>40209</v>
      </c>
      <c r="BN93">
        <v>37.457745000000003</v>
      </c>
      <c r="BO93" s="73">
        <f t="shared" si="66"/>
        <v>1.8617716831493315E-2</v>
      </c>
      <c r="BQ93" s="66">
        <v>40209</v>
      </c>
      <c r="BR93">
        <v>5.2361360000000001</v>
      </c>
      <c r="BS93" s="73">
        <f t="shared" si="67"/>
        <v>9.8897784915738807E-3</v>
      </c>
      <c r="BU93" s="66">
        <v>40209</v>
      </c>
      <c r="BV93">
        <v>21.529629</v>
      </c>
      <c r="BW93" s="73">
        <f t="shared" si="68"/>
        <v>-8.6345165938621571E-2</v>
      </c>
      <c r="BY93" s="66">
        <v>40209</v>
      </c>
      <c r="BZ93">
        <v>9.7996850000000002</v>
      </c>
      <c r="CA93" s="73">
        <f t="shared" si="69"/>
        <v>-2.1493458312286592E-2</v>
      </c>
      <c r="CC93" s="66">
        <v>40209</v>
      </c>
      <c r="CD93">
        <v>22.447104</v>
      </c>
      <c r="CE93" s="73">
        <f t="shared" si="70"/>
        <v>-3.8690901966206857E-2</v>
      </c>
      <c r="CG93" s="66">
        <v>40209</v>
      </c>
      <c r="CH93">
        <v>9.0768179999999994</v>
      </c>
      <c r="CI93" s="73">
        <f t="shared" si="71"/>
        <v>-1.443705246166543E-2</v>
      </c>
      <c r="CK93" s="66">
        <v>40209</v>
      </c>
      <c r="CL93">
        <v>27.632963</v>
      </c>
      <c r="CM93" s="73">
        <f t="shared" si="72"/>
        <v>-9.3193874514655543E-3</v>
      </c>
      <c r="CO93" s="66">
        <v>40209</v>
      </c>
      <c r="CP93">
        <v>2.5849500000000001</v>
      </c>
      <c r="CQ93" s="73">
        <f t="shared" si="73"/>
        <v>1.8124537440534272E-2</v>
      </c>
      <c r="CS93" s="66">
        <v>40207</v>
      </c>
      <c r="CT93">
        <v>6.8639999999999999</v>
      </c>
      <c r="CU93" s="73">
        <f t="shared" si="99"/>
        <v>-5.2310494175525557E-3</v>
      </c>
      <c r="CW93" s="66">
        <v>40207</v>
      </c>
      <c r="CX93">
        <v>52.697600000000001</v>
      </c>
      <c r="CY93" s="73">
        <f t="shared" si="74"/>
        <v>-7.5526114506029404E-2</v>
      </c>
      <c r="DA93" s="66">
        <v>40209</v>
      </c>
      <c r="DB93">
        <v>33.821784999999998</v>
      </c>
      <c r="DC93" s="73">
        <f t="shared" si="75"/>
        <v>3.566935403504428E-2</v>
      </c>
      <c r="DE93" s="66">
        <v>40209</v>
      </c>
      <c r="DF93">
        <v>14.268041999999999</v>
      </c>
      <c r="DG93" s="73">
        <f t="shared" si="76"/>
        <v>0.19736470978957532</v>
      </c>
      <c r="DI93" s="93">
        <v>40207</v>
      </c>
      <c r="DJ93" s="65">
        <v>6.18</v>
      </c>
      <c r="DK93" s="95">
        <f t="shared" si="77"/>
        <v>-7.6301588457932917E-2</v>
      </c>
      <c r="DM93" s="66">
        <v>40209</v>
      </c>
      <c r="DN93">
        <v>1.724167</v>
      </c>
      <c r="DO93" s="73">
        <f t="shared" si="78"/>
        <v>-7.2795048482164393E-2</v>
      </c>
      <c r="DQ93" s="66">
        <v>40209</v>
      </c>
      <c r="DR93">
        <v>29.716495999999999</v>
      </c>
      <c r="DS93" s="73">
        <f t="shared" si="79"/>
        <v>4.4318415778376856E-2</v>
      </c>
      <c r="DU93" s="66">
        <v>40207</v>
      </c>
      <c r="DV93">
        <v>10.664199999999999</v>
      </c>
      <c r="DW93" s="73">
        <f t="shared" si="80"/>
        <v>-0.13701596540591854</v>
      </c>
      <c r="DY93" s="66">
        <v>40209</v>
      </c>
      <c r="DZ93">
        <v>31.350270999999999</v>
      </c>
      <c r="EA93" s="73">
        <f t="shared" si="81"/>
        <v>-1.4188534135230274E-2</v>
      </c>
      <c r="EC93" s="66">
        <v>40209</v>
      </c>
      <c r="ED93">
        <v>9.5130929999999996</v>
      </c>
      <c r="EE93" s="73">
        <f t="shared" si="82"/>
        <v>3.5454182619878698E-2</v>
      </c>
      <c r="EG93" s="93">
        <v>40207</v>
      </c>
      <c r="EH93" s="65">
        <v>17.168299999999999</v>
      </c>
      <c r="EI93" s="95">
        <f t="shared" si="83"/>
        <v>-0.1169834393613304</v>
      </c>
      <c r="EK93" s="66">
        <v>40209</v>
      </c>
      <c r="EL93">
        <v>34.137858999999999</v>
      </c>
      <c r="EM93" s="73">
        <f t="shared" si="84"/>
        <v>4.5750694093525418E-2</v>
      </c>
      <c r="EO93" s="66">
        <v>40209</v>
      </c>
      <c r="EP93">
        <v>8.5445740000000008</v>
      </c>
      <c r="EQ93" s="73">
        <f t="shared" si="85"/>
        <v>-5.6553513175412247E-2</v>
      </c>
      <c r="ES93" s="66">
        <v>40209</v>
      </c>
      <c r="ET93">
        <v>15.039548999999999</v>
      </c>
      <c r="EU93" s="73">
        <f t="shared" si="86"/>
        <v>-1.9829941832748322E-2</v>
      </c>
      <c r="EW93" s="66">
        <v>40209</v>
      </c>
      <c r="EX93">
        <v>14.795413</v>
      </c>
      <c r="EY93" s="73">
        <f t="shared" si="87"/>
        <v>-1.6547635998960468E-2</v>
      </c>
      <c r="FA93" s="66">
        <v>40209</v>
      </c>
      <c r="FB93">
        <v>30.701557000000001</v>
      </c>
      <c r="FC93" s="73">
        <f t="shared" si="88"/>
        <v>-4.3708854753378719E-2</v>
      </c>
      <c r="FE93" s="66">
        <v>40209</v>
      </c>
      <c r="FF93">
        <v>6.8261630000000002</v>
      </c>
      <c r="FG93" s="73">
        <f t="shared" si="89"/>
        <v>-1.5656378942030043E-2</v>
      </c>
      <c r="FI93" s="66">
        <v>40209</v>
      </c>
      <c r="FJ93">
        <v>10.03584</v>
      </c>
      <c r="FK93" s="73">
        <f t="shared" si="90"/>
        <v>-1.8741766851242063E-2</v>
      </c>
      <c r="FM93" s="93">
        <v>40207</v>
      </c>
      <c r="FN93" s="65">
        <v>108.5</v>
      </c>
      <c r="FO93" s="95">
        <f t="shared" si="91"/>
        <v>-1.5655940942460064E-3</v>
      </c>
      <c r="FQ93" s="66">
        <v>40209</v>
      </c>
      <c r="FR93">
        <v>39.180186999999997</v>
      </c>
      <c r="FS93" s="73">
        <f t="shared" si="92"/>
        <v>5.0705324949450639E-2</v>
      </c>
      <c r="FU93" s="66">
        <v>40209</v>
      </c>
      <c r="FV93">
        <v>145</v>
      </c>
      <c r="FW93" s="73">
        <f t="shared" si="93"/>
        <v>-8.0785118490562136E-2</v>
      </c>
      <c r="FY93" s="93">
        <v>40207</v>
      </c>
      <c r="FZ93" s="65">
        <v>10.4733</v>
      </c>
      <c r="GA93" s="95">
        <f t="shared" si="94"/>
        <v>-1.7537916562220219E-2</v>
      </c>
      <c r="GC93" s="66">
        <v>40209</v>
      </c>
      <c r="GD93">
        <v>13.374900999999999</v>
      </c>
      <c r="GE93" s="73">
        <f t="shared" si="95"/>
        <v>-2.9199128335581963E-2</v>
      </c>
      <c r="GG93" s="66">
        <v>40209</v>
      </c>
      <c r="GH93">
        <v>24.498101999999999</v>
      </c>
      <c r="GI93" s="73">
        <f t="shared" si="96"/>
        <v>-2.7411372203556963E-2</v>
      </c>
      <c r="GK93" s="66">
        <v>40209</v>
      </c>
      <c r="GL93">
        <v>13.67577</v>
      </c>
      <c r="GM93" s="73">
        <f t="shared" si="97"/>
        <v>-1.970624495466921E-2</v>
      </c>
      <c r="GO93" s="66">
        <v>40209</v>
      </c>
      <c r="GP93">
        <v>29.925735</v>
      </c>
      <c r="GQ93" s="73">
        <f t="shared" si="98"/>
        <v>4.9673339388976133E-2</v>
      </c>
    </row>
    <row r="94" spans="1:199">
      <c r="A94" s="66">
        <v>40237</v>
      </c>
      <c r="B94">
        <v>29.391366999999999</v>
      </c>
      <c r="C94" s="73">
        <f t="shared" si="50"/>
        <v>1.4448706084878018E-2</v>
      </c>
      <c r="E94" s="66">
        <v>40237</v>
      </c>
      <c r="F94">
        <v>71.442062000000007</v>
      </c>
      <c r="G94" s="73">
        <f t="shared" si="51"/>
        <v>8.3592733266846589E-2</v>
      </c>
      <c r="I94" s="66">
        <v>40237</v>
      </c>
      <c r="J94">
        <v>26.573896000000001</v>
      </c>
      <c r="K94" s="73">
        <f t="shared" si="52"/>
        <v>4.7650736098724202E-2</v>
      </c>
      <c r="M94" s="66">
        <v>40237</v>
      </c>
      <c r="N94">
        <v>16.878489999999999</v>
      </c>
      <c r="O94" s="73">
        <f t="shared" si="53"/>
        <v>2.2557959718416315E-2</v>
      </c>
      <c r="Q94" s="66">
        <v>40237</v>
      </c>
      <c r="R94">
        <v>31.250409999999999</v>
      </c>
      <c r="S94" s="73">
        <f t="shared" si="54"/>
        <v>9.0414124660874257E-2</v>
      </c>
      <c r="U94" s="66">
        <v>40237</v>
      </c>
      <c r="V94">
        <v>65.673309000000003</v>
      </c>
      <c r="W94" s="73">
        <f t="shared" si="55"/>
        <v>2.391610998096981E-2</v>
      </c>
      <c r="X94"/>
      <c r="Y94" s="66">
        <v>40237</v>
      </c>
      <c r="Z94">
        <v>54.684283999999998</v>
      </c>
      <c r="AA94" s="73">
        <f t="shared" si="56"/>
        <v>0.1727060939296744</v>
      </c>
      <c r="AC94" s="93">
        <v>40235</v>
      </c>
      <c r="AD94" s="65">
        <v>8.65</v>
      </c>
      <c r="AE94" s="95">
        <f t="shared" si="57"/>
        <v>-5.225237189790289E-2</v>
      </c>
      <c r="AG94" s="66">
        <v>40237</v>
      </c>
      <c r="AH94">
        <v>38.323073999999998</v>
      </c>
      <c r="AI94" s="73">
        <f t="shared" si="58"/>
        <v>2.8559377870243409E-2</v>
      </c>
      <c r="AJ94"/>
      <c r="AK94" s="66">
        <v>40237</v>
      </c>
      <c r="AL94">
        <v>36.680298000000001</v>
      </c>
      <c r="AM94" s="73">
        <f t="shared" si="59"/>
        <v>2.6996202047595553E-2</v>
      </c>
      <c r="AN94"/>
      <c r="AO94" s="66">
        <v>40237</v>
      </c>
      <c r="AP94">
        <v>12.676579</v>
      </c>
      <c r="AQ94" s="73">
        <f t="shared" si="60"/>
        <v>-1.7304823284494158E-2</v>
      </c>
      <c r="AS94" s="66">
        <v>40237</v>
      </c>
      <c r="AT94">
        <v>58.345787000000001</v>
      </c>
      <c r="AU94" s="73">
        <f t="shared" si="61"/>
        <v>9.0474312683062511E-2</v>
      </c>
      <c r="AW94" s="66">
        <v>40237</v>
      </c>
      <c r="AX94">
        <v>33.283577000000001</v>
      </c>
      <c r="AY94" s="73">
        <f t="shared" si="62"/>
        <v>0.10749200727408076</v>
      </c>
      <c r="BA94" s="66">
        <v>40235</v>
      </c>
      <c r="BB94">
        <v>9.3919999999999995</v>
      </c>
      <c r="BC94" s="73">
        <f t="shared" si="63"/>
        <v>-7.5702283430695322E-2</v>
      </c>
      <c r="BE94" s="66">
        <v>40237</v>
      </c>
      <c r="BF94">
        <v>31.695454000000002</v>
      </c>
      <c r="BG94" s="73">
        <f t="shared" si="64"/>
        <v>0.16167243790767077</v>
      </c>
      <c r="BI94" s="66">
        <v>40237</v>
      </c>
      <c r="BJ94">
        <v>56.093921999999999</v>
      </c>
      <c r="BK94" s="73">
        <f t="shared" si="65"/>
        <v>0.13302644376652839</v>
      </c>
      <c r="BM94" s="66">
        <v>40237</v>
      </c>
      <c r="BN94">
        <v>40.087471000000001</v>
      </c>
      <c r="BO94" s="73">
        <f t="shared" si="66"/>
        <v>6.78503439415368E-2</v>
      </c>
      <c r="BQ94" s="66">
        <v>40237</v>
      </c>
      <c r="BR94">
        <v>5.5602780000000003</v>
      </c>
      <c r="BS94" s="73">
        <f t="shared" si="67"/>
        <v>6.0064285276224302E-2</v>
      </c>
      <c r="BU94" s="66">
        <v>40237</v>
      </c>
      <c r="BV94">
        <v>24.475380000000001</v>
      </c>
      <c r="BW94" s="73">
        <f t="shared" si="68"/>
        <v>0.1282376348848539</v>
      </c>
      <c r="BY94" s="66">
        <v>40237</v>
      </c>
      <c r="BZ94">
        <v>10.272817</v>
      </c>
      <c r="CA94" s="73">
        <f t="shared" si="69"/>
        <v>4.715103808630805E-2</v>
      </c>
      <c r="CC94" s="66">
        <v>40237</v>
      </c>
      <c r="CD94">
        <v>25.759336000000001</v>
      </c>
      <c r="CE94" s="73">
        <f t="shared" si="70"/>
        <v>0.13763551641191393</v>
      </c>
      <c r="CG94" s="66">
        <v>40237</v>
      </c>
      <c r="CH94">
        <v>10.111274999999999</v>
      </c>
      <c r="CI94" s="73">
        <f t="shared" si="71"/>
        <v>0.10792744717454246</v>
      </c>
      <c r="CK94" s="66">
        <v>40237</v>
      </c>
      <c r="CL94">
        <v>31.359282</v>
      </c>
      <c r="CM94" s="73">
        <f t="shared" si="72"/>
        <v>0.12650092811738545</v>
      </c>
      <c r="CO94" s="66">
        <v>40237</v>
      </c>
      <c r="CP94">
        <v>2.6941549999999999</v>
      </c>
      <c r="CQ94" s="73">
        <f t="shared" si="73"/>
        <v>4.1378446183072293E-2</v>
      </c>
      <c r="CS94" s="66">
        <v>40235</v>
      </c>
      <c r="CT94">
        <v>6.5650000000000004</v>
      </c>
      <c r="CU94" s="73">
        <f t="shared" si="99"/>
        <v>-4.4537854430901552E-2</v>
      </c>
      <c r="CW94" s="66">
        <v>40235</v>
      </c>
      <c r="CX94">
        <v>60.0351</v>
      </c>
      <c r="CY94" s="73">
        <f t="shared" si="74"/>
        <v>0.13035947746296608</v>
      </c>
      <c r="DA94" s="66">
        <v>40237</v>
      </c>
      <c r="DB94">
        <v>35.121105</v>
      </c>
      <c r="DC94" s="73">
        <f t="shared" si="75"/>
        <v>3.7697110327368562E-2</v>
      </c>
      <c r="DE94" s="66">
        <v>40237</v>
      </c>
      <c r="DF94">
        <v>15.935949000000001</v>
      </c>
      <c r="DG94" s="73">
        <f t="shared" si="76"/>
        <v>0.11055528939347796</v>
      </c>
      <c r="DI94" s="93">
        <v>40235</v>
      </c>
      <c r="DJ94" s="65">
        <v>5.9139999999999997</v>
      </c>
      <c r="DK94" s="95">
        <f t="shared" si="77"/>
        <v>-4.3995850039313916E-2</v>
      </c>
      <c r="DM94" s="66">
        <v>40237</v>
      </c>
      <c r="DN94">
        <v>1.841002</v>
      </c>
      <c r="DO94" s="73">
        <f t="shared" si="78"/>
        <v>6.5565953316912243E-2</v>
      </c>
      <c r="DQ94" s="66">
        <v>40237</v>
      </c>
      <c r="DR94">
        <v>32.902973000000003</v>
      </c>
      <c r="DS94" s="73">
        <f t="shared" si="79"/>
        <v>0.10186070593532943</v>
      </c>
      <c r="DU94" s="66">
        <v>40235</v>
      </c>
      <c r="DV94">
        <v>9.1751000000000005</v>
      </c>
      <c r="DW94" s="73">
        <f t="shared" si="80"/>
        <v>-0.15039904432541296</v>
      </c>
      <c r="DY94" s="66">
        <v>40237</v>
      </c>
      <c r="DZ94">
        <v>34.115710999999997</v>
      </c>
      <c r="EA94" s="73">
        <f t="shared" si="81"/>
        <v>8.4535099942692662E-2</v>
      </c>
      <c r="EC94" s="66">
        <v>40237</v>
      </c>
      <c r="ED94">
        <v>9.7837099999999992</v>
      </c>
      <c r="EE94" s="73">
        <f t="shared" si="82"/>
        <v>2.8049697444242735E-2</v>
      </c>
      <c r="EG94" s="93">
        <v>40235</v>
      </c>
      <c r="EH94" s="65">
        <v>17.049700000000001</v>
      </c>
      <c r="EI94" s="95">
        <f t="shared" si="83"/>
        <v>-6.9320518397814465E-3</v>
      </c>
      <c r="EK94" s="66">
        <v>40237</v>
      </c>
      <c r="EL94">
        <v>37.186667999999997</v>
      </c>
      <c r="EM94" s="73">
        <f t="shared" si="84"/>
        <v>8.554330690739792E-2</v>
      </c>
      <c r="EO94" s="66">
        <v>40237</v>
      </c>
      <c r="EP94">
        <v>9.1883669999999995</v>
      </c>
      <c r="EQ94" s="73">
        <f t="shared" si="85"/>
        <v>7.264176582438249E-2</v>
      </c>
      <c r="ES94" s="66">
        <v>40237</v>
      </c>
      <c r="ET94">
        <v>16.629667000000001</v>
      </c>
      <c r="EU94" s="73">
        <f t="shared" si="86"/>
        <v>0.10050493758148001</v>
      </c>
      <c r="EW94" s="66">
        <v>40237</v>
      </c>
      <c r="EX94">
        <v>15.689613</v>
      </c>
      <c r="EY94" s="73">
        <f t="shared" si="87"/>
        <v>5.8681700750121579E-2</v>
      </c>
      <c r="FA94" s="66">
        <v>40237</v>
      </c>
      <c r="FB94">
        <v>35.386581</v>
      </c>
      <c r="FC94" s="73">
        <f t="shared" si="88"/>
        <v>0.14201931055927441</v>
      </c>
      <c r="FE94" s="66">
        <v>40237</v>
      </c>
      <c r="FF94">
        <v>8.0645319999999998</v>
      </c>
      <c r="FG94" s="73">
        <f t="shared" si="89"/>
        <v>0.16671295189066754</v>
      </c>
      <c r="FI94" s="66">
        <v>40237</v>
      </c>
      <c r="FJ94">
        <v>10.749211000000001</v>
      </c>
      <c r="FK94" s="73">
        <f t="shared" si="90"/>
        <v>6.8669670760789309E-2</v>
      </c>
      <c r="FM94" s="93">
        <v>40235</v>
      </c>
      <c r="FN94" s="65">
        <v>113.65</v>
      </c>
      <c r="FO94" s="95">
        <f t="shared" si="91"/>
        <v>4.6373377318038124E-2</v>
      </c>
      <c r="FQ94" s="66">
        <v>40237</v>
      </c>
      <c r="FR94">
        <v>41.811664999999998</v>
      </c>
      <c r="FS94" s="73">
        <f t="shared" si="92"/>
        <v>6.5004182236116204E-2</v>
      </c>
      <c r="FU94" s="66">
        <v>40237</v>
      </c>
      <c r="FV94">
        <v>150</v>
      </c>
      <c r="FW94" s="73">
        <f t="shared" si="93"/>
        <v>3.3901551675681416E-2</v>
      </c>
      <c r="FY94" s="93">
        <v>40235</v>
      </c>
      <c r="FZ94" s="65">
        <v>10.359400000000001</v>
      </c>
      <c r="GA94" s="95">
        <f t="shared" si="94"/>
        <v>-1.0934841371833235E-2</v>
      </c>
      <c r="GC94" s="66">
        <v>40237</v>
      </c>
      <c r="GD94">
        <v>14.627186</v>
      </c>
      <c r="GE94" s="73">
        <f t="shared" si="95"/>
        <v>8.9501961148332712E-2</v>
      </c>
      <c r="GG94" s="66">
        <v>40237</v>
      </c>
      <c r="GH94">
        <v>26.607137999999999</v>
      </c>
      <c r="GI94" s="73">
        <f t="shared" si="96"/>
        <v>8.2583880491985187E-2</v>
      </c>
      <c r="GK94" s="66">
        <v>40237</v>
      </c>
      <c r="GL94">
        <v>14.309051999999999</v>
      </c>
      <c r="GM94" s="73">
        <f t="shared" si="97"/>
        <v>4.5266690141793235E-2</v>
      </c>
      <c r="GO94" s="66">
        <v>40237</v>
      </c>
      <c r="GP94">
        <v>36.596271999999999</v>
      </c>
      <c r="GQ94" s="73">
        <f t="shared" si="98"/>
        <v>0.20122756475003348</v>
      </c>
    </row>
    <row r="95" spans="1:199">
      <c r="A95" s="66">
        <v>40268</v>
      </c>
      <c r="B95">
        <v>28.84366</v>
      </c>
      <c r="C95" s="73">
        <f t="shared" si="50"/>
        <v>-1.881078033011125E-2</v>
      </c>
      <c r="E95" s="66">
        <v>40268</v>
      </c>
      <c r="F95">
        <v>71.689719999999994</v>
      </c>
      <c r="G95" s="73">
        <f t="shared" si="51"/>
        <v>3.460562618470958E-3</v>
      </c>
      <c r="I95" s="66">
        <v>40268</v>
      </c>
      <c r="J95">
        <v>25.331143999999998</v>
      </c>
      <c r="K95" s="73">
        <f t="shared" si="52"/>
        <v>-4.7894753730623435E-2</v>
      </c>
      <c r="M95" s="66">
        <v>40268</v>
      </c>
      <c r="N95">
        <v>17.326927000000001</v>
      </c>
      <c r="O95" s="73">
        <f t="shared" si="53"/>
        <v>2.6221735251806617E-2</v>
      </c>
      <c r="Q95" s="66">
        <v>40268</v>
      </c>
      <c r="R95">
        <v>31.568489</v>
      </c>
      <c r="S95" s="73">
        <f t="shared" si="54"/>
        <v>1.012694343393584E-2</v>
      </c>
      <c r="U95" s="66">
        <v>40268</v>
      </c>
      <c r="V95">
        <v>66.052871999999994</v>
      </c>
      <c r="W95" s="73">
        <f t="shared" si="55"/>
        <v>5.7629249948615326E-3</v>
      </c>
      <c r="X95"/>
      <c r="Y95" s="66">
        <v>40268</v>
      </c>
      <c r="Z95">
        <v>54.824390000000001</v>
      </c>
      <c r="AA95" s="73">
        <f t="shared" si="56"/>
        <v>2.5588123995651693E-3</v>
      </c>
      <c r="AC95" s="93">
        <v>40268</v>
      </c>
      <c r="AD95" s="65">
        <v>9.6329999999999991</v>
      </c>
      <c r="AE95" s="95">
        <f t="shared" si="57"/>
        <v>0.10763538283169845</v>
      </c>
      <c r="AG95" s="66">
        <v>40268</v>
      </c>
      <c r="AH95">
        <v>36.788780000000003</v>
      </c>
      <c r="AI95" s="73">
        <f t="shared" si="58"/>
        <v>-4.0859261710217691E-2</v>
      </c>
      <c r="AJ95"/>
      <c r="AK95" s="66">
        <v>40268</v>
      </c>
      <c r="AL95">
        <v>34.33419</v>
      </c>
      <c r="AM95" s="73">
        <f t="shared" si="59"/>
        <v>-6.6098120967137339E-2</v>
      </c>
      <c r="AN95"/>
      <c r="AO95" s="66">
        <v>40268</v>
      </c>
      <c r="AP95">
        <v>11.940410999999999</v>
      </c>
      <c r="AQ95" s="73">
        <f t="shared" si="60"/>
        <v>-5.9827588172611426E-2</v>
      </c>
      <c r="AS95" s="66">
        <v>40268</v>
      </c>
      <c r="AT95">
        <v>54.379809999999999</v>
      </c>
      <c r="AU95" s="73">
        <f t="shared" si="61"/>
        <v>-7.0394208631295446E-2</v>
      </c>
      <c r="AW95" s="66">
        <v>40268</v>
      </c>
      <c r="AX95">
        <v>31.877434000000001</v>
      </c>
      <c r="AY95" s="73">
        <f t="shared" si="62"/>
        <v>-4.3165730800820798E-2</v>
      </c>
      <c r="BA95" s="66">
        <v>40268</v>
      </c>
      <c r="BB95">
        <v>9.6782000000000004</v>
      </c>
      <c r="BC95" s="73">
        <f t="shared" si="63"/>
        <v>3.0017670498600397E-2</v>
      </c>
      <c r="BE95" s="66">
        <v>40268</v>
      </c>
      <c r="BF95">
        <v>29.914272</v>
      </c>
      <c r="BG95" s="73">
        <f t="shared" si="64"/>
        <v>-5.7837572731117386E-2</v>
      </c>
      <c r="BI95" s="66">
        <v>40268</v>
      </c>
      <c r="BJ95">
        <v>59.927151000000002</v>
      </c>
      <c r="BK95" s="73">
        <f t="shared" si="65"/>
        <v>6.6102210131612202E-2</v>
      </c>
      <c r="BM95" s="66">
        <v>40268</v>
      </c>
      <c r="BN95">
        <v>36.752724000000001</v>
      </c>
      <c r="BO95" s="73">
        <f t="shared" si="66"/>
        <v>-8.6851496240595183E-2</v>
      </c>
      <c r="BQ95" s="66">
        <v>40268</v>
      </c>
      <c r="BR95">
        <v>5.4184320000000001</v>
      </c>
      <c r="BS95" s="73">
        <f t="shared" si="67"/>
        <v>-2.5841632308964115E-2</v>
      </c>
      <c r="BU95" s="66">
        <v>40268</v>
      </c>
      <c r="BV95">
        <v>27.256121</v>
      </c>
      <c r="BW95" s="73">
        <f t="shared" si="68"/>
        <v>0.10761040539527056</v>
      </c>
      <c r="BY95" s="66">
        <v>40268</v>
      </c>
      <c r="BZ95">
        <v>9.9711960000000008</v>
      </c>
      <c r="CA95" s="73">
        <f t="shared" si="69"/>
        <v>-2.9800743730323771E-2</v>
      </c>
      <c r="CC95" s="66">
        <v>40268</v>
      </c>
      <c r="CD95">
        <v>27.982571</v>
      </c>
      <c r="CE95" s="73">
        <f t="shared" si="70"/>
        <v>8.2784727571744515E-2</v>
      </c>
      <c r="CG95" s="66">
        <v>40268</v>
      </c>
      <c r="CH95">
        <v>9.2702039999999997</v>
      </c>
      <c r="CI95" s="73">
        <f t="shared" si="71"/>
        <v>-8.6845752032361584E-2</v>
      </c>
      <c r="CK95" s="66">
        <v>40268</v>
      </c>
      <c r="CL95">
        <v>30.274082</v>
      </c>
      <c r="CM95" s="73">
        <f t="shared" si="72"/>
        <v>-3.5218332880400903E-2</v>
      </c>
      <c r="CO95" s="66">
        <v>40268</v>
      </c>
      <c r="CP95">
        <v>2.5980279999999998</v>
      </c>
      <c r="CQ95" s="73">
        <f t="shared" si="73"/>
        <v>-3.6331915885130253E-2</v>
      </c>
      <c r="CS95" s="66">
        <v>40268</v>
      </c>
      <c r="CT95">
        <v>7.3920000000000003</v>
      </c>
      <c r="CU95" s="73">
        <f t="shared" si="99"/>
        <v>0.11864582658462346</v>
      </c>
      <c r="CW95" s="66">
        <v>40268</v>
      </c>
      <c r="CX95">
        <v>60.835999999999999</v>
      </c>
      <c r="CY95" s="73">
        <f t="shared" si="74"/>
        <v>1.3252327833816894E-2</v>
      </c>
      <c r="DA95" s="66">
        <v>40268</v>
      </c>
      <c r="DB95">
        <v>34.947868</v>
      </c>
      <c r="DC95" s="73">
        <f t="shared" si="75"/>
        <v>-4.9447664369382622E-3</v>
      </c>
      <c r="DE95" s="66">
        <v>40268</v>
      </c>
      <c r="DF95">
        <v>15.878147999999999</v>
      </c>
      <c r="DG95" s="73">
        <f t="shared" si="76"/>
        <v>-3.6336762032529268E-3</v>
      </c>
      <c r="DI95" s="93">
        <v>40268</v>
      </c>
      <c r="DJ95" s="65">
        <v>6.2750000000000004</v>
      </c>
      <c r="DK95" s="95">
        <f t="shared" si="77"/>
        <v>5.9251063587562283E-2</v>
      </c>
      <c r="DM95" s="66">
        <v>40268</v>
      </c>
      <c r="DN95">
        <v>1.667421</v>
      </c>
      <c r="DO95" s="73">
        <f t="shared" si="78"/>
        <v>-9.9031867242951307E-2</v>
      </c>
      <c r="DQ95" s="66">
        <v>40268</v>
      </c>
      <c r="DR95">
        <v>32.558185999999999</v>
      </c>
      <c r="DS95" s="73">
        <f t="shared" si="79"/>
        <v>-1.0534191378693956E-2</v>
      </c>
      <c r="DU95" s="66">
        <v>40268</v>
      </c>
      <c r="DV95">
        <v>9.7323000000000004</v>
      </c>
      <c r="DW95" s="73">
        <f t="shared" si="80"/>
        <v>5.8956957522927976E-2</v>
      </c>
      <c r="DY95" s="66">
        <v>40268</v>
      </c>
      <c r="DZ95">
        <v>38.044193</v>
      </c>
      <c r="EA95" s="73">
        <f t="shared" si="81"/>
        <v>0.10899044635817641</v>
      </c>
      <c r="EC95" s="66">
        <v>40268</v>
      </c>
      <c r="ED95">
        <v>9.0823099999999997</v>
      </c>
      <c r="EE95" s="73">
        <f t="shared" si="82"/>
        <v>-7.4390192172637495E-2</v>
      </c>
      <c r="EG95" s="93">
        <v>40268</v>
      </c>
      <c r="EH95" s="65">
        <v>17.3413</v>
      </c>
      <c r="EI95" s="95">
        <f t="shared" si="83"/>
        <v>1.6958331440326286E-2</v>
      </c>
      <c r="EK95" s="66">
        <v>40268</v>
      </c>
      <c r="EL95">
        <v>36.247546999999997</v>
      </c>
      <c r="EM95" s="73">
        <f t="shared" si="84"/>
        <v>-2.557859990080432E-2</v>
      </c>
      <c r="EO95" s="66">
        <v>40268</v>
      </c>
      <c r="EP95">
        <v>8.7520170000000004</v>
      </c>
      <c r="EQ95" s="73">
        <f t="shared" si="85"/>
        <v>-4.8654039342674184E-2</v>
      </c>
      <c r="ES95" s="66">
        <v>40268</v>
      </c>
      <c r="ET95">
        <v>18.329723000000001</v>
      </c>
      <c r="EU95" s="73">
        <f t="shared" si="86"/>
        <v>9.7335680947476647E-2</v>
      </c>
      <c r="EW95" s="66">
        <v>40268</v>
      </c>
      <c r="EX95">
        <v>14.699411</v>
      </c>
      <c r="EY95" s="73">
        <f t="shared" si="87"/>
        <v>-6.5191476094041148E-2</v>
      </c>
      <c r="FA95" s="66">
        <v>40268</v>
      </c>
      <c r="FB95">
        <v>30.701557000000001</v>
      </c>
      <c r="FC95" s="73">
        <f t="shared" si="88"/>
        <v>-0.14201931055927441</v>
      </c>
      <c r="FE95" s="66">
        <v>40268</v>
      </c>
      <c r="FF95">
        <v>6.4424739999999998</v>
      </c>
      <c r="FG95" s="73">
        <f t="shared" si="89"/>
        <v>-0.22456305353935091</v>
      </c>
      <c r="FI95" s="66">
        <v>40268</v>
      </c>
      <c r="FJ95">
        <v>10.741084000000001</v>
      </c>
      <c r="FK95" s="73">
        <f t="shared" si="90"/>
        <v>-7.5634144504970434E-4</v>
      </c>
      <c r="FM95" s="93">
        <v>40268</v>
      </c>
      <c r="FN95" s="65">
        <v>120.15</v>
      </c>
      <c r="FO95" s="95">
        <f t="shared" si="91"/>
        <v>5.5617411883925716E-2</v>
      </c>
      <c r="FQ95" s="66">
        <v>40268</v>
      </c>
      <c r="FR95">
        <v>40.630820999999997</v>
      </c>
      <c r="FS95" s="73">
        <f t="shared" si="92"/>
        <v>-2.8648451045140935E-2</v>
      </c>
      <c r="FU95" s="66">
        <v>40268</v>
      </c>
      <c r="FV95">
        <v>142.5</v>
      </c>
      <c r="FW95" s="73">
        <f t="shared" si="93"/>
        <v>-5.1293294387550578E-2</v>
      </c>
      <c r="FY95" s="93">
        <v>40268</v>
      </c>
      <c r="FZ95" s="65">
        <v>11.360799999999999</v>
      </c>
      <c r="GA95" s="95">
        <f t="shared" si="94"/>
        <v>9.2274513252385781E-2</v>
      </c>
      <c r="GC95" s="66">
        <v>40268</v>
      </c>
      <c r="GD95">
        <v>16.572984999999999</v>
      </c>
      <c r="GE95" s="73">
        <f t="shared" si="95"/>
        <v>0.12489210802056058</v>
      </c>
      <c r="GG95" s="66">
        <v>40268</v>
      </c>
      <c r="GH95">
        <v>27.687559</v>
      </c>
      <c r="GI95" s="73">
        <f t="shared" si="96"/>
        <v>3.9803653074588601E-2</v>
      </c>
      <c r="GK95" s="66">
        <v>40268</v>
      </c>
      <c r="GL95">
        <v>14.570776</v>
      </c>
      <c r="GM95" s="73">
        <f t="shared" si="97"/>
        <v>1.8125534917934883E-2</v>
      </c>
      <c r="GO95" s="66">
        <v>40268</v>
      </c>
      <c r="GP95">
        <v>33.535277999999998</v>
      </c>
      <c r="GQ95" s="73">
        <f t="shared" si="98"/>
        <v>-8.7348417932183689E-2</v>
      </c>
    </row>
    <row r="96" spans="1:199">
      <c r="A96" s="66">
        <v>40298</v>
      </c>
      <c r="B96">
        <v>31.289196</v>
      </c>
      <c r="C96" s="73">
        <f t="shared" ref="C96:C159" si="100">LN(B96/B95)</f>
        <v>8.13826508021709E-2</v>
      </c>
      <c r="E96" s="66">
        <v>40298</v>
      </c>
      <c r="F96">
        <v>71.177909999999997</v>
      </c>
      <c r="G96" s="73">
        <f t="shared" ref="G96:G159" si="101">LN(F96/F95)</f>
        <v>-7.1648446814526357E-3</v>
      </c>
      <c r="I96" s="66">
        <v>40298</v>
      </c>
      <c r="J96">
        <v>23.3279</v>
      </c>
      <c r="K96" s="73">
        <f t="shared" ref="K96:K159" si="102">LN(J96/J95)</f>
        <v>-8.2384557708117132E-2</v>
      </c>
      <c r="M96" s="66">
        <v>40298</v>
      </c>
      <c r="N96">
        <v>16.844571999999999</v>
      </c>
      <c r="O96" s="73">
        <f t="shared" ref="O96:O159" si="103">LN(N96/N95)</f>
        <v>-2.8233297039232462E-2</v>
      </c>
      <c r="Q96" s="66">
        <v>40298</v>
      </c>
      <c r="R96">
        <v>30.697035</v>
      </c>
      <c r="S96" s="73">
        <f t="shared" ref="S96:S159" si="104">LN(R96/R95)</f>
        <v>-2.7993369405818397E-2</v>
      </c>
      <c r="U96" s="66">
        <v>40298</v>
      </c>
      <c r="V96">
        <v>65.647575000000003</v>
      </c>
      <c r="W96" s="73">
        <f t="shared" ref="W96:W159" si="105">LN(V96/V95)</f>
        <v>-6.154850476103404E-3</v>
      </c>
      <c r="X96"/>
      <c r="Y96" s="66">
        <v>40298</v>
      </c>
      <c r="Z96">
        <v>54.588389999999997</v>
      </c>
      <c r="AA96" s="73">
        <f t="shared" ref="AA96:AA159" si="106">LN(Z96/Z95)</f>
        <v>-4.3139451533718669E-3</v>
      </c>
      <c r="AC96" s="93">
        <v>40298</v>
      </c>
      <c r="AD96" s="65">
        <v>9.24</v>
      </c>
      <c r="AE96" s="95">
        <f t="shared" ref="AE96:AE159" si="107">LN(AD96/AD95)</f>
        <v>-4.1652818121893656E-2</v>
      </c>
      <c r="AG96" s="66">
        <v>40298</v>
      </c>
      <c r="AH96">
        <v>34.818249000000002</v>
      </c>
      <c r="AI96" s="73">
        <f t="shared" ref="AI96:AI159" si="108">LN(AH96/AH95)</f>
        <v>-5.505126149740372E-2</v>
      </c>
      <c r="AJ96"/>
      <c r="AK96" s="66">
        <v>40298</v>
      </c>
      <c r="AL96">
        <v>32.865397999999999</v>
      </c>
      <c r="AM96" s="73">
        <f t="shared" ref="AM96:AM159" si="109">LN(AL96/AL95)</f>
        <v>-4.3721278916768684E-2</v>
      </c>
      <c r="AN96"/>
      <c r="AO96" s="66">
        <v>40298</v>
      </c>
      <c r="AP96">
        <v>13.863813</v>
      </c>
      <c r="AQ96" s="73">
        <f t="shared" ref="AQ96:AQ159" si="110">LN(AP96/AP95)</f>
        <v>0.14935353466895518</v>
      </c>
      <c r="AS96" s="66">
        <v>40298</v>
      </c>
      <c r="AT96">
        <v>51.149203999999997</v>
      </c>
      <c r="AU96" s="73">
        <f t="shared" ref="AU96:AU159" si="111">LN(AT96/AT95)</f>
        <v>-6.1246015062419473E-2</v>
      </c>
      <c r="AW96" s="66">
        <v>40298</v>
      </c>
      <c r="AX96">
        <v>32.410331999999997</v>
      </c>
      <c r="AY96" s="73">
        <f t="shared" ref="AY96:AY159" si="112">LN(AX96/AX95)</f>
        <v>1.6578899505349763E-2</v>
      </c>
      <c r="BA96" s="66">
        <v>40298</v>
      </c>
      <c r="BB96">
        <v>9.3930000000000007</v>
      </c>
      <c r="BC96" s="73">
        <f t="shared" ref="BC96:BC159" si="113">LN(BB96/BB95)</f>
        <v>-2.9911202571962538E-2</v>
      </c>
      <c r="BE96" s="66">
        <v>40298</v>
      </c>
      <c r="BF96">
        <v>28.361398999999999</v>
      </c>
      <c r="BG96" s="73">
        <f t="shared" ref="BG96:BG159" si="114">LN(BF96/BF95)</f>
        <v>-5.330666043874277E-2</v>
      </c>
      <c r="BI96" s="66">
        <v>40298</v>
      </c>
      <c r="BJ96">
        <v>60.578006999999999</v>
      </c>
      <c r="BK96" s="73">
        <f t="shared" ref="BK96:BK159" si="115">LN(BJ96/BJ95)</f>
        <v>1.0802231866672434E-2</v>
      </c>
      <c r="BM96" s="66">
        <v>40298</v>
      </c>
      <c r="BN96">
        <v>32.638916000000002</v>
      </c>
      <c r="BO96" s="73">
        <f t="shared" ref="BO96:BO159" si="116">LN(BN96/BN95)</f>
        <v>-0.11870702660078998</v>
      </c>
      <c r="BQ96" s="66">
        <v>40298</v>
      </c>
      <c r="BR96">
        <v>5.050516</v>
      </c>
      <c r="BS96" s="73">
        <f t="shared" ref="BS96:BS159" si="117">LN(BR96/BR95)</f>
        <v>-7.0316058418316826E-2</v>
      </c>
      <c r="BU96" s="66">
        <v>40298</v>
      </c>
      <c r="BV96">
        <v>28.790436</v>
      </c>
      <c r="BW96" s="73">
        <f t="shared" ref="BW96:BW159" si="118">LN(BV96/BV95)</f>
        <v>5.476512891838281E-2</v>
      </c>
      <c r="BY96" s="66">
        <v>40298</v>
      </c>
      <c r="BZ96">
        <v>8.989452</v>
      </c>
      <c r="CA96" s="73">
        <f t="shared" ref="CA96:CA159" si="119">LN(BZ96/BZ95)</f>
        <v>-0.10364864665164117</v>
      </c>
      <c r="CC96" s="66">
        <v>40298</v>
      </c>
      <c r="CD96">
        <v>28.611856</v>
      </c>
      <c r="CE96" s="73">
        <f t="shared" ref="CE96:CE159" si="120">LN(CD96/CD95)</f>
        <v>2.2239325301959458E-2</v>
      </c>
      <c r="CG96" s="66">
        <v>40298</v>
      </c>
      <c r="CH96">
        <v>8.2603030000000004</v>
      </c>
      <c r="CI96" s="73">
        <f t="shared" ref="CI96:CI159" si="121">LN(CH96/CH95)</f>
        <v>-0.11534411613931111</v>
      </c>
      <c r="CK96" s="66">
        <v>40298</v>
      </c>
      <c r="CL96">
        <v>26.515429000000001</v>
      </c>
      <c r="CM96" s="73">
        <f t="shared" ref="CM96:CM159" si="122">LN(CL96/CL95)</f>
        <v>-0.13256517695230693</v>
      </c>
      <c r="CO96" s="66">
        <v>40298</v>
      </c>
      <c r="CP96">
        <v>2.4502419999999998</v>
      </c>
      <c r="CQ96" s="73">
        <f t="shared" ref="CQ96:CQ159" si="123">LN(CP96/CP95)</f>
        <v>-5.8565900522640713E-2</v>
      </c>
      <c r="CS96" s="66">
        <v>40298</v>
      </c>
      <c r="CT96">
        <v>6.7389999999999999</v>
      </c>
      <c r="CU96" s="73">
        <f t="shared" si="99"/>
        <v>-9.2486788375303206E-2</v>
      </c>
      <c r="CW96" s="66">
        <v>40298</v>
      </c>
      <c r="CX96">
        <v>60.1173</v>
      </c>
      <c r="CY96" s="73">
        <f t="shared" ref="CY96:CY159" si="124">LN(CX96/CX95)</f>
        <v>-1.1884065313481513E-2</v>
      </c>
      <c r="DA96" s="66">
        <v>40298</v>
      </c>
      <c r="DB96">
        <v>33.089435999999999</v>
      </c>
      <c r="DC96" s="73">
        <f t="shared" ref="DC96:DC159" si="125">LN(DB96/DB95)</f>
        <v>-5.4643388024575648E-2</v>
      </c>
      <c r="DE96" s="66">
        <v>40298</v>
      </c>
      <c r="DF96">
        <v>18.342853999999999</v>
      </c>
      <c r="DG96" s="73">
        <f t="shared" ref="DG96:DG159" si="126">LN(DF96/DF95)</f>
        <v>0.14429624652830517</v>
      </c>
      <c r="DI96" s="93">
        <v>40298</v>
      </c>
      <c r="DJ96" s="65">
        <v>5.99</v>
      </c>
      <c r="DK96" s="95">
        <f t="shared" ref="DK96:DK159" si="127">LN(DJ96/DJ95)</f>
        <v>-4.6482072890489605E-2</v>
      </c>
      <c r="DM96" s="66">
        <v>40298</v>
      </c>
      <c r="DN96">
        <v>1.4504360000000001</v>
      </c>
      <c r="DO96" s="73">
        <f t="shared" ref="DO96:DO159" si="128">LN(DN96/DN95)</f>
        <v>-0.13941392048392348</v>
      </c>
      <c r="DQ96" s="66">
        <v>40298</v>
      </c>
      <c r="DR96">
        <v>31.065351</v>
      </c>
      <c r="DS96" s="73">
        <f t="shared" ref="DS96:DS159" si="129">LN(DR96/DR95)</f>
        <v>-4.6935744710375753E-2</v>
      </c>
      <c r="DU96" s="66">
        <v>40298</v>
      </c>
      <c r="DV96">
        <v>9.5526</v>
      </c>
      <c r="DW96" s="73">
        <f t="shared" ref="DW96:DW159" si="130">LN(DV96/DV95)</f>
        <v>-1.8636881838850785E-2</v>
      </c>
      <c r="DY96" s="66">
        <v>40298</v>
      </c>
      <c r="DZ96">
        <v>35.252898999999999</v>
      </c>
      <c r="EA96" s="73">
        <f t="shared" ref="EA96:EA159" si="131">LN(DZ96/DZ95)</f>
        <v>-7.6200690669141938E-2</v>
      </c>
      <c r="EC96" s="66">
        <v>40298</v>
      </c>
      <c r="ED96">
        <v>8.5604030000000009</v>
      </c>
      <c r="EE96" s="73">
        <f t="shared" ref="EE96:EE159" si="132">LN(ED96/ED95)</f>
        <v>-5.9181297059307011E-2</v>
      </c>
      <c r="EG96" s="93">
        <v>40298</v>
      </c>
      <c r="EH96" s="65">
        <v>16.8322</v>
      </c>
      <c r="EI96" s="95">
        <f t="shared" ref="EI96:EI159" si="133">LN(EH96/EH95)</f>
        <v>-2.9797221093150063E-2</v>
      </c>
      <c r="EK96" s="66">
        <v>40298</v>
      </c>
      <c r="EL96">
        <v>36.599162999999997</v>
      </c>
      <c r="EM96" s="73">
        <f t="shared" ref="EM96:EM159" si="134">LN(EL96/EL95)</f>
        <v>9.6536612478465723E-3</v>
      </c>
      <c r="EO96" s="66">
        <v>40298</v>
      </c>
      <c r="EP96">
        <v>9.0870709999999999</v>
      </c>
      <c r="EQ96" s="73">
        <f t="shared" ref="EQ96:EQ159" si="135">LN(EP96/EP95)</f>
        <v>3.7568445951528827E-2</v>
      </c>
      <c r="ES96" s="66">
        <v>40298</v>
      </c>
      <c r="ET96">
        <v>17.580096999999999</v>
      </c>
      <c r="EU96" s="73">
        <f t="shared" ref="EU96:EU159" si="136">LN(ET96/ET95)</f>
        <v>-4.1756540023429226E-2</v>
      </c>
      <c r="EW96" s="66">
        <v>40298</v>
      </c>
      <c r="EX96">
        <v>13.857326</v>
      </c>
      <c r="EY96" s="73">
        <f t="shared" ref="EY96:EY159" si="137">LN(EX96/EX95)</f>
        <v>-5.8993379099156987E-2</v>
      </c>
      <c r="FA96" s="66">
        <v>40298</v>
      </c>
      <c r="FB96">
        <v>26.635878000000002</v>
      </c>
      <c r="FC96" s="73">
        <f t="shared" ref="FC96:FC159" si="138">LN(FB96/FB95)</f>
        <v>-0.14205426594890624</v>
      </c>
      <c r="FE96" s="66">
        <v>40298</v>
      </c>
      <c r="FF96">
        <v>5.82857</v>
      </c>
      <c r="FG96" s="73">
        <f t="shared" ref="FG96:FG159" si="139">LN(FF96/FF95)</f>
        <v>-0.10014094057907928</v>
      </c>
      <c r="FI96" s="66">
        <v>40298</v>
      </c>
      <c r="FJ96">
        <v>9.5665949999999995</v>
      </c>
      <c r="FK96" s="73">
        <f t="shared" ref="FK96:FK159" si="140">LN(FJ96/FJ95)</f>
        <v>-0.11579867230600728</v>
      </c>
      <c r="FM96" s="93">
        <v>40298</v>
      </c>
      <c r="FN96" s="65">
        <v>106.2</v>
      </c>
      <c r="FO96" s="95">
        <f t="shared" ref="FO96:FO159" si="141">LN(FN96/FN95)</f>
        <v>-0.12341685337463953</v>
      </c>
      <c r="FQ96" s="66">
        <v>40298</v>
      </c>
      <c r="FR96">
        <v>41.086348999999998</v>
      </c>
      <c r="FS96" s="73">
        <f t="shared" ref="FS96:FS159" si="142">LN(FR96/FR95)</f>
        <v>1.1149008672621981E-2</v>
      </c>
      <c r="FU96" s="66">
        <v>40298</v>
      </c>
      <c r="FV96">
        <v>126.949997</v>
      </c>
      <c r="FW96" s="73">
        <f t="shared" ref="FW96:FW159" si="143">LN(FV96/FV95)</f>
        <v>-0.11554871518936903</v>
      </c>
      <c r="FY96" s="93">
        <v>40298</v>
      </c>
      <c r="FZ96" s="65">
        <v>11.8787</v>
      </c>
      <c r="GA96" s="95">
        <f t="shared" ref="GA96:GA159" si="144">LN(FZ96/FZ95)</f>
        <v>4.4578046988767384E-2</v>
      </c>
      <c r="GC96" s="66">
        <v>40298</v>
      </c>
      <c r="GD96">
        <v>14.757961999999999</v>
      </c>
      <c r="GE96" s="73">
        <f t="shared" ref="GE96:GE159" si="145">LN(GD96/GD95)</f>
        <v>-0.115991226296195</v>
      </c>
      <c r="GG96" s="66">
        <v>40298</v>
      </c>
      <c r="GH96">
        <v>24.675706999999999</v>
      </c>
      <c r="GI96" s="73">
        <f t="shared" ref="GI96:GI159" si="146">LN(GH96/GH95)</f>
        <v>-0.11516394133725173</v>
      </c>
      <c r="GK96" s="66">
        <v>40298</v>
      </c>
      <c r="GL96">
        <v>12.971833</v>
      </c>
      <c r="GM96" s="73">
        <f t="shared" ref="GM96:GM159" si="147">LN(GL96/GL95)</f>
        <v>-0.11623756443239039</v>
      </c>
      <c r="GO96" s="66">
        <v>40298</v>
      </c>
      <c r="GP96">
        <v>31.055140000000002</v>
      </c>
      <c r="GQ96" s="73">
        <f t="shared" ref="GQ96:GQ159" si="148">LN(GP96/GP95)</f>
        <v>-7.6833625231928507E-2</v>
      </c>
    </row>
    <row r="97" spans="1:199">
      <c r="A97" s="66">
        <v>40329</v>
      </c>
      <c r="B97">
        <v>31.651582999999999</v>
      </c>
      <c r="C97" s="73">
        <f t="shared" si="100"/>
        <v>1.1515300896818329E-2</v>
      </c>
      <c r="E97" s="66">
        <v>40329</v>
      </c>
      <c r="F97">
        <v>75.277373999999995</v>
      </c>
      <c r="G97" s="73">
        <f t="shared" si="101"/>
        <v>5.5997094095031098E-2</v>
      </c>
      <c r="I97" s="66">
        <v>40329</v>
      </c>
      <c r="J97">
        <v>23.569624000000001</v>
      </c>
      <c r="K97" s="73">
        <f t="shared" si="102"/>
        <v>1.0308695215870823E-2</v>
      </c>
      <c r="M97" s="66">
        <v>40329</v>
      </c>
      <c r="N97">
        <v>17.143899999999999</v>
      </c>
      <c r="O97" s="73">
        <f t="shared" si="103"/>
        <v>1.7613956807046791E-2</v>
      </c>
      <c r="Q97" s="66">
        <v>40329</v>
      </c>
      <c r="R97">
        <v>31.965012000000002</v>
      </c>
      <c r="S97" s="73">
        <f t="shared" si="104"/>
        <v>4.0475859504763595E-2</v>
      </c>
      <c r="U97" s="66">
        <v>40329</v>
      </c>
      <c r="V97">
        <v>69.601723000000007</v>
      </c>
      <c r="W97" s="73">
        <f t="shared" si="105"/>
        <v>5.848866102372851E-2</v>
      </c>
      <c r="X97"/>
      <c r="Y97" s="66">
        <v>40329</v>
      </c>
      <c r="Z97">
        <v>54.588389999999997</v>
      </c>
      <c r="AA97" s="73">
        <f t="shared" si="106"/>
        <v>0</v>
      </c>
      <c r="AC97" s="93">
        <v>40329</v>
      </c>
      <c r="AD97" s="65">
        <v>9.07</v>
      </c>
      <c r="AE97" s="95">
        <f t="shared" si="107"/>
        <v>-1.8569621526547571E-2</v>
      </c>
      <c r="AG97" s="66">
        <v>40329</v>
      </c>
      <c r="AH97">
        <v>36.274334000000003</v>
      </c>
      <c r="AI97" s="73">
        <f t="shared" si="108"/>
        <v>4.0968792965483732E-2</v>
      </c>
      <c r="AJ97"/>
      <c r="AK97" s="66">
        <v>40329</v>
      </c>
      <c r="AL97">
        <v>34.565178000000003</v>
      </c>
      <c r="AM97" s="73">
        <f t="shared" si="109"/>
        <v>5.0426387312105796E-2</v>
      </c>
      <c r="AN97"/>
      <c r="AO97" s="66">
        <v>40329</v>
      </c>
      <c r="AP97">
        <v>14.357429</v>
      </c>
      <c r="AQ97" s="73">
        <f t="shared" si="110"/>
        <v>3.4985444441932308E-2</v>
      </c>
      <c r="AS97" s="66">
        <v>40329</v>
      </c>
      <c r="AT97">
        <v>54.074244999999998</v>
      </c>
      <c r="AU97" s="73">
        <f t="shared" si="111"/>
        <v>5.5611079447752357E-2</v>
      </c>
      <c r="AW97" s="66">
        <v>40329</v>
      </c>
      <c r="AX97">
        <v>33.953319999999998</v>
      </c>
      <c r="AY97" s="73">
        <f t="shared" si="112"/>
        <v>4.6509379239497203E-2</v>
      </c>
      <c r="BA97" s="66">
        <v>40329</v>
      </c>
      <c r="BB97">
        <v>8.1881000000000004</v>
      </c>
      <c r="BC97" s="73">
        <f t="shared" si="113"/>
        <v>-0.13728285029328693</v>
      </c>
      <c r="BE97" s="66">
        <v>40329</v>
      </c>
      <c r="BF97">
        <v>27.524761000000002</v>
      </c>
      <c r="BG97" s="73">
        <f t="shared" si="114"/>
        <v>-2.9943030933947686E-2</v>
      </c>
      <c r="BI97" s="66">
        <v>40329</v>
      </c>
      <c r="BJ97">
        <v>61.126942</v>
      </c>
      <c r="BK97" s="73">
        <f t="shared" si="115"/>
        <v>9.0208118399939651E-3</v>
      </c>
      <c r="BM97" s="66">
        <v>40329</v>
      </c>
      <c r="BN97">
        <v>32.554164999999998</v>
      </c>
      <c r="BO97" s="73">
        <f t="shared" si="116"/>
        <v>-2.6000013020740184E-3</v>
      </c>
      <c r="BQ97" s="66">
        <v>40329</v>
      </c>
      <c r="BR97">
        <v>5.8372489999999999</v>
      </c>
      <c r="BS97" s="73">
        <f t="shared" si="117"/>
        <v>0.14476920792665718</v>
      </c>
      <c r="BU97" s="66">
        <v>40329</v>
      </c>
      <c r="BV97">
        <v>29.436464000000001</v>
      </c>
      <c r="BW97" s="73">
        <f t="shared" si="118"/>
        <v>2.2190929294709821E-2</v>
      </c>
      <c r="BY97" s="66">
        <v>40329</v>
      </c>
      <c r="BZ97">
        <v>9.1979590000000009</v>
      </c>
      <c r="CA97" s="73">
        <f t="shared" si="119"/>
        <v>2.2929721609904839E-2</v>
      </c>
      <c r="CC97" s="66">
        <v>40329</v>
      </c>
      <c r="CD97">
        <v>30.424696000000001</v>
      </c>
      <c r="CE97" s="73">
        <f t="shared" si="120"/>
        <v>6.1433469660475193E-2</v>
      </c>
      <c r="CG97" s="66">
        <v>40329</v>
      </c>
      <c r="CH97">
        <v>8.1201889999999999</v>
      </c>
      <c r="CI97" s="73">
        <f t="shared" si="121"/>
        <v>-1.7107839904028876E-2</v>
      </c>
      <c r="CK97" s="66">
        <v>40329</v>
      </c>
      <c r="CL97">
        <v>25.377448999999999</v>
      </c>
      <c r="CM97" s="73">
        <f t="shared" si="122"/>
        <v>-4.3865844959023709E-2</v>
      </c>
      <c r="CO97" s="66">
        <v>40329</v>
      </c>
      <c r="CP97">
        <v>2.2691059999999998</v>
      </c>
      <c r="CQ97" s="73">
        <f t="shared" si="123"/>
        <v>-7.6800873867093541E-2</v>
      </c>
      <c r="CS97" s="66">
        <v>40329</v>
      </c>
      <c r="CT97">
        <v>6.4850000000000003</v>
      </c>
      <c r="CU97" s="73">
        <f t="shared" si="99"/>
        <v>-3.8419728195672673E-2</v>
      </c>
      <c r="CW97" s="66">
        <v>40329</v>
      </c>
      <c r="CX97">
        <v>58.2697</v>
      </c>
      <c r="CY97" s="73">
        <f t="shared" si="124"/>
        <v>-3.1215421001796403E-2</v>
      </c>
      <c r="DA97" s="66">
        <v>40329</v>
      </c>
      <c r="DB97">
        <v>35.775317999999999</v>
      </c>
      <c r="DC97" s="73">
        <f t="shared" si="125"/>
        <v>7.804413692793194E-2</v>
      </c>
      <c r="DE97" s="66">
        <v>40329</v>
      </c>
      <c r="DF97">
        <v>18.962123999999999</v>
      </c>
      <c r="DG97" s="73">
        <f t="shared" si="126"/>
        <v>3.3203445007995359E-2</v>
      </c>
      <c r="DI97" s="93">
        <v>40329</v>
      </c>
      <c r="DJ97" s="65">
        <v>5.3920000000000003</v>
      </c>
      <c r="DK97" s="95">
        <f t="shared" si="127"/>
        <v>-0.10517503851735209</v>
      </c>
      <c r="DM97" s="66">
        <v>40329</v>
      </c>
      <c r="DN97">
        <v>1.5181830000000001</v>
      </c>
      <c r="DO97" s="73">
        <f t="shared" si="128"/>
        <v>4.5650024177568409E-2</v>
      </c>
      <c r="DQ97" s="66">
        <v>40329</v>
      </c>
      <c r="DR97">
        <v>33.280864999999999</v>
      </c>
      <c r="DS97" s="73">
        <f t="shared" si="129"/>
        <v>6.8889524860520301E-2</v>
      </c>
      <c r="DU97" s="66">
        <v>40329</v>
      </c>
      <c r="DV97">
        <v>8.1854999999999993</v>
      </c>
      <c r="DW97" s="73">
        <f t="shared" si="130"/>
        <v>-0.15444907243561767</v>
      </c>
      <c r="DY97" s="66">
        <v>40329</v>
      </c>
      <c r="DZ97">
        <v>34.640231999999997</v>
      </c>
      <c r="EA97" s="73">
        <f t="shared" si="131"/>
        <v>-1.7531985880021989E-2</v>
      </c>
      <c r="EC97" s="66">
        <v>40329</v>
      </c>
      <c r="ED97">
        <v>7.8893769999999996</v>
      </c>
      <c r="EE97" s="73">
        <f t="shared" si="132"/>
        <v>-8.1630097454238465E-2</v>
      </c>
      <c r="EG97" s="93">
        <v>40329</v>
      </c>
      <c r="EH97" s="65">
        <v>15.3887</v>
      </c>
      <c r="EI97" s="95">
        <f t="shared" si="133"/>
        <v>-8.966024476637291E-2</v>
      </c>
      <c r="EK97" s="66">
        <v>40329</v>
      </c>
      <c r="EL97">
        <v>40.091312000000002</v>
      </c>
      <c r="EM97" s="73">
        <f t="shared" si="134"/>
        <v>9.1134281191231695E-2</v>
      </c>
      <c r="EO97" s="66">
        <v>40329</v>
      </c>
      <c r="EP97">
        <v>9.0045999999999999</v>
      </c>
      <c r="EQ97" s="73">
        <f t="shared" si="135"/>
        <v>-9.1170761678943928E-3</v>
      </c>
      <c r="ES97" s="66">
        <v>40329</v>
      </c>
      <c r="ET97">
        <v>17.817962999999999</v>
      </c>
      <c r="EU97" s="73">
        <f t="shared" si="136"/>
        <v>1.3439695869010941E-2</v>
      </c>
      <c r="EW97" s="66">
        <v>40329</v>
      </c>
      <c r="EX97">
        <v>13.219861999999999</v>
      </c>
      <c r="EY97" s="73">
        <f t="shared" si="137"/>
        <v>-4.709365021571979E-2</v>
      </c>
      <c r="FA97" s="66">
        <v>40329</v>
      </c>
      <c r="FB97">
        <v>26.065923999999999</v>
      </c>
      <c r="FC97" s="73">
        <f t="shared" si="138"/>
        <v>-2.1630236541894481E-2</v>
      </c>
      <c r="FE97" s="66">
        <v>40329</v>
      </c>
      <c r="FF97">
        <v>4.6584899999999996</v>
      </c>
      <c r="FG97" s="73">
        <f t="shared" si="139"/>
        <v>-0.22408032596441185</v>
      </c>
      <c r="FI97" s="66">
        <v>40329</v>
      </c>
      <c r="FJ97">
        <v>9.8617629999999998</v>
      </c>
      <c r="FK97" s="73">
        <f t="shared" si="140"/>
        <v>3.0387613096377938E-2</v>
      </c>
      <c r="FM97" s="93">
        <v>40329</v>
      </c>
      <c r="FN97" s="65">
        <v>103.5</v>
      </c>
      <c r="FO97" s="95">
        <f t="shared" si="141"/>
        <v>-2.575249610241474E-2</v>
      </c>
      <c r="FQ97" s="66">
        <v>40329</v>
      </c>
      <c r="FR97">
        <v>43.997765000000001</v>
      </c>
      <c r="FS97" s="73">
        <f t="shared" si="142"/>
        <v>6.8462911961693698E-2</v>
      </c>
      <c r="FU97" s="66">
        <v>40329</v>
      </c>
      <c r="FV97">
        <v>134.75</v>
      </c>
      <c r="FW97" s="73">
        <f t="shared" si="143"/>
        <v>5.9627925269770378E-2</v>
      </c>
      <c r="FY97" s="93">
        <v>40329</v>
      </c>
      <c r="FZ97" s="65">
        <v>11.7867</v>
      </c>
      <c r="GA97" s="95">
        <f t="shared" si="144"/>
        <v>-7.7751031858009296E-3</v>
      </c>
      <c r="GC97" s="66">
        <v>40329</v>
      </c>
      <c r="GD97">
        <v>13.406603</v>
      </c>
      <c r="GE97" s="73">
        <f t="shared" si="145"/>
        <v>-9.6035386974248876E-2</v>
      </c>
      <c r="GG97" s="66">
        <v>40329</v>
      </c>
      <c r="GH97">
        <v>23.610085999999999</v>
      </c>
      <c r="GI97" s="73">
        <f t="shared" si="146"/>
        <v>-4.4145243776198571E-2</v>
      </c>
      <c r="GK97" s="66">
        <v>40329</v>
      </c>
      <c r="GL97">
        <v>12.420007</v>
      </c>
      <c r="GM97" s="73">
        <f t="shared" si="147"/>
        <v>-4.3471674367735406E-2</v>
      </c>
      <c r="GO97" s="66">
        <v>40329</v>
      </c>
      <c r="GP97">
        <v>30.986750000000001</v>
      </c>
      <c r="GQ97" s="73">
        <f t="shared" si="148"/>
        <v>-2.204640371221808E-3</v>
      </c>
    </row>
    <row r="98" spans="1:199">
      <c r="A98" s="66">
        <v>40359</v>
      </c>
      <c r="B98">
        <v>32.364421999999998</v>
      </c>
      <c r="C98" s="73">
        <f t="shared" si="100"/>
        <v>2.2271569902693765E-2</v>
      </c>
      <c r="E98" s="66">
        <v>40359</v>
      </c>
      <c r="F98">
        <v>78.470848000000004</v>
      </c>
      <c r="G98" s="73">
        <f t="shared" si="101"/>
        <v>4.154758119308874E-2</v>
      </c>
      <c r="I98" s="66">
        <v>40359</v>
      </c>
      <c r="J98">
        <v>24.682261</v>
      </c>
      <c r="K98" s="73">
        <f t="shared" si="102"/>
        <v>4.612604314399163E-2</v>
      </c>
      <c r="M98" s="66">
        <v>40359</v>
      </c>
      <c r="N98">
        <v>17.170521000000001</v>
      </c>
      <c r="O98" s="73">
        <f t="shared" si="103"/>
        <v>1.5515928618295776E-3</v>
      </c>
      <c r="Q98" s="66">
        <v>40359</v>
      </c>
      <c r="R98">
        <v>30.966809999999999</v>
      </c>
      <c r="S98" s="73">
        <f t="shared" si="104"/>
        <v>-3.1725943855315457E-2</v>
      </c>
      <c r="U98" s="66">
        <v>40359</v>
      </c>
      <c r="V98">
        <v>69.214896999999993</v>
      </c>
      <c r="W98" s="73">
        <f t="shared" si="105"/>
        <v>-5.5732087592288426E-3</v>
      </c>
      <c r="X98"/>
      <c r="Y98" s="66">
        <v>40359</v>
      </c>
      <c r="Z98">
        <v>55.156222999999997</v>
      </c>
      <c r="AA98" s="73">
        <f t="shared" si="106"/>
        <v>1.0348354271444525E-2</v>
      </c>
      <c r="AC98" s="93">
        <v>40359</v>
      </c>
      <c r="AD98" s="65">
        <v>9.3309999999999995</v>
      </c>
      <c r="AE98" s="95">
        <f t="shared" si="107"/>
        <v>2.8369926124839611E-2</v>
      </c>
      <c r="AG98" s="66">
        <v>40359</v>
      </c>
      <c r="AH98">
        <v>34.787810999999998</v>
      </c>
      <c r="AI98" s="73">
        <f t="shared" si="108"/>
        <v>-4.1843372044952941E-2</v>
      </c>
      <c r="AJ98"/>
      <c r="AK98" s="66">
        <v>40359</v>
      </c>
      <c r="AL98">
        <v>31.103769</v>
      </c>
      <c r="AM98" s="73">
        <f t="shared" si="109"/>
        <v>-0.10551775754897182</v>
      </c>
      <c r="AN98"/>
      <c r="AO98" s="66">
        <v>40359</v>
      </c>
      <c r="AP98">
        <v>15.47232</v>
      </c>
      <c r="AQ98" s="73">
        <f t="shared" si="110"/>
        <v>7.4785112426856912E-2</v>
      </c>
      <c r="AS98" s="66">
        <v>40359</v>
      </c>
      <c r="AT98">
        <v>58.863956000000002</v>
      </c>
      <c r="AU98" s="73">
        <f t="shared" si="111"/>
        <v>8.4870941224448201E-2</v>
      </c>
      <c r="AW98" s="66">
        <v>40359</v>
      </c>
      <c r="AX98">
        <v>33.727524000000003</v>
      </c>
      <c r="AY98" s="73">
        <f t="shared" si="112"/>
        <v>-6.6724001763312545E-3</v>
      </c>
      <c r="BA98" s="66">
        <v>40359</v>
      </c>
      <c r="BB98">
        <v>8.5962999999999994</v>
      </c>
      <c r="BC98" s="73">
        <f t="shared" si="113"/>
        <v>4.8649997405650076E-2</v>
      </c>
      <c r="BE98" s="66">
        <v>40359</v>
      </c>
      <c r="BF98">
        <v>29.456837</v>
      </c>
      <c r="BG98" s="73">
        <f t="shared" si="114"/>
        <v>6.7840039794854187E-2</v>
      </c>
      <c r="BI98" s="66">
        <v>40359</v>
      </c>
      <c r="BJ98">
        <v>68.668587000000002</v>
      </c>
      <c r="BK98" s="73">
        <f t="shared" si="115"/>
        <v>0.11633912749835211</v>
      </c>
      <c r="BM98" s="66">
        <v>40359</v>
      </c>
      <c r="BN98">
        <v>38.327666999999998</v>
      </c>
      <c r="BO98" s="73">
        <f t="shared" si="116"/>
        <v>0.16326669391974036</v>
      </c>
      <c r="BQ98" s="66">
        <v>40359</v>
      </c>
      <c r="BR98">
        <v>6.2024160000000004</v>
      </c>
      <c r="BS98" s="73">
        <f t="shared" si="117"/>
        <v>6.0679269353964567E-2</v>
      </c>
      <c r="BU98" s="66">
        <v>40359</v>
      </c>
      <c r="BV98">
        <v>29.053766</v>
      </c>
      <c r="BW98" s="73">
        <f t="shared" si="118"/>
        <v>-1.3086064501610473E-2</v>
      </c>
      <c r="BY98" s="66">
        <v>40359</v>
      </c>
      <c r="BZ98">
        <v>9.5007239999999999</v>
      </c>
      <c r="CA98" s="73">
        <f t="shared" si="119"/>
        <v>3.2386394611897566E-2</v>
      </c>
      <c r="CC98" s="66">
        <v>40359</v>
      </c>
      <c r="CD98">
        <v>31.370134</v>
      </c>
      <c r="CE98" s="73">
        <f t="shared" si="120"/>
        <v>3.0601646749931311E-2</v>
      </c>
      <c r="CG98" s="66">
        <v>40359</v>
      </c>
      <c r="CH98">
        <v>9.0121680000000008</v>
      </c>
      <c r="CI98" s="73">
        <f t="shared" si="121"/>
        <v>0.10422223444238368</v>
      </c>
      <c r="CK98" s="66">
        <v>40359</v>
      </c>
      <c r="CL98">
        <v>27.454048</v>
      </c>
      <c r="CM98" s="73">
        <f t="shared" si="122"/>
        <v>7.865268018683795E-2</v>
      </c>
      <c r="CO98" s="66">
        <v>40359</v>
      </c>
      <c r="CP98">
        <v>2.576657</v>
      </c>
      <c r="CQ98" s="73">
        <f t="shared" si="123"/>
        <v>0.12710690098534078</v>
      </c>
      <c r="CS98" s="66">
        <v>40359</v>
      </c>
      <c r="CT98">
        <v>6.1760000000000002</v>
      </c>
      <c r="CU98" s="73">
        <f t="shared" si="99"/>
        <v>-4.8821005045932217E-2</v>
      </c>
      <c r="CW98" s="66">
        <v>40359</v>
      </c>
      <c r="CX98">
        <v>60.934600000000003</v>
      </c>
      <c r="CY98" s="73">
        <f t="shared" si="124"/>
        <v>4.4718925187204078E-2</v>
      </c>
      <c r="DA98" s="66">
        <v>40359</v>
      </c>
      <c r="DB98">
        <v>34.836410999999998</v>
      </c>
      <c r="DC98" s="73">
        <f t="shared" si="125"/>
        <v>-2.659508139114659E-2</v>
      </c>
      <c r="DE98" s="66">
        <v>40359</v>
      </c>
      <c r="DF98">
        <v>17.397777999999999</v>
      </c>
      <c r="DG98" s="73">
        <f t="shared" si="126"/>
        <v>-8.6101018952392208E-2</v>
      </c>
      <c r="DI98" s="93">
        <v>40359</v>
      </c>
      <c r="DJ98" s="65">
        <v>4.6319999999999997</v>
      </c>
      <c r="DK98" s="95">
        <f t="shared" si="127"/>
        <v>-0.15192763333931197</v>
      </c>
      <c r="DM98" s="66">
        <v>40359</v>
      </c>
      <c r="DN98">
        <v>1.7648459999999999</v>
      </c>
      <c r="DO98" s="73">
        <f t="shared" si="128"/>
        <v>0.15054920938677643</v>
      </c>
      <c r="DQ98" s="66">
        <v>40359</v>
      </c>
      <c r="DR98">
        <v>35.214691000000002</v>
      </c>
      <c r="DS98" s="73">
        <f t="shared" si="129"/>
        <v>5.6480746287220239E-2</v>
      </c>
      <c r="DU98" s="66">
        <v>40359</v>
      </c>
      <c r="DV98">
        <v>8.2738999999999994</v>
      </c>
      <c r="DW98" s="73">
        <f t="shared" si="130"/>
        <v>1.0741685601228476E-2</v>
      </c>
      <c r="DY98" s="66">
        <v>40359</v>
      </c>
      <c r="DZ98">
        <v>36.104027000000002</v>
      </c>
      <c r="EA98" s="73">
        <f t="shared" si="131"/>
        <v>4.1388629232604279E-2</v>
      </c>
      <c r="EC98" s="66">
        <v>40359</v>
      </c>
      <c r="ED98">
        <v>9.3471329999999995</v>
      </c>
      <c r="EE98" s="73">
        <f t="shared" si="132"/>
        <v>0.16955249423318777</v>
      </c>
      <c r="EG98" s="93">
        <v>40359</v>
      </c>
      <c r="EH98" s="65">
        <v>15.0822</v>
      </c>
      <c r="EI98" s="95">
        <f t="shared" si="133"/>
        <v>-2.0118233314343655E-2</v>
      </c>
      <c r="EK98" s="66">
        <v>40359</v>
      </c>
      <c r="EL98">
        <v>38.083351</v>
      </c>
      <c r="EM98" s="73">
        <f t="shared" si="134"/>
        <v>-5.1382447483533017E-2</v>
      </c>
      <c r="EO98" s="66">
        <v>40359</v>
      </c>
      <c r="EP98">
        <v>9.9905310000000007</v>
      </c>
      <c r="EQ98" s="73">
        <f t="shared" si="135"/>
        <v>0.10390218652650056</v>
      </c>
      <c r="ES98" s="66">
        <v>40359</v>
      </c>
      <c r="ET98">
        <v>17.234120999999998</v>
      </c>
      <c r="EU98" s="73">
        <f t="shared" si="136"/>
        <v>-3.3315907946576399E-2</v>
      </c>
      <c r="EW98" s="66">
        <v>40359</v>
      </c>
      <c r="EX98">
        <v>14.339332000000001</v>
      </c>
      <c r="EY98" s="73">
        <f t="shared" si="137"/>
        <v>8.1285855461937104E-2</v>
      </c>
      <c r="FA98" s="66">
        <v>40359</v>
      </c>
      <c r="FB98">
        <v>33.857410000000002</v>
      </c>
      <c r="FC98" s="73">
        <f t="shared" si="138"/>
        <v>0.26152901491536373</v>
      </c>
      <c r="FE98" s="66">
        <v>40359</v>
      </c>
      <c r="FF98">
        <v>4.8654719999999996</v>
      </c>
      <c r="FG98" s="73">
        <f t="shared" si="139"/>
        <v>4.347236916679216E-2</v>
      </c>
      <c r="FI98" s="66">
        <v>40359</v>
      </c>
      <c r="FJ98">
        <v>10.81772</v>
      </c>
      <c r="FK98" s="73">
        <f t="shared" si="140"/>
        <v>9.2520574449738852E-2</v>
      </c>
      <c r="FM98" s="93">
        <v>40359</v>
      </c>
      <c r="FN98" s="65">
        <v>103.35</v>
      </c>
      <c r="FO98" s="95">
        <f t="shared" si="141"/>
        <v>-1.4503265776465246E-3</v>
      </c>
      <c r="FQ98" s="66">
        <v>40359</v>
      </c>
      <c r="FR98">
        <v>43.117451000000003</v>
      </c>
      <c r="FS98" s="73">
        <f t="shared" si="142"/>
        <v>-2.0211026420333941E-2</v>
      </c>
      <c r="FU98" s="66">
        <v>40359</v>
      </c>
      <c r="FV98">
        <v>151.39999399999999</v>
      </c>
      <c r="FW98" s="73">
        <f t="shared" si="143"/>
        <v>0.11650409158412223</v>
      </c>
      <c r="FY98" s="93">
        <v>40359</v>
      </c>
      <c r="FZ98" s="65">
        <v>11.7003</v>
      </c>
      <c r="GA98" s="95">
        <f t="shared" si="144"/>
        <v>-7.3572946510067003E-3</v>
      </c>
      <c r="GC98" s="66">
        <v>40359</v>
      </c>
      <c r="GD98">
        <v>12.768572000000001</v>
      </c>
      <c r="GE98" s="73">
        <f t="shared" si="145"/>
        <v>-4.8760507581234389E-2</v>
      </c>
      <c r="GG98" s="66">
        <v>40359</v>
      </c>
      <c r="GH98">
        <v>25.475334</v>
      </c>
      <c r="GI98" s="73">
        <f t="shared" si="146"/>
        <v>7.6036696300732329E-2</v>
      </c>
      <c r="GK98" s="66">
        <v>40359</v>
      </c>
      <c r="GL98">
        <v>12.805323</v>
      </c>
      <c r="GM98" s="73">
        <f t="shared" si="147"/>
        <v>3.0552303742767559E-2</v>
      </c>
      <c r="GO98" s="66">
        <v>40359</v>
      </c>
      <c r="GP98">
        <v>35.565102000000003</v>
      </c>
      <c r="GQ98" s="73">
        <f t="shared" si="148"/>
        <v>0.13780518240893777</v>
      </c>
    </row>
    <row r="99" spans="1:199">
      <c r="A99" s="66">
        <v>40390</v>
      </c>
      <c r="B99">
        <v>32.690970999999998</v>
      </c>
      <c r="C99" s="73">
        <f t="shared" si="100"/>
        <v>1.00391905282391E-2</v>
      </c>
      <c r="E99" s="66">
        <v>40390</v>
      </c>
      <c r="F99">
        <v>76.920219000000003</v>
      </c>
      <c r="G99" s="73">
        <f t="shared" si="101"/>
        <v>-1.9958424928290832E-2</v>
      </c>
      <c r="I99" s="66">
        <v>40390</v>
      </c>
      <c r="J99">
        <v>23.509046999999999</v>
      </c>
      <c r="K99" s="73">
        <f t="shared" si="102"/>
        <v>-4.8699481694598264E-2</v>
      </c>
      <c r="M99" s="66">
        <v>40390</v>
      </c>
      <c r="N99">
        <v>16.075254000000001</v>
      </c>
      <c r="O99" s="73">
        <f t="shared" si="103"/>
        <v>-6.591294713964771E-2</v>
      </c>
      <c r="Q99" s="66">
        <v>40390</v>
      </c>
      <c r="R99">
        <v>30.449818</v>
      </c>
      <c r="S99" s="73">
        <f t="shared" si="104"/>
        <v>-1.6835968647360224E-2</v>
      </c>
      <c r="U99" s="66">
        <v>40390</v>
      </c>
      <c r="V99">
        <v>67.478515999999999</v>
      </c>
      <c r="W99" s="73">
        <f t="shared" si="105"/>
        <v>-2.5406848287151552E-2</v>
      </c>
      <c r="X99"/>
      <c r="Y99" s="66">
        <v>40390</v>
      </c>
      <c r="Z99">
        <v>52.936450999999998</v>
      </c>
      <c r="AA99" s="73">
        <f t="shared" si="106"/>
        <v>-4.1077420653743063E-2</v>
      </c>
      <c r="AC99" s="93">
        <v>40389</v>
      </c>
      <c r="AD99" s="65">
        <v>10.135999999999999</v>
      </c>
      <c r="AE99" s="95">
        <f t="shared" si="107"/>
        <v>8.2751252766952998E-2</v>
      </c>
      <c r="AG99" s="66">
        <v>40390</v>
      </c>
      <c r="AH99">
        <v>37.993403999999998</v>
      </c>
      <c r="AI99" s="73">
        <f t="shared" si="108"/>
        <v>8.8145498907587189E-2</v>
      </c>
      <c r="AJ99"/>
      <c r="AK99" s="66">
        <v>40390</v>
      </c>
      <c r="AL99">
        <v>31.592275999999998</v>
      </c>
      <c r="AM99" s="73">
        <f t="shared" si="109"/>
        <v>1.5583658782225861E-2</v>
      </c>
      <c r="AN99"/>
      <c r="AO99" s="66">
        <v>40390</v>
      </c>
      <c r="AP99">
        <v>14.778703</v>
      </c>
      <c r="AQ99" s="73">
        <f t="shared" si="110"/>
        <v>-4.5865463072098184E-2</v>
      </c>
      <c r="AS99" s="66">
        <v>40390</v>
      </c>
      <c r="AT99">
        <v>53.473049000000003</v>
      </c>
      <c r="AU99" s="73">
        <f t="shared" si="111"/>
        <v>-9.6051180911985612E-2</v>
      </c>
      <c r="AW99" s="66">
        <v>40390</v>
      </c>
      <c r="AX99">
        <v>31.337766999999999</v>
      </c>
      <c r="AY99" s="73">
        <f t="shared" si="112"/>
        <v>-7.3490256324369979E-2</v>
      </c>
      <c r="BA99" s="66">
        <v>40389</v>
      </c>
      <c r="BB99">
        <v>9.8050999999999995</v>
      </c>
      <c r="BC99" s="73">
        <f t="shared" si="113"/>
        <v>0.13157078034968334</v>
      </c>
      <c r="BE99" s="66">
        <v>40390</v>
      </c>
      <c r="BF99">
        <v>23.684708000000001</v>
      </c>
      <c r="BG99" s="73">
        <f t="shared" si="114"/>
        <v>-0.21809643152868072</v>
      </c>
      <c r="BI99" s="66">
        <v>40390</v>
      </c>
      <c r="BJ99">
        <v>66.320801000000003</v>
      </c>
      <c r="BK99" s="73">
        <f t="shared" si="115"/>
        <v>-3.4788257191159737E-2</v>
      </c>
      <c r="BM99" s="66">
        <v>40390</v>
      </c>
      <c r="BN99">
        <v>35.899009999999997</v>
      </c>
      <c r="BO99" s="73">
        <f t="shared" si="116"/>
        <v>-6.5462292865448371E-2</v>
      </c>
      <c r="BQ99" s="66">
        <v>40390</v>
      </c>
      <c r="BR99">
        <v>6.2505439999999997</v>
      </c>
      <c r="BS99" s="73">
        <f t="shared" si="117"/>
        <v>7.7296063946757218E-3</v>
      </c>
      <c r="BU99" s="66">
        <v>40390</v>
      </c>
      <c r="BV99">
        <v>26.936613000000001</v>
      </c>
      <c r="BW99" s="73">
        <f t="shared" si="118"/>
        <v>-7.5661674202206194E-2</v>
      </c>
      <c r="BY99" s="66">
        <v>40390</v>
      </c>
      <c r="BZ99">
        <v>9.4886130000000009</v>
      </c>
      <c r="CA99" s="73">
        <f t="shared" si="119"/>
        <v>-1.2755581347676861E-3</v>
      </c>
      <c r="CC99" s="66">
        <v>40390</v>
      </c>
      <c r="CD99">
        <v>31.639707999999999</v>
      </c>
      <c r="CE99" s="73">
        <f t="shared" si="120"/>
        <v>8.5566202420634049E-3</v>
      </c>
      <c r="CG99" s="66">
        <v>40390</v>
      </c>
      <c r="CH99">
        <v>7.814368</v>
      </c>
      <c r="CI99" s="73">
        <f t="shared" si="121"/>
        <v>-0.14261157372544628</v>
      </c>
      <c r="CK99" s="66">
        <v>40390</v>
      </c>
      <c r="CL99">
        <v>25.588058</v>
      </c>
      <c r="CM99" s="73">
        <f t="shared" si="122"/>
        <v>-7.0387866934214227E-2</v>
      </c>
      <c r="CO99" s="66">
        <v>40390</v>
      </c>
      <c r="CP99">
        <v>2.5481180000000001</v>
      </c>
      <c r="CQ99" s="73">
        <f t="shared" si="123"/>
        <v>-1.113777483747864E-2</v>
      </c>
      <c r="CS99" s="66">
        <v>40389</v>
      </c>
      <c r="CT99">
        <v>7.38</v>
      </c>
      <c r="CU99" s="73">
        <f t="shared" si="99"/>
        <v>0.17810282588990611</v>
      </c>
      <c r="CW99" s="66">
        <v>40389</v>
      </c>
      <c r="CX99">
        <v>63.059199999999997</v>
      </c>
      <c r="CY99" s="73">
        <f t="shared" si="124"/>
        <v>3.4272809823915097E-2</v>
      </c>
      <c r="DA99" s="66">
        <v>40390</v>
      </c>
      <c r="DB99">
        <v>34.322448999999999</v>
      </c>
      <c r="DC99" s="73">
        <f t="shared" si="125"/>
        <v>-1.4863503017978941E-2</v>
      </c>
      <c r="DE99" s="66">
        <v>40390</v>
      </c>
      <c r="DF99">
        <v>16.288893000000002</v>
      </c>
      <c r="DG99" s="73">
        <f t="shared" si="126"/>
        <v>-6.5859032412823204E-2</v>
      </c>
      <c r="DI99" s="93">
        <v>40389</v>
      </c>
      <c r="DJ99" s="65">
        <v>5.415</v>
      </c>
      <c r="DK99" s="95">
        <f t="shared" si="127"/>
        <v>0.15618414018225996</v>
      </c>
      <c r="DM99" s="66">
        <v>40390</v>
      </c>
      <c r="DN99">
        <v>1.539026</v>
      </c>
      <c r="DO99" s="73">
        <f t="shared" si="128"/>
        <v>-0.13691368565281781</v>
      </c>
      <c r="DQ99" s="66">
        <v>40390</v>
      </c>
      <c r="DR99">
        <v>33.300761999999999</v>
      </c>
      <c r="DS99" s="73">
        <f t="shared" si="129"/>
        <v>-5.5883073881519245E-2</v>
      </c>
      <c r="DU99" s="66">
        <v>40389</v>
      </c>
      <c r="DV99">
        <v>9.9291999999999998</v>
      </c>
      <c r="DW99" s="73">
        <f t="shared" si="130"/>
        <v>0.18237392895051113</v>
      </c>
      <c r="DY99" s="66">
        <v>40390</v>
      </c>
      <c r="DZ99">
        <v>34.892161999999999</v>
      </c>
      <c r="EA99" s="73">
        <f t="shared" si="131"/>
        <v>-3.414219090571563E-2</v>
      </c>
      <c r="EC99" s="66">
        <v>40390</v>
      </c>
      <c r="ED99">
        <v>9.3296829999999993</v>
      </c>
      <c r="EE99" s="73">
        <f t="shared" si="132"/>
        <v>-1.868627401759836E-3</v>
      </c>
      <c r="EG99" s="93">
        <v>40389</v>
      </c>
      <c r="EH99" s="65">
        <v>17.2227</v>
      </c>
      <c r="EI99" s="95">
        <f t="shared" si="133"/>
        <v>0.13271304060044237</v>
      </c>
      <c r="EK99" s="66">
        <v>40390</v>
      </c>
      <c r="EL99">
        <v>40.412402999999998</v>
      </c>
      <c r="EM99" s="73">
        <f t="shared" si="134"/>
        <v>5.9359537800158624E-2</v>
      </c>
      <c r="EO99" s="66">
        <v>40390</v>
      </c>
      <c r="EP99">
        <v>9.6756320000000002</v>
      </c>
      <c r="EQ99" s="73">
        <f t="shared" si="135"/>
        <v>-3.2027184621229166E-2</v>
      </c>
      <c r="ES99" s="66">
        <v>40390</v>
      </c>
      <c r="ET99">
        <v>15.936695</v>
      </c>
      <c r="EU99" s="73">
        <f t="shared" si="136"/>
        <v>-7.826688595885771E-2</v>
      </c>
      <c r="EW99" s="66">
        <v>40390</v>
      </c>
      <c r="EX99">
        <v>13.745843000000001</v>
      </c>
      <c r="EY99" s="73">
        <f t="shared" si="137"/>
        <v>-4.2269799972045156E-2</v>
      </c>
      <c r="FA99" s="66">
        <v>40390</v>
      </c>
      <c r="FB99">
        <v>30.753723000000001</v>
      </c>
      <c r="FC99" s="73">
        <f t="shared" si="138"/>
        <v>-9.6146822249554606E-2</v>
      </c>
      <c r="FE99" s="66">
        <v>40390</v>
      </c>
      <c r="FF99">
        <v>4.715516</v>
      </c>
      <c r="FG99" s="73">
        <f t="shared" si="139"/>
        <v>-3.130538239764518E-2</v>
      </c>
      <c r="FI99" s="66">
        <v>40390</v>
      </c>
      <c r="FJ99">
        <v>10.797176</v>
      </c>
      <c r="FK99" s="73">
        <f t="shared" si="140"/>
        <v>-1.9009118698745959E-3</v>
      </c>
      <c r="FM99" s="93">
        <v>40389</v>
      </c>
      <c r="FN99" s="65">
        <v>106.3</v>
      </c>
      <c r="FO99" s="95">
        <f t="shared" si="141"/>
        <v>2.8143999220125036E-2</v>
      </c>
      <c r="FQ99" s="66">
        <v>40390</v>
      </c>
      <c r="FR99">
        <v>43.023128999999997</v>
      </c>
      <c r="FS99" s="73">
        <f t="shared" si="142"/>
        <v>-2.1899559463526494E-3</v>
      </c>
      <c r="FU99" s="66">
        <v>40390</v>
      </c>
      <c r="FV99">
        <v>148.800003</v>
      </c>
      <c r="FW99" s="73">
        <f t="shared" si="143"/>
        <v>-1.7322158812947016E-2</v>
      </c>
      <c r="FY99" s="93">
        <v>40389</v>
      </c>
      <c r="FZ99" s="65">
        <v>11.3378</v>
      </c>
      <c r="GA99" s="95">
        <f t="shared" si="144"/>
        <v>-3.147220654947553E-2</v>
      </c>
      <c r="GC99" s="66">
        <v>40390</v>
      </c>
      <c r="GD99">
        <v>9.6180389999999996</v>
      </c>
      <c r="GE99" s="73">
        <f t="shared" si="145"/>
        <v>-0.28334644145841448</v>
      </c>
      <c r="GG99" s="66">
        <v>40390</v>
      </c>
      <c r="GH99">
        <v>25.938245999999999</v>
      </c>
      <c r="GI99" s="73">
        <f t="shared" si="146"/>
        <v>1.8007869107223799E-2</v>
      </c>
      <c r="GK99" s="66">
        <v>40390</v>
      </c>
      <c r="GL99">
        <v>12.431221000000001</v>
      </c>
      <c r="GM99" s="73">
        <f t="shared" si="147"/>
        <v>-2.9649813068170685E-2</v>
      </c>
      <c r="GO99" s="66">
        <v>40390</v>
      </c>
      <c r="GP99">
        <v>32.897758000000003</v>
      </c>
      <c r="GQ99" s="73">
        <f t="shared" si="148"/>
        <v>-7.7960366616923904E-2</v>
      </c>
    </row>
    <row r="100" spans="1:199">
      <c r="A100" s="66">
        <v>40421</v>
      </c>
      <c r="B100">
        <v>34.367534999999997</v>
      </c>
      <c r="C100" s="73">
        <f t="shared" si="100"/>
        <v>5.0013445198776901E-2</v>
      </c>
      <c r="E100" s="66">
        <v>40421</v>
      </c>
      <c r="F100">
        <v>90.188675000000003</v>
      </c>
      <c r="G100" s="73">
        <f t="shared" si="101"/>
        <v>0.15913509703183842</v>
      </c>
      <c r="I100" s="66">
        <v>40421</v>
      </c>
      <c r="J100">
        <v>24.105215000000001</v>
      </c>
      <c r="K100" s="73">
        <f t="shared" si="102"/>
        <v>2.5042881340932799E-2</v>
      </c>
      <c r="M100" s="66">
        <v>40421</v>
      </c>
      <c r="N100">
        <v>16.838812000000001</v>
      </c>
      <c r="O100" s="73">
        <f t="shared" si="103"/>
        <v>4.6405389075406679E-2</v>
      </c>
      <c r="Q100" s="66">
        <v>40421</v>
      </c>
      <c r="R100">
        <v>32.067089000000003</v>
      </c>
      <c r="S100" s="73">
        <f t="shared" si="104"/>
        <v>5.1750222268442343E-2</v>
      </c>
      <c r="U100" s="66">
        <v>40421</v>
      </c>
      <c r="V100">
        <v>70.899726999999999</v>
      </c>
      <c r="W100" s="73">
        <f t="shared" si="105"/>
        <v>4.9457317302313779E-2</v>
      </c>
      <c r="X100"/>
      <c r="Y100" s="66">
        <v>40421</v>
      </c>
      <c r="Z100">
        <v>57.103209999999997</v>
      </c>
      <c r="AA100" s="73">
        <f t="shared" si="106"/>
        <v>7.576817584931704E-2</v>
      </c>
      <c r="AC100" s="93">
        <v>40421</v>
      </c>
      <c r="AD100" s="65">
        <v>10.428000000000001</v>
      </c>
      <c r="AE100" s="95">
        <f t="shared" si="107"/>
        <v>2.8401053052417503E-2</v>
      </c>
      <c r="AG100" s="66">
        <v>40421</v>
      </c>
      <c r="AH100">
        <v>40.335484000000001</v>
      </c>
      <c r="AI100" s="73">
        <f t="shared" si="108"/>
        <v>5.9819012108648567E-2</v>
      </c>
      <c r="AJ100"/>
      <c r="AK100" s="66">
        <v>40421</v>
      </c>
      <c r="AL100">
        <v>34.108082000000003</v>
      </c>
      <c r="AM100" s="73">
        <f t="shared" si="109"/>
        <v>7.6621704669831592E-2</v>
      </c>
      <c r="AN100"/>
      <c r="AO100" s="66">
        <v>40421</v>
      </c>
      <c r="AP100">
        <v>15.57019</v>
      </c>
      <c r="AQ100" s="73">
        <f t="shared" si="110"/>
        <v>5.2171030777623292E-2</v>
      </c>
      <c r="AS100" s="66">
        <v>40421</v>
      </c>
      <c r="AT100">
        <v>54.767921000000001</v>
      </c>
      <c r="AU100" s="73">
        <f t="shared" si="111"/>
        <v>2.3926869374220498E-2</v>
      </c>
      <c r="AW100" s="66">
        <v>40421</v>
      </c>
      <c r="AX100">
        <v>34.81514</v>
      </c>
      <c r="AY100" s="73">
        <f t="shared" si="112"/>
        <v>0.10522836604991742</v>
      </c>
      <c r="BA100" s="66">
        <v>40421</v>
      </c>
      <c r="BB100">
        <v>9.0949000000000009</v>
      </c>
      <c r="BC100" s="73">
        <f t="shared" si="113"/>
        <v>-7.5188841617011656E-2</v>
      </c>
      <c r="BE100" s="66">
        <v>40421</v>
      </c>
      <c r="BF100">
        <v>26.375098999999999</v>
      </c>
      <c r="BG100" s="73">
        <f t="shared" si="114"/>
        <v>0.10759073752190919</v>
      </c>
      <c r="BI100" s="66">
        <v>40421</v>
      </c>
      <c r="BJ100">
        <v>74.766082999999995</v>
      </c>
      <c r="BK100" s="73">
        <f t="shared" si="115"/>
        <v>0.11986075775975512</v>
      </c>
      <c r="BM100" s="66">
        <v>40421</v>
      </c>
      <c r="BN100">
        <v>37.935012999999998</v>
      </c>
      <c r="BO100" s="73">
        <f t="shared" si="116"/>
        <v>5.5164792969104939E-2</v>
      </c>
      <c r="BQ100" s="66">
        <v>40421</v>
      </c>
      <c r="BR100">
        <v>6.0369780000000004</v>
      </c>
      <c r="BS100" s="73">
        <f t="shared" si="117"/>
        <v>-3.476494434703617E-2</v>
      </c>
      <c r="BU100" s="66">
        <v>40421</v>
      </c>
      <c r="BV100">
        <v>32.624481000000003</v>
      </c>
      <c r="BW100" s="73">
        <f t="shared" si="118"/>
        <v>0.1915765182227665</v>
      </c>
      <c r="BY100" s="66">
        <v>40421</v>
      </c>
      <c r="BZ100">
        <v>9.5854979999999994</v>
      </c>
      <c r="CA100" s="73">
        <f t="shared" si="119"/>
        <v>1.0158883235297254E-2</v>
      </c>
      <c r="CC100" s="66">
        <v>40421</v>
      </c>
      <c r="CD100">
        <v>39.062674999999999</v>
      </c>
      <c r="CE100" s="73">
        <f t="shared" si="120"/>
        <v>0.21075449345399094</v>
      </c>
      <c r="CG100" s="66">
        <v>40421</v>
      </c>
      <c r="CH100">
        <v>8.1711589999999994</v>
      </c>
      <c r="CI100" s="73">
        <f t="shared" si="121"/>
        <v>4.4646668794069214E-2</v>
      </c>
      <c r="CK100" s="66">
        <v>40421</v>
      </c>
      <c r="CL100">
        <v>27.173234999999998</v>
      </c>
      <c r="CM100" s="73">
        <f t="shared" si="122"/>
        <v>6.0106723223113397E-2</v>
      </c>
      <c r="CO100" s="66">
        <v>40421</v>
      </c>
      <c r="CP100">
        <v>2.6636329999999999</v>
      </c>
      <c r="CQ100" s="73">
        <f t="shared" si="123"/>
        <v>4.4335932955590338E-2</v>
      </c>
      <c r="CS100" s="66">
        <v>40421</v>
      </c>
      <c r="CT100">
        <v>7.0179999999999998</v>
      </c>
      <c r="CU100" s="73">
        <f t="shared" si="99"/>
        <v>-5.0295361451357816E-2</v>
      </c>
      <c r="CW100" s="66">
        <v>40421</v>
      </c>
      <c r="CX100">
        <v>59.912399999999998</v>
      </c>
      <c r="CY100" s="73">
        <f t="shared" si="124"/>
        <v>-5.1190472322378923E-2</v>
      </c>
      <c r="DA100" s="66">
        <v>40421</v>
      </c>
      <c r="DB100">
        <v>35.512264000000002</v>
      </c>
      <c r="DC100" s="73">
        <f t="shared" si="125"/>
        <v>3.4078471728110273E-2</v>
      </c>
      <c r="DE100" s="66">
        <v>40421</v>
      </c>
      <c r="DF100">
        <v>17.32217</v>
      </c>
      <c r="DG100" s="73">
        <f t="shared" si="126"/>
        <v>6.150371946617135E-2</v>
      </c>
      <c r="DI100" s="93">
        <v>40421</v>
      </c>
      <c r="DJ100" s="65">
        <v>5.56</v>
      </c>
      <c r="DK100" s="95">
        <f t="shared" si="127"/>
        <v>2.6425227809537041E-2</v>
      </c>
      <c r="DM100" s="66">
        <v>40421</v>
      </c>
      <c r="DN100">
        <v>1.6554070000000001</v>
      </c>
      <c r="DO100" s="73">
        <f t="shared" si="128"/>
        <v>7.2897151244345926E-2</v>
      </c>
      <c r="DQ100" s="66">
        <v>40421</v>
      </c>
      <c r="DR100">
        <v>37.009247000000002</v>
      </c>
      <c r="DS100" s="73">
        <f t="shared" si="129"/>
        <v>0.10558752073114085</v>
      </c>
      <c r="DU100" s="66">
        <v>40421</v>
      </c>
      <c r="DV100">
        <v>9.1424000000000003</v>
      </c>
      <c r="DW100" s="73">
        <f t="shared" si="130"/>
        <v>-8.2556977809681714E-2</v>
      </c>
      <c r="DY100" s="66">
        <v>40421</v>
      </c>
      <c r="DZ100">
        <v>39.448600999999996</v>
      </c>
      <c r="EA100" s="73">
        <f t="shared" si="131"/>
        <v>0.12273636459389076</v>
      </c>
      <c r="EC100" s="66">
        <v>40421</v>
      </c>
      <c r="ED100">
        <v>9.5671719999999993</v>
      </c>
      <c r="EE100" s="73">
        <f t="shared" si="132"/>
        <v>2.5136617140178084E-2</v>
      </c>
      <c r="EG100" s="93">
        <v>40421</v>
      </c>
      <c r="EH100" s="65">
        <v>17.3018</v>
      </c>
      <c r="EI100" s="95">
        <f t="shared" si="133"/>
        <v>4.5822612003622431E-3</v>
      </c>
      <c r="EK100" s="66">
        <v>40421</v>
      </c>
      <c r="EL100">
        <v>40.977707000000002</v>
      </c>
      <c r="EM100" s="73">
        <f t="shared" si="134"/>
        <v>1.3891444320077873E-2</v>
      </c>
      <c r="EO100" s="66">
        <v>40421</v>
      </c>
      <c r="EP100">
        <v>9.9755369999999992</v>
      </c>
      <c r="EQ100" s="73">
        <f t="shared" si="135"/>
        <v>3.0525236133556465E-2</v>
      </c>
      <c r="ES100" s="66">
        <v>40421</v>
      </c>
      <c r="ET100">
        <v>16.617846</v>
      </c>
      <c r="EU100" s="73">
        <f t="shared" si="136"/>
        <v>4.1852866300975143E-2</v>
      </c>
      <c r="EW100" s="66">
        <v>40421</v>
      </c>
      <c r="EX100">
        <v>14.772493000000001</v>
      </c>
      <c r="EY100" s="73">
        <f t="shared" si="137"/>
        <v>7.203041925438658E-2</v>
      </c>
      <c r="FA100" s="66">
        <v>40421</v>
      </c>
      <c r="FB100">
        <v>32.338093000000001</v>
      </c>
      <c r="FC100" s="73">
        <f t="shared" si="138"/>
        <v>5.0234825092578893E-2</v>
      </c>
      <c r="FE100" s="66">
        <v>40421</v>
      </c>
      <c r="FF100">
        <v>5.2245210000000002</v>
      </c>
      <c r="FG100" s="73">
        <f t="shared" si="139"/>
        <v>0.1025047709458811</v>
      </c>
      <c r="FI100" s="66">
        <v>40421</v>
      </c>
      <c r="FJ100">
        <v>11.759014000000001</v>
      </c>
      <c r="FK100" s="73">
        <f t="shared" si="140"/>
        <v>8.5335476961550735E-2</v>
      </c>
      <c r="FM100" s="93">
        <v>40421</v>
      </c>
      <c r="FN100" s="65">
        <v>100.8</v>
      </c>
      <c r="FO100" s="95">
        <f t="shared" si="141"/>
        <v>-5.3126929710634062E-2</v>
      </c>
      <c r="FQ100" s="66">
        <v>40421</v>
      </c>
      <c r="FR100">
        <v>45.336196999999999</v>
      </c>
      <c r="FS100" s="73">
        <f t="shared" si="142"/>
        <v>5.2367909383608302E-2</v>
      </c>
      <c r="FU100" s="66">
        <v>40421</v>
      </c>
      <c r="FV100">
        <v>162.64999399999999</v>
      </c>
      <c r="FW100" s="73">
        <f t="shared" si="143"/>
        <v>8.899747347005256E-2</v>
      </c>
      <c r="FY100" s="93">
        <v>40421</v>
      </c>
      <c r="FZ100" s="65">
        <v>11.182399999999999</v>
      </c>
      <c r="GA100" s="95">
        <f t="shared" si="144"/>
        <v>-1.3801162210423032E-2</v>
      </c>
      <c r="GC100" s="66">
        <v>40421</v>
      </c>
      <c r="GD100">
        <v>9.5189649999999997</v>
      </c>
      <c r="GE100" s="73">
        <f t="shared" si="145"/>
        <v>-1.0354273338722002E-2</v>
      </c>
      <c r="GG100" s="66">
        <v>40421</v>
      </c>
      <c r="GH100">
        <v>24.710191999999999</v>
      </c>
      <c r="GI100" s="73">
        <f t="shared" si="146"/>
        <v>-4.8502768919217169E-2</v>
      </c>
      <c r="GK100" s="66">
        <v>40421</v>
      </c>
      <c r="GL100">
        <v>12.12402</v>
      </c>
      <c r="GM100" s="73">
        <f t="shared" si="147"/>
        <v>-2.5022521972072841E-2</v>
      </c>
      <c r="GO100" s="66">
        <v>40421</v>
      </c>
      <c r="GP100">
        <v>29.192436000000001</v>
      </c>
      <c r="GQ100" s="73">
        <f t="shared" si="148"/>
        <v>-0.11949487493122693</v>
      </c>
    </row>
    <row r="101" spans="1:199">
      <c r="A101" s="66">
        <v>40451</v>
      </c>
      <c r="B101">
        <v>35.868873999999998</v>
      </c>
      <c r="C101" s="73">
        <f t="shared" si="100"/>
        <v>4.275753114989158E-2</v>
      </c>
      <c r="E101" s="66">
        <v>40451</v>
      </c>
      <c r="F101">
        <v>94.379593</v>
      </c>
      <c r="G101" s="73">
        <f t="shared" si="101"/>
        <v>4.5421009072381793E-2</v>
      </c>
      <c r="I101" s="66">
        <v>40451</v>
      </c>
      <c r="J101">
        <v>24.895864</v>
      </c>
      <c r="K101" s="73">
        <f t="shared" si="102"/>
        <v>3.2273478126969617E-2</v>
      </c>
      <c r="M101" s="66">
        <v>40451</v>
      </c>
      <c r="N101">
        <v>16.362648</v>
      </c>
      <c r="O101" s="73">
        <f t="shared" si="103"/>
        <v>-2.8685283739696022E-2</v>
      </c>
      <c r="Q101" s="66">
        <v>40451</v>
      </c>
      <c r="R101">
        <v>33.114333999999999</v>
      </c>
      <c r="S101" s="73">
        <f t="shared" si="104"/>
        <v>3.213600060786382E-2</v>
      </c>
      <c r="U101" s="66">
        <v>40451</v>
      </c>
      <c r="V101">
        <v>72.515754999999999</v>
      </c>
      <c r="W101" s="73">
        <f t="shared" si="105"/>
        <v>2.2537265559968357E-2</v>
      </c>
      <c r="X101"/>
      <c r="Y101" s="66">
        <v>40451</v>
      </c>
      <c r="Z101">
        <v>60.532516000000001</v>
      </c>
      <c r="AA101" s="73">
        <f t="shared" si="106"/>
        <v>5.8320342960573424E-2</v>
      </c>
      <c r="AC101" s="93">
        <v>40451</v>
      </c>
      <c r="AD101" s="65">
        <v>11.59</v>
      </c>
      <c r="AE101" s="95">
        <f t="shared" si="107"/>
        <v>0.10564816128040487</v>
      </c>
      <c r="AG101" s="66">
        <v>40451</v>
      </c>
      <c r="AH101">
        <v>42.283253000000002</v>
      </c>
      <c r="AI101" s="73">
        <f t="shared" si="108"/>
        <v>4.7159519672529356E-2</v>
      </c>
      <c r="AJ101"/>
      <c r="AK101" s="66">
        <v>40451</v>
      </c>
      <c r="AL101">
        <v>35.018787000000003</v>
      </c>
      <c r="AM101" s="73">
        <f t="shared" si="109"/>
        <v>2.6350323902756146E-2</v>
      </c>
      <c r="AN101"/>
      <c r="AO101" s="66">
        <v>40451</v>
      </c>
      <c r="AP101">
        <v>16.072319</v>
      </c>
      <c r="AQ101" s="73">
        <f t="shared" si="110"/>
        <v>3.1740286772985384E-2</v>
      </c>
      <c r="AS101" s="66">
        <v>40451</v>
      </c>
      <c r="AT101">
        <v>59.484969999999997</v>
      </c>
      <c r="AU101" s="73">
        <f t="shared" si="111"/>
        <v>8.2619036260895395E-2</v>
      </c>
      <c r="AW101" s="66">
        <v>40451</v>
      </c>
      <c r="AX101">
        <v>39.350025000000002</v>
      </c>
      <c r="AY101" s="73">
        <f t="shared" si="112"/>
        <v>0.12244426054559478</v>
      </c>
      <c r="BA101" s="66">
        <v>40451</v>
      </c>
      <c r="BB101">
        <v>9.1638000000000002</v>
      </c>
      <c r="BC101" s="73">
        <f t="shared" si="113"/>
        <v>7.5471229649048104E-3</v>
      </c>
      <c r="BE101" s="66">
        <v>40451</v>
      </c>
      <c r="BF101">
        <v>28.541965000000001</v>
      </c>
      <c r="BG101" s="73">
        <f t="shared" si="114"/>
        <v>7.8955115070708307E-2</v>
      </c>
      <c r="BI101" s="66">
        <v>40451</v>
      </c>
      <c r="BJ101">
        <v>91.209045000000003</v>
      </c>
      <c r="BK101" s="73">
        <f t="shared" si="115"/>
        <v>0.19878972347564622</v>
      </c>
      <c r="BM101" s="66">
        <v>40451</v>
      </c>
      <c r="BN101">
        <v>38.211323</v>
      </c>
      <c r="BO101" s="73">
        <f t="shared" si="116"/>
        <v>7.2573738218339621E-3</v>
      </c>
      <c r="BQ101" s="66">
        <v>40451</v>
      </c>
      <c r="BR101">
        <v>6.2625760000000001</v>
      </c>
      <c r="BS101" s="73">
        <f t="shared" si="117"/>
        <v>3.6688046452375785E-2</v>
      </c>
      <c r="BU101" s="66">
        <v>40451</v>
      </c>
      <c r="BV101">
        <v>33.305622</v>
      </c>
      <c r="BW101" s="73">
        <f t="shared" si="118"/>
        <v>2.0663254094897911E-2</v>
      </c>
      <c r="BY101" s="66">
        <v>40451</v>
      </c>
      <c r="BZ101">
        <v>10.029731999999999</v>
      </c>
      <c r="CA101" s="73">
        <f t="shared" si="119"/>
        <v>4.5302550446918527E-2</v>
      </c>
      <c r="CC101" s="66">
        <v>40451</v>
      </c>
      <c r="CD101">
        <v>39.115841000000003</v>
      </c>
      <c r="CE101" s="73">
        <f t="shared" si="120"/>
        <v>1.3601181223773491E-3</v>
      </c>
      <c r="CG101" s="66">
        <v>40451</v>
      </c>
      <c r="CH101">
        <v>8.3336260000000006</v>
      </c>
      <c r="CI101" s="73">
        <f t="shared" si="121"/>
        <v>1.9687896307614916E-2</v>
      </c>
      <c r="CK101" s="66">
        <v>40451</v>
      </c>
      <c r="CL101">
        <v>28.363029000000001</v>
      </c>
      <c r="CM101" s="73">
        <f t="shared" si="122"/>
        <v>4.2854019824356611E-2</v>
      </c>
      <c r="CO101" s="66">
        <v>40451</v>
      </c>
      <c r="CP101">
        <v>2.7927369999999998</v>
      </c>
      <c r="CQ101" s="73">
        <f t="shared" si="123"/>
        <v>4.7331138122732708E-2</v>
      </c>
      <c r="CS101" s="66">
        <v>40451</v>
      </c>
      <c r="CT101">
        <v>7.61</v>
      </c>
      <c r="CU101" s="73">
        <f t="shared" si="99"/>
        <v>8.0984894712571198E-2</v>
      </c>
      <c r="CW101" s="66">
        <v>40451</v>
      </c>
      <c r="CX101">
        <v>65.337100000000007</v>
      </c>
      <c r="CY101" s="73">
        <f t="shared" si="124"/>
        <v>8.6676526578173485E-2</v>
      </c>
      <c r="DA101" s="66">
        <v>40451</v>
      </c>
      <c r="DB101">
        <v>36.807288999999997</v>
      </c>
      <c r="DC101" s="73">
        <f t="shared" si="125"/>
        <v>3.5817794602775184E-2</v>
      </c>
      <c r="DE101" s="66">
        <v>40451</v>
      </c>
      <c r="DF101">
        <v>19.136714999999999</v>
      </c>
      <c r="DG101" s="73">
        <f t="shared" si="126"/>
        <v>9.9621557230713906E-2</v>
      </c>
      <c r="DI101" s="93">
        <v>40451</v>
      </c>
      <c r="DJ101" s="65">
        <v>5.6429999999999998</v>
      </c>
      <c r="DK101" s="95">
        <f t="shared" si="127"/>
        <v>1.4817730724511948E-2</v>
      </c>
      <c r="DM101" s="66">
        <v>40451</v>
      </c>
      <c r="DN101">
        <v>1.756157</v>
      </c>
      <c r="DO101" s="73">
        <f t="shared" si="128"/>
        <v>5.9080998915711287E-2</v>
      </c>
      <c r="DQ101" s="66">
        <v>40451</v>
      </c>
      <c r="DR101">
        <v>40.586426000000003</v>
      </c>
      <c r="DS101" s="73">
        <f t="shared" si="129"/>
        <v>9.2265875391306637E-2</v>
      </c>
      <c r="DU101" s="66">
        <v>40451</v>
      </c>
      <c r="DV101">
        <v>9.5160999999999998</v>
      </c>
      <c r="DW101" s="73">
        <f t="shared" si="130"/>
        <v>4.0062167948245228E-2</v>
      </c>
      <c r="DY101" s="66">
        <v>40451</v>
      </c>
      <c r="DZ101">
        <v>40.716934000000002</v>
      </c>
      <c r="EA101" s="73">
        <f t="shared" si="131"/>
        <v>3.1645490659828149E-2</v>
      </c>
      <c r="EC101" s="66">
        <v>40451</v>
      </c>
      <c r="ED101">
        <v>10.421277</v>
      </c>
      <c r="EE101" s="73">
        <f t="shared" si="132"/>
        <v>8.5511926597282809E-2</v>
      </c>
      <c r="EG101" s="93">
        <v>40451</v>
      </c>
      <c r="EH101" s="65">
        <v>17.959199999999999</v>
      </c>
      <c r="EI101" s="95">
        <f t="shared" si="133"/>
        <v>3.7291976118048506E-2</v>
      </c>
      <c r="EK101" s="66">
        <v>40451</v>
      </c>
      <c r="EL101">
        <v>41.398293000000002</v>
      </c>
      <c r="EM101" s="73">
        <f t="shared" si="134"/>
        <v>1.0211460975852772E-2</v>
      </c>
      <c r="EO101" s="66">
        <v>40451</v>
      </c>
      <c r="EP101">
        <v>10.046761999999999</v>
      </c>
      <c r="EQ101" s="73">
        <f t="shared" si="135"/>
        <v>7.1145976229499055E-3</v>
      </c>
      <c r="ES101" s="66">
        <v>40451</v>
      </c>
      <c r="ET101">
        <v>15.662794</v>
      </c>
      <c r="EU101" s="73">
        <f t="shared" si="136"/>
        <v>-5.9189087144300191E-2</v>
      </c>
      <c r="EW101" s="66">
        <v>40451</v>
      </c>
      <c r="EX101">
        <v>16.133862000000001</v>
      </c>
      <c r="EY101" s="73">
        <f t="shared" si="137"/>
        <v>8.8153422728502587E-2</v>
      </c>
      <c r="FA101" s="66">
        <v>40451</v>
      </c>
      <c r="FB101">
        <v>32.931289999999997</v>
      </c>
      <c r="FC101" s="73">
        <f t="shared" si="138"/>
        <v>1.8177384439384776E-2</v>
      </c>
      <c r="FE101" s="66">
        <v>40451</v>
      </c>
      <c r="FF101">
        <v>5.4828960000000002</v>
      </c>
      <c r="FG101" s="73">
        <f t="shared" si="139"/>
        <v>4.8270309516269927E-2</v>
      </c>
      <c r="FI101" s="66">
        <v>40451</v>
      </c>
      <c r="FJ101">
        <v>12.020030999999999</v>
      </c>
      <c r="FK101" s="73">
        <f t="shared" si="140"/>
        <v>2.195441272067751E-2</v>
      </c>
      <c r="FM101" s="93">
        <v>40451</v>
      </c>
      <c r="FN101" s="65">
        <v>101.6</v>
      </c>
      <c r="FO101" s="95">
        <f t="shared" si="141"/>
        <v>7.9051795071132473E-3</v>
      </c>
      <c r="FQ101" s="66">
        <v>40451</v>
      </c>
      <c r="FR101">
        <v>43.099482999999999</v>
      </c>
      <c r="FS101" s="73">
        <f t="shared" si="142"/>
        <v>-5.059476251237624E-2</v>
      </c>
      <c r="FU101" s="66">
        <v>40451</v>
      </c>
      <c r="FV101">
        <v>149.699997</v>
      </c>
      <c r="FW101" s="73">
        <f t="shared" si="143"/>
        <v>-8.2967344644831936E-2</v>
      </c>
      <c r="FY101" s="93">
        <v>40451</v>
      </c>
      <c r="FZ101" s="65">
        <v>11.381500000000001</v>
      </c>
      <c r="GA101" s="95">
        <f t="shared" si="144"/>
        <v>1.7648116464578773E-2</v>
      </c>
      <c r="GC101" s="66">
        <v>40451</v>
      </c>
      <c r="GD101">
        <v>10.029655999999999</v>
      </c>
      <c r="GE101" s="73">
        <f t="shared" si="145"/>
        <v>5.2260179871415E-2</v>
      </c>
      <c r="GG101" s="66">
        <v>40451</v>
      </c>
      <c r="GH101">
        <v>25.678097000000001</v>
      </c>
      <c r="GI101" s="73">
        <f t="shared" si="146"/>
        <v>3.8422581610645386E-2</v>
      </c>
      <c r="GK101" s="66">
        <v>40451</v>
      </c>
      <c r="GL101">
        <v>12.587576</v>
      </c>
      <c r="GM101" s="73">
        <f t="shared" si="147"/>
        <v>3.7521686947519409E-2</v>
      </c>
      <c r="GO101" s="66">
        <v>40451</v>
      </c>
      <c r="GP101">
        <v>30.119534000000002</v>
      </c>
      <c r="GQ101" s="73">
        <f t="shared" si="148"/>
        <v>3.126429674305984E-2</v>
      </c>
    </row>
    <row r="102" spans="1:199">
      <c r="A102" s="66">
        <v>40482</v>
      </c>
      <c r="B102">
        <v>33.391860999999999</v>
      </c>
      <c r="C102" s="73">
        <f t="shared" si="100"/>
        <v>-7.1557712264339643E-2</v>
      </c>
      <c r="E102" s="66">
        <v>40482</v>
      </c>
      <c r="F102">
        <v>97.941879</v>
      </c>
      <c r="G102" s="73">
        <f t="shared" si="101"/>
        <v>3.704935737094462E-2</v>
      </c>
      <c r="I102" s="66">
        <v>40482</v>
      </c>
      <c r="J102">
        <v>23.792781999999999</v>
      </c>
      <c r="K102" s="73">
        <f t="shared" si="102"/>
        <v>-4.5319427887483971E-2</v>
      </c>
      <c r="M102" s="66">
        <v>40482</v>
      </c>
      <c r="N102">
        <v>16.689045</v>
      </c>
      <c r="O102" s="73">
        <f t="shared" si="103"/>
        <v>1.9751339876785907E-2</v>
      </c>
      <c r="Q102" s="66">
        <v>40482</v>
      </c>
      <c r="R102">
        <v>31.762184000000001</v>
      </c>
      <c r="S102" s="73">
        <f t="shared" si="104"/>
        <v>-4.1689840245102888E-2</v>
      </c>
      <c r="U102" s="66">
        <v>40482</v>
      </c>
      <c r="V102">
        <v>70.426925999999995</v>
      </c>
      <c r="W102" s="73">
        <f t="shared" si="105"/>
        <v>-2.9228186965692508E-2</v>
      </c>
      <c r="X102"/>
      <c r="Y102" s="66">
        <v>40482</v>
      </c>
      <c r="Z102">
        <v>62.162295999999998</v>
      </c>
      <c r="AA102" s="73">
        <f t="shared" si="106"/>
        <v>2.6567967108892584E-2</v>
      </c>
      <c r="AC102" s="93">
        <v>40480</v>
      </c>
      <c r="AD102" s="65">
        <v>11.984</v>
      </c>
      <c r="AE102" s="95">
        <f t="shared" si="107"/>
        <v>3.3429769423203297E-2</v>
      </c>
      <c r="AG102" s="66">
        <v>40482</v>
      </c>
      <c r="AH102">
        <v>44.120593999999997</v>
      </c>
      <c r="AI102" s="73">
        <f t="shared" si="108"/>
        <v>4.253556008300434E-2</v>
      </c>
      <c r="AJ102"/>
      <c r="AK102" s="66">
        <v>40482</v>
      </c>
      <c r="AL102">
        <v>32.506484999999998</v>
      </c>
      <c r="AM102" s="73">
        <f t="shared" si="109"/>
        <v>-7.4445081015654127E-2</v>
      </c>
      <c r="AN102"/>
      <c r="AO102" s="66">
        <v>40482</v>
      </c>
      <c r="AP102">
        <v>14.689342</v>
      </c>
      <c r="AQ102" s="73">
        <f t="shared" si="110"/>
        <v>-8.9976278692024722E-2</v>
      </c>
      <c r="AS102" s="66">
        <v>40482</v>
      </c>
      <c r="AT102">
        <v>55.824962999999997</v>
      </c>
      <c r="AU102" s="73">
        <f t="shared" si="111"/>
        <v>-6.3502540659028245E-2</v>
      </c>
      <c r="AW102" s="66">
        <v>40482</v>
      </c>
      <c r="AX102">
        <v>43.279010999999997</v>
      </c>
      <c r="AY102" s="73">
        <f t="shared" si="112"/>
        <v>9.5171172888428926E-2</v>
      </c>
      <c r="BA102" s="66">
        <v>40480</v>
      </c>
      <c r="BB102">
        <v>9.0792000000000002</v>
      </c>
      <c r="BC102" s="73">
        <f t="shared" si="113"/>
        <v>-9.2748568175258627E-3</v>
      </c>
      <c r="BE102" s="66">
        <v>40482</v>
      </c>
      <c r="BF102">
        <v>29.998529000000001</v>
      </c>
      <c r="BG102" s="73">
        <f t="shared" si="114"/>
        <v>4.9772886712252336E-2</v>
      </c>
      <c r="BI102" s="66">
        <v>40482</v>
      </c>
      <c r="BJ102">
        <v>104.552582</v>
      </c>
      <c r="BK102" s="73">
        <f t="shared" si="115"/>
        <v>0.1365360520931565</v>
      </c>
      <c r="BM102" s="66">
        <v>40482</v>
      </c>
      <c r="BN102">
        <v>33.157688</v>
      </c>
      <c r="BO102" s="73">
        <f t="shared" si="116"/>
        <v>-0.14185728002419337</v>
      </c>
      <c r="BQ102" s="66">
        <v>40482</v>
      </c>
      <c r="BR102">
        <v>5.9353090000000002</v>
      </c>
      <c r="BS102" s="73">
        <f t="shared" si="117"/>
        <v>-5.3672511332583092E-2</v>
      </c>
      <c r="BU102" s="66">
        <v>40482</v>
      </c>
      <c r="BV102">
        <v>35.019001000000003</v>
      </c>
      <c r="BW102" s="73">
        <f t="shared" si="118"/>
        <v>5.0164588329318374E-2</v>
      </c>
      <c r="BY102" s="66">
        <v>40482</v>
      </c>
      <c r="BZ102">
        <v>9.8216450000000002</v>
      </c>
      <c r="CA102" s="73">
        <f t="shared" si="119"/>
        <v>-2.0965258164177585E-2</v>
      </c>
      <c r="CC102" s="66">
        <v>40482</v>
      </c>
      <c r="CD102">
        <v>43.991081000000001</v>
      </c>
      <c r="CE102" s="73">
        <f t="shared" si="120"/>
        <v>0.11745938321650118</v>
      </c>
      <c r="CG102" s="66">
        <v>40482</v>
      </c>
      <c r="CH102">
        <v>7.0466300000000004</v>
      </c>
      <c r="CI102" s="73">
        <f t="shared" si="121"/>
        <v>-0.16774916722881986</v>
      </c>
      <c r="CK102" s="66">
        <v>40482</v>
      </c>
      <c r="CL102">
        <v>27.564905</v>
      </c>
      <c r="CM102" s="73">
        <f t="shared" si="122"/>
        <v>-2.8543095684013396E-2</v>
      </c>
      <c r="CO102" s="66">
        <v>40482</v>
      </c>
      <c r="CP102">
        <v>2.459104</v>
      </c>
      <c r="CQ102" s="73">
        <f t="shared" si="123"/>
        <v>-0.12722506259295499</v>
      </c>
      <c r="CS102" s="66">
        <v>40480</v>
      </c>
      <c r="CT102">
        <v>7.67</v>
      </c>
      <c r="CU102" s="73">
        <f t="shared" si="99"/>
        <v>7.8534435055703043E-3</v>
      </c>
      <c r="CW102" s="66">
        <v>40480</v>
      </c>
      <c r="CX102">
        <v>67.855900000000005</v>
      </c>
      <c r="CY102" s="73">
        <f t="shared" si="124"/>
        <v>3.7826317060359924E-2</v>
      </c>
      <c r="DA102" s="66">
        <v>40482</v>
      </c>
      <c r="DB102">
        <v>36.524009999999997</v>
      </c>
      <c r="DC102" s="73">
        <f t="shared" si="125"/>
        <v>-7.7260436670264204E-3</v>
      </c>
      <c r="DE102" s="66">
        <v>40482</v>
      </c>
      <c r="DF102">
        <v>20.275006999999999</v>
      </c>
      <c r="DG102" s="73">
        <f t="shared" si="126"/>
        <v>5.7780204053557091E-2</v>
      </c>
      <c r="DI102" s="93">
        <v>40480</v>
      </c>
      <c r="DJ102" s="65">
        <v>6.06</v>
      </c>
      <c r="DK102" s="95">
        <f t="shared" si="127"/>
        <v>7.129396109421994E-2</v>
      </c>
      <c r="DM102" s="66">
        <v>40482</v>
      </c>
      <c r="DN102">
        <v>1.3931119999999999</v>
      </c>
      <c r="DO102" s="73">
        <f t="shared" si="128"/>
        <v>-0.23158780538551491</v>
      </c>
      <c r="DQ102" s="66">
        <v>40482</v>
      </c>
      <c r="DR102">
        <v>43.033543000000002</v>
      </c>
      <c r="DS102" s="73">
        <f t="shared" si="129"/>
        <v>5.8546205634798051E-2</v>
      </c>
      <c r="DU102" s="66">
        <v>40480</v>
      </c>
      <c r="DV102">
        <v>9.0790000000000006</v>
      </c>
      <c r="DW102" s="73">
        <f t="shared" si="130"/>
        <v>-4.702104661294193E-2</v>
      </c>
      <c r="DY102" s="66">
        <v>40482</v>
      </c>
      <c r="DZ102">
        <v>42.011330000000001</v>
      </c>
      <c r="EA102" s="73">
        <f t="shared" si="131"/>
        <v>3.1295269096931852E-2</v>
      </c>
      <c r="EC102" s="66">
        <v>40482</v>
      </c>
      <c r="ED102">
        <v>9.4162710000000001</v>
      </c>
      <c r="EE102" s="73">
        <f t="shared" si="132"/>
        <v>-0.10141043125689446</v>
      </c>
      <c r="EG102" s="93">
        <v>40480</v>
      </c>
      <c r="EH102" s="65">
        <v>19.180299999999999</v>
      </c>
      <c r="EI102" s="95">
        <f t="shared" si="133"/>
        <v>6.5781192173860623E-2</v>
      </c>
      <c r="EK102" s="66">
        <v>40482</v>
      </c>
      <c r="EL102">
        <v>40.222465999999997</v>
      </c>
      <c r="EM102" s="73">
        <f t="shared" si="134"/>
        <v>-2.8813952852487425E-2</v>
      </c>
      <c r="EO102" s="66">
        <v>40482</v>
      </c>
      <c r="EP102">
        <v>9.2557679999999998</v>
      </c>
      <c r="EQ102" s="73">
        <f t="shared" si="135"/>
        <v>-8.2003468781883943E-2</v>
      </c>
      <c r="ES102" s="66">
        <v>40482</v>
      </c>
      <c r="ET102">
        <v>14.985250000000001</v>
      </c>
      <c r="EU102" s="73">
        <f t="shared" si="136"/>
        <v>-4.4221707016257501E-2</v>
      </c>
      <c r="EW102" s="66">
        <v>40482</v>
      </c>
      <c r="EX102">
        <v>14.373085</v>
      </c>
      <c r="EY102" s="73">
        <f t="shared" si="137"/>
        <v>-0.11556293269475409</v>
      </c>
      <c r="FA102" s="66">
        <v>40482</v>
      </c>
      <c r="FB102">
        <v>27.328565999999999</v>
      </c>
      <c r="FC102" s="73">
        <f t="shared" si="138"/>
        <v>-0.1864907408764617</v>
      </c>
      <c r="FE102" s="66">
        <v>40482</v>
      </c>
      <c r="FF102">
        <v>4.8999689999999996</v>
      </c>
      <c r="FG102" s="73">
        <f t="shared" si="139"/>
        <v>-0.11240454995766369</v>
      </c>
      <c r="FI102" s="66">
        <v>40482</v>
      </c>
      <c r="FJ102">
        <v>11.022986</v>
      </c>
      <c r="FK102" s="73">
        <f t="shared" si="140"/>
        <v>-8.6591779229974089E-2</v>
      </c>
      <c r="FM102" s="93">
        <v>40480</v>
      </c>
      <c r="FN102" s="65">
        <v>112.35</v>
      </c>
      <c r="FO102" s="95">
        <f t="shared" si="141"/>
        <v>0.10057546348695659</v>
      </c>
      <c r="FQ102" s="66">
        <v>40482</v>
      </c>
      <c r="FR102">
        <v>43.238723999999998</v>
      </c>
      <c r="FS102" s="73">
        <f t="shared" si="142"/>
        <v>3.2254809442303464E-3</v>
      </c>
      <c r="FU102" s="66">
        <v>40482</v>
      </c>
      <c r="FV102">
        <v>133.949997</v>
      </c>
      <c r="FW102" s="73">
        <f t="shared" si="143"/>
        <v>-0.11116669779130134</v>
      </c>
      <c r="FY102" s="93">
        <v>40480</v>
      </c>
      <c r="FZ102" s="65">
        <v>11.4298</v>
      </c>
      <c r="GA102" s="95">
        <f t="shared" si="144"/>
        <v>4.2347496355511667E-3</v>
      </c>
      <c r="GC102" s="66">
        <v>40482</v>
      </c>
      <c r="GD102">
        <v>10.735744</v>
      </c>
      <c r="GE102" s="73">
        <f t="shared" si="145"/>
        <v>6.8032430660566939E-2</v>
      </c>
      <c r="GG102" s="66">
        <v>40482</v>
      </c>
      <c r="GH102">
        <v>27.770752000000002</v>
      </c>
      <c r="GI102" s="73">
        <f t="shared" si="146"/>
        <v>7.8345008819820053E-2</v>
      </c>
      <c r="GK102" s="66">
        <v>40482</v>
      </c>
      <c r="GL102">
        <v>12.425582</v>
      </c>
      <c r="GM102" s="73">
        <f t="shared" si="147"/>
        <v>-1.2952883830340104E-2</v>
      </c>
      <c r="GO102" s="66">
        <v>40482</v>
      </c>
      <c r="GP102">
        <v>26.610935000000001</v>
      </c>
      <c r="GQ102" s="73">
        <f t="shared" si="148"/>
        <v>-0.12385170982568482</v>
      </c>
    </row>
    <row r="103" spans="1:199">
      <c r="A103" s="66">
        <v>40512</v>
      </c>
      <c r="B103">
        <v>34.088776000000003</v>
      </c>
      <c r="C103" s="73">
        <f t="shared" si="100"/>
        <v>2.065599289526121E-2</v>
      </c>
      <c r="E103" s="66">
        <v>40512</v>
      </c>
      <c r="F103">
        <v>103.78672</v>
      </c>
      <c r="G103" s="73">
        <f t="shared" si="101"/>
        <v>5.7963792898437706E-2</v>
      </c>
      <c r="I103" s="66">
        <v>40512</v>
      </c>
      <c r="J103">
        <v>26.00769</v>
      </c>
      <c r="K103" s="73">
        <f t="shared" si="102"/>
        <v>8.9010006152514379E-2</v>
      </c>
      <c r="M103" s="66">
        <v>40512</v>
      </c>
      <c r="N103">
        <v>18.061437999999999</v>
      </c>
      <c r="O103" s="73">
        <f t="shared" si="103"/>
        <v>7.9026652151884091E-2</v>
      </c>
      <c r="Q103" s="66">
        <v>40512</v>
      </c>
      <c r="R103">
        <v>33.671107999999997</v>
      </c>
      <c r="S103" s="73">
        <f t="shared" si="104"/>
        <v>5.836374050669367E-2</v>
      </c>
      <c r="U103" s="66">
        <v>40512</v>
      </c>
      <c r="V103">
        <v>71.415474000000003</v>
      </c>
      <c r="W103" s="73">
        <f t="shared" si="105"/>
        <v>1.3938906922353621E-2</v>
      </c>
      <c r="X103"/>
      <c r="Y103" s="66">
        <v>40512</v>
      </c>
      <c r="Z103">
        <v>68.364570999999998</v>
      </c>
      <c r="AA103" s="73">
        <f t="shared" si="106"/>
        <v>9.5106080286390671E-2</v>
      </c>
      <c r="AC103" s="93">
        <v>40512</v>
      </c>
      <c r="AD103" s="65">
        <v>11.59</v>
      </c>
      <c r="AE103" s="95">
        <f t="shared" si="107"/>
        <v>-3.3429769423203332E-2</v>
      </c>
      <c r="AG103" s="66">
        <v>40512</v>
      </c>
      <c r="AH103">
        <v>43.608074000000002</v>
      </c>
      <c r="AI103" s="73">
        <f t="shared" si="108"/>
        <v>-1.1684340879748822E-2</v>
      </c>
      <c r="AJ103"/>
      <c r="AK103" s="66">
        <v>40512</v>
      </c>
      <c r="AL103">
        <v>33.392757000000003</v>
      </c>
      <c r="AM103" s="73">
        <f t="shared" si="109"/>
        <v>2.6899412286425756E-2</v>
      </c>
      <c r="AN103"/>
      <c r="AO103" s="66">
        <v>40512</v>
      </c>
      <c r="AP103">
        <v>14.842535</v>
      </c>
      <c r="AQ103" s="73">
        <f t="shared" si="110"/>
        <v>1.0374848446414568E-2</v>
      </c>
      <c r="AS103" s="66">
        <v>40512</v>
      </c>
      <c r="AT103">
        <v>58.751643999999999</v>
      </c>
      <c r="AU103" s="73">
        <f t="shared" si="111"/>
        <v>5.1098000670963997E-2</v>
      </c>
      <c r="AW103" s="66">
        <v>40512</v>
      </c>
      <c r="AX103">
        <v>44.934905999999998</v>
      </c>
      <c r="AY103" s="73">
        <f t="shared" si="112"/>
        <v>3.7547126121956688E-2</v>
      </c>
      <c r="BA103" s="66">
        <v>40512</v>
      </c>
      <c r="BB103">
        <v>7.18</v>
      </c>
      <c r="BC103" s="73">
        <f t="shared" si="113"/>
        <v>-0.23468669994465935</v>
      </c>
      <c r="BE103" s="66">
        <v>40512</v>
      </c>
      <c r="BF103">
        <v>34.789700000000003</v>
      </c>
      <c r="BG103" s="73">
        <f t="shared" si="114"/>
        <v>0.14817301883244519</v>
      </c>
      <c r="BI103" s="66">
        <v>40512</v>
      </c>
      <c r="BJ103">
        <v>102.525719</v>
      </c>
      <c r="BK103" s="73">
        <f t="shared" si="115"/>
        <v>-1.9576437710035324E-2</v>
      </c>
      <c r="BM103" s="66">
        <v>40512</v>
      </c>
      <c r="BN103">
        <v>34.619244000000002</v>
      </c>
      <c r="BO103" s="73">
        <f t="shared" si="116"/>
        <v>4.3135107142176631E-2</v>
      </c>
      <c r="BQ103" s="66">
        <v>40512</v>
      </c>
      <c r="BR103">
        <v>5.8083729999999996</v>
      </c>
      <c r="BS103" s="73">
        <f t="shared" si="117"/>
        <v>-2.1618593509854598E-2</v>
      </c>
      <c r="BU103" s="66">
        <v>40512</v>
      </c>
      <c r="BV103">
        <v>35.622897999999999</v>
      </c>
      <c r="BW103" s="73">
        <f t="shared" si="118"/>
        <v>1.709783344470469E-2</v>
      </c>
      <c r="BY103" s="66">
        <v>40512</v>
      </c>
      <c r="BZ103">
        <v>10.353916</v>
      </c>
      <c r="CA103" s="73">
        <f t="shared" si="119"/>
        <v>5.2776182027949099E-2</v>
      </c>
      <c r="CC103" s="66">
        <v>40512</v>
      </c>
      <c r="CD103">
        <v>44.689709000000001</v>
      </c>
      <c r="CE103" s="73">
        <f t="shared" si="120"/>
        <v>1.575634257486579E-2</v>
      </c>
      <c r="CG103" s="66">
        <v>40512</v>
      </c>
      <c r="CH103">
        <v>7.9322350000000004</v>
      </c>
      <c r="CI103" s="73">
        <f t="shared" si="121"/>
        <v>0.11838534869214354</v>
      </c>
      <c r="CK103" s="66">
        <v>40512</v>
      </c>
      <c r="CL103">
        <v>30.062743999999999</v>
      </c>
      <c r="CM103" s="73">
        <f t="shared" si="122"/>
        <v>8.6743258620869845E-2</v>
      </c>
      <c r="CO103" s="66">
        <v>40512</v>
      </c>
      <c r="CP103">
        <v>2.6364809999999999</v>
      </c>
      <c r="CQ103" s="73">
        <f t="shared" si="123"/>
        <v>6.964801748362319E-2</v>
      </c>
      <c r="CS103" s="66">
        <v>40512</v>
      </c>
      <c r="CT103">
        <v>6.8019999999999996</v>
      </c>
      <c r="CU103" s="73">
        <f t="shared" si="99"/>
        <v>-0.12009992879416122</v>
      </c>
      <c r="CW103" s="66">
        <v>40512</v>
      </c>
      <c r="CX103">
        <v>65.855500000000006</v>
      </c>
      <c r="CY103" s="73">
        <f t="shared" si="124"/>
        <v>-2.9923391161998825E-2</v>
      </c>
      <c r="DA103" s="66">
        <v>40512</v>
      </c>
      <c r="DB103">
        <v>38.057816000000003</v>
      </c>
      <c r="DC103" s="73">
        <f t="shared" si="125"/>
        <v>4.1136624595552375E-2</v>
      </c>
      <c r="DE103" s="66">
        <v>40512</v>
      </c>
      <c r="DF103">
        <v>22.261761</v>
      </c>
      <c r="DG103" s="73">
        <f t="shared" si="126"/>
        <v>9.3481507976265352E-2</v>
      </c>
      <c r="DI103" s="93">
        <v>40512</v>
      </c>
      <c r="DJ103" s="65">
        <v>5.2949999999999999</v>
      </c>
      <c r="DK103" s="95">
        <f t="shared" si="127"/>
        <v>-0.1349468210278533</v>
      </c>
      <c r="DM103" s="66">
        <v>40512</v>
      </c>
      <c r="DN103">
        <v>1.4104840000000001</v>
      </c>
      <c r="DO103" s="73">
        <f t="shared" si="128"/>
        <v>1.2392814324711144E-2</v>
      </c>
      <c r="DQ103" s="66">
        <v>40512</v>
      </c>
      <c r="DR103">
        <v>44.565479000000003</v>
      </c>
      <c r="DS103" s="73">
        <f t="shared" si="129"/>
        <v>3.4979664505314333E-2</v>
      </c>
      <c r="DU103" s="66">
        <v>40512</v>
      </c>
      <c r="DV103">
        <v>7.077</v>
      </c>
      <c r="DW103" s="73">
        <f t="shared" si="130"/>
        <v>-0.24911396529597252</v>
      </c>
      <c r="DY103" s="66">
        <v>40512</v>
      </c>
      <c r="DZ103">
        <v>42.471747999999998</v>
      </c>
      <c r="EA103" s="73">
        <f t="shared" si="131"/>
        <v>1.0899758134062196E-2</v>
      </c>
      <c r="EC103" s="66">
        <v>40512</v>
      </c>
      <c r="ED103">
        <v>9.413252</v>
      </c>
      <c r="EE103" s="73">
        <f t="shared" si="132"/>
        <v>-3.2066664948118476E-4</v>
      </c>
      <c r="EG103" s="93">
        <v>40512</v>
      </c>
      <c r="EH103" s="65">
        <v>16.2043</v>
      </c>
      <c r="EI103" s="95">
        <f t="shared" si="133"/>
        <v>-0.16860707150974533</v>
      </c>
      <c r="EK103" s="66">
        <v>40512</v>
      </c>
      <c r="EL103">
        <v>39.100898999999998</v>
      </c>
      <c r="EM103" s="73">
        <f t="shared" si="134"/>
        <v>-2.8280236190299624E-2</v>
      </c>
      <c r="EO103" s="66">
        <v>40512</v>
      </c>
      <c r="EP103">
        <v>9.5219330000000006</v>
      </c>
      <c r="EQ103" s="73">
        <f t="shared" si="135"/>
        <v>2.8350949656237971E-2</v>
      </c>
      <c r="ES103" s="66">
        <v>40512</v>
      </c>
      <c r="ET103">
        <v>16.520537999999998</v>
      </c>
      <c r="EU103" s="73">
        <f t="shared" si="136"/>
        <v>9.7537950169030829E-2</v>
      </c>
      <c r="EW103" s="66">
        <v>40512</v>
      </c>
      <c r="EX103">
        <v>15.551496</v>
      </c>
      <c r="EY103" s="73">
        <f t="shared" si="137"/>
        <v>7.8799479367659506E-2</v>
      </c>
      <c r="FA103" s="66">
        <v>40512</v>
      </c>
      <c r="FB103">
        <v>30.784336</v>
      </c>
      <c r="FC103" s="73">
        <f t="shared" si="138"/>
        <v>0.11907346043464928</v>
      </c>
      <c r="FE103" s="66">
        <v>40512</v>
      </c>
      <c r="FF103">
        <v>5.4174230000000003</v>
      </c>
      <c r="FG103" s="73">
        <f t="shared" si="139"/>
        <v>0.10039136256344318</v>
      </c>
      <c r="FI103" s="66">
        <v>40512</v>
      </c>
      <c r="FJ103">
        <v>11.847011</v>
      </c>
      <c r="FK103" s="73">
        <f t="shared" si="140"/>
        <v>7.2092870568594369E-2</v>
      </c>
      <c r="FM103" s="93">
        <v>40512</v>
      </c>
      <c r="FN103" s="65">
        <v>107</v>
      </c>
      <c r="FO103" s="95">
        <f t="shared" si="141"/>
        <v>-4.8790164169431945E-2</v>
      </c>
      <c r="FQ103" s="66">
        <v>40512</v>
      </c>
      <c r="FR103">
        <v>43.274647000000002</v>
      </c>
      <c r="FS103" s="73">
        <f t="shared" si="142"/>
        <v>8.3046127204034273E-4</v>
      </c>
      <c r="FU103" s="66">
        <v>40512</v>
      </c>
      <c r="FV103">
        <v>148</v>
      </c>
      <c r="FW103" s="73">
        <f t="shared" si="143"/>
        <v>9.9745700169914214E-2</v>
      </c>
      <c r="FY103" s="93">
        <v>40512</v>
      </c>
      <c r="FZ103" s="65">
        <v>10.716200000000001</v>
      </c>
      <c r="GA103" s="95">
        <f t="shared" si="144"/>
        <v>-6.4467364652181558E-2</v>
      </c>
      <c r="GC103" s="66">
        <v>40512</v>
      </c>
      <c r="GD103">
        <v>12.62533</v>
      </c>
      <c r="GE103" s="73">
        <f t="shared" si="145"/>
        <v>0.16212637849609948</v>
      </c>
      <c r="GG103" s="66">
        <v>40512</v>
      </c>
      <c r="GH103">
        <v>30.188597000000001</v>
      </c>
      <c r="GI103" s="73">
        <f t="shared" si="146"/>
        <v>8.3480889762693772E-2</v>
      </c>
      <c r="GK103" s="66">
        <v>40512</v>
      </c>
      <c r="GL103">
        <v>12.769085</v>
      </c>
      <c r="GM103" s="73">
        <f t="shared" si="147"/>
        <v>2.7269603235234138E-2</v>
      </c>
      <c r="GO103" s="66">
        <v>40512</v>
      </c>
      <c r="GP103">
        <v>28.432504999999999</v>
      </c>
      <c r="GQ103" s="73">
        <f t="shared" si="148"/>
        <v>6.6210811392761498E-2</v>
      </c>
    </row>
    <row r="104" spans="1:199">
      <c r="A104" s="66">
        <v>40543</v>
      </c>
      <c r="B104">
        <v>32.189200999999997</v>
      </c>
      <c r="C104" s="73">
        <f t="shared" si="100"/>
        <v>-5.7337156918183793E-2</v>
      </c>
      <c r="E104" s="66">
        <v>40543</v>
      </c>
      <c r="F104">
        <v>96.156586000000004</v>
      </c>
      <c r="G104" s="73">
        <f t="shared" si="101"/>
        <v>-7.6360057375160675E-2</v>
      </c>
      <c r="I104" s="66">
        <v>40543</v>
      </c>
      <c r="J104">
        <v>28.018118000000001</v>
      </c>
      <c r="K104" s="73">
        <f t="shared" si="102"/>
        <v>7.4459108822169731E-2</v>
      </c>
      <c r="M104" s="66">
        <v>40543</v>
      </c>
      <c r="N104">
        <v>16.747520000000002</v>
      </c>
      <c r="O104" s="73">
        <f t="shared" si="103"/>
        <v>-7.5528980688693043E-2</v>
      </c>
      <c r="Q104" s="66">
        <v>40543</v>
      </c>
      <c r="R104">
        <v>37.312182999999997</v>
      </c>
      <c r="S104" s="73">
        <f t="shared" si="104"/>
        <v>0.10267975503988949</v>
      </c>
      <c r="U104" s="66">
        <v>40543</v>
      </c>
      <c r="V104">
        <v>72.893996999999999</v>
      </c>
      <c r="W104" s="73">
        <f t="shared" si="105"/>
        <v>2.049172139136354E-2</v>
      </c>
      <c r="X104"/>
      <c r="Y104" s="66">
        <v>40543</v>
      </c>
      <c r="Z104">
        <v>69.050422999999995</v>
      </c>
      <c r="AA104" s="73">
        <f t="shared" si="106"/>
        <v>9.9822832316247886E-3</v>
      </c>
      <c r="AC104" s="93">
        <v>40543</v>
      </c>
      <c r="AD104" s="65">
        <v>11.273999999999999</v>
      </c>
      <c r="AE104" s="95">
        <f t="shared" si="107"/>
        <v>-2.7643467692277095E-2</v>
      </c>
      <c r="AG104" s="66">
        <v>40543</v>
      </c>
      <c r="AH104">
        <v>42.472518999999998</v>
      </c>
      <c r="AI104" s="73">
        <f t="shared" si="108"/>
        <v>-2.6385061674765189E-2</v>
      </c>
      <c r="AJ104"/>
      <c r="AK104" s="66">
        <v>40543</v>
      </c>
      <c r="AL104">
        <v>34.805942999999999</v>
      </c>
      <c r="AM104" s="73">
        <f t="shared" si="109"/>
        <v>4.1449127883454985E-2</v>
      </c>
      <c r="AN104"/>
      <c r="AO104" s="66">
        <v>40543</v>
      </c>
      <c r="AP104">
        <v>17.914867000000001</v>
      </c>
      <c r="AQ104" s="73">
        <f t="shared" si="110"/>
        <v>0.18813388152971974</v>
      </c>
      <c r="AS104" s="66">
        <v>40543</v>
      </c>
      <c r="AT104">
        <v>67.022987000000001</v>
      </c>
      <c r="AU104" s="73">
        <f t="shared" si="111"/>
        <v>0.13171651448996716</v>
      </c>
      <c r="AW104" s="66">
        <v>40543</v>
      </c>
      <c r="AX104">
        <v>42.285473000000003</v>
      </c>
      <c r="AY104" s="73">
        <f t="shared" si="112"/>
        <v>-6.0771310026224844E-2</v>
      </c>
      <c r="BA104" s="66">
        <v>40543</v>
      </c>
      <c r="BB104">
        <v>7.7976000000000001</v>
      </c>
      <c r="BC104" s="73">
        <f t="shared" si="113"/>
        <v>8.2516610980730418E-2</v>
      </c>
      <c r="BE104" s="66">
        <v>40543</v>
      </c>
      <c r="BF104">
        <v>36.715747999999998</v>
      </c>
      <c r="BG104" s="73">
        <f t="shared" si="114"/>
        <v>5.3884397881441302E-2</v>
      </c>
      <c r="BI104" s="66">
        <v>40543</v>
      </c>
      <c r="BJ104">
        <v>99.654335000000003</v>
      </c>
      <c r="BK104" s="73">
        <f t="shared" si="115"/>
        <v>-2.8406136206699004E-2</v>
      </c>
      <c r="BM104" s="66">
        <v>40543</v>
      </c>
      <c r="BN104">
        <v>39.701965000000001</v>
      </c>
      <c r="BO104" s="73">
        <f t="shared" si="116"/>
        <v>0.13699097026866722</v>
      </c>
      <c r="BQ104" s="66">
        <v>40543</v>
      </c>
      <c r="BR104">
        <v>5.8583049999999997</v>
      </c>
      <c r="BS104" s="73">
        <f t="shared" si="117"/>
        <v>8.5598153781093651E-3</v>
      </c>
      <c r="BU104" s="66">
        <v>40543</v>
      </c>
      <c r="BV104">
        <v>37.511828999999999</v>
      </c>
      <c r="BW104" s="73">
        <f t="shared" si="118"/>
        <v>5.166768989636112E-2</v>
      </c>
      <c r="BY104" s="66">
        <v>40543</v>
      </c>
      <c r="BZ104">
        <v>10.962224000000001</v>
      </c>
      <c r="CA104" s="73">
        <f t="shared" si="119"/>
        <v>5.7090375002323605E-2</v>
      </c>
      <c r="CC104" s="66">
        <v>40543</v>
      </c>
      <c r="CD104">
        <v>42.586227000000001</v>
      </c>
      <c r="CE104" s="73">
        <f t="shared" si="120"/>
        <v>-4.8212360260059733E-2</v>
      </c>
      <c r="CG104" s="66">
        <v>40543</v>
      </c>
      <c r="CH104">
        <v>9.8499909999999993</v>
      </c>
      <c r="CI104" s="73">
        <f t="shared" si="121"/>
        <v>0.21653570443127415</v>
      </c>
      <c r="CK104" s="66">
        <v>40543</v>
      </c>
      <c r="CL104">
        <v>31.657533999999998</v>
      </c>
      <c r="CM104" s="73">
        <f t="shared" si="122"/>
        <v>5.1689497079995136E-2</v>
      </c>
      <c r="CO104" s="66">
        <v>40543</v>
      </c>
      <c r="CP104">
        <v>2.8852180000000001</v>
      </c>
      <c r="CQ104" s="73">
        <f t="shared" si="123"/>
        <v>9.0155386924916189E-2</v>
      </c>
      <c r="CS104" s="66">
        <v>40543</v>
      </c>
      <c r="CT104">
        <v>7.28</v>
      </c>
      <c r="CU104" s="73">
        <f t="shared" si="99"/>
        <v>6.7914175623590922E-2</v>
      </c>
      <c r="CW104" s="66">
        <v>40543</v>
      </c>
      <c r="CX104">
        <v>69.097099999999998</v>
      </c>
      <c r="CY104" s="73">
        <f t="shared" si="124"/>
        <v>4.8049813870732885E-2</v>
      </c>
      <c r="DA104" s="66">
        <v>40543</v>
      </c>
      <c r="DB104">
        <v>35.605347000000002</v>
      </c>
      <c r="DC104" s="73">
        <f t="shared" si="125"/>
        <v>-6.6610653933369277E-2</v>
      </c>
      <c r="DE104" s="66">
        <v>40543</v>
      </c>
      <c r="DF104">
        <v>22.177755000000001</v>
      </c>
      <c r="DG104" s="73">
        <f t="shared" si="126"/>
        <v>-3.7806937439479275E-3</v>
      </c>
      <c r="DI104" s="93">
        <v>40543</v>
      </c>
      <c r="DJ104" s="65">
        <v>5.7679999999999998</v>
      </c>
      <c r="DK104" s="95">
        <f t="shared" si="127"/>
        <v>8.5562420929278113E-2</v>
      </c>
      <c r="DM104" s="66">
        <v>40543</v>
      </c>
      <c r="DN104">
        <v>1.6884110000000001</v>
      </c>
      <c r="DO104" s="73">
        <f t="shared" si="128"/>
        <v>0.17985494204845071</v>
      </c>
      <c r="DQ104" s="66">
        <v>40543</v>
      </c>
      <c r="DR104">
        <v>45.321503</v>
      </c>
      <c r="DS104" s="73">
        <f t="shared" si="129"/>
        <v>1.6822053905786359E-2</v>
      </c>
      <c r="DU104" s="66">
        <v>40543</v>
      </c>
      <c r="DV104">
        <v>7.56</v>
      </c>
      <c r="DW104" s="73">
        <f t="shared" si="130"/>
        <v>6.602110109779398E-2</v>
      </c>
      <c r="DY104" s="66">
        <v>40543</v>
      </c>
      <c r="DZ104">
        <v>39.518096999999997</v>
      </c>
      <c r="EA104" s="73">
        <f t="shared" si="131"/>
        <v>-7.20803830567181E-2</v>
      </c>
      <c r="EC104" s="66">
        <v>40543</v>
      </c>
      <c r="ED104">
        <v>9.6305530000000008</v>
      </c>
      <c r="EE104" s="73">
        <f t="shared" si="132"/>
        <v>2.2822165182756805E-2</v>
      </c>
      <c r="EG104" s="93">
        <v>40543</v>
      </c>
      <c r="EH104" s="65">
        <v>16.7728</v>
      </c>
      <c r="EI104" s="95">
        <f t="shared" si="133"/>
        <v>3.448188759993457E-2</v>
      </c>
      <c r="EK104" s="66">
        <v>40543</v>
      </c>
      <c r="EL104">
        <v>38.653182999999999</v>
      </c>
      <c r="EM104" s="73">
        <f t="shared" si="134"/>
        <v>-1.1516332948747316E-2</v>
      </c>
      <c r="EO104" s="66">
        <v>40543</v>
      </c>
      <c r="EP104">
        <v>10.039267000000001</v>
      </c>
      <c r="EQ104" s="73">
        <f t="shared" si="135"/>
        <v>5.2906229219576315E-2</v>
      </c>
      <c r="ES104" s="66">
        <v>40543</v>
      </c>
      <c r="ET104">
        <v>16.408812999999999</v>
      </c>
      <c r="EU104" s="73">
        <f t="shared" si="136"/>
        <v>-6.7857656054527557E-3</v>
      </c>
      <c r="EW104" s="66">
        <v>40543</v>
      </c>
      <c r="EX104">
        <v>16.782297</v>
      </c>
      <c r="EY104" s="73">
        <f t="shared" si="137"/>
        <v>7.6167741038804762E-2</v>
      </c>
      <c r="FA104" s="66">
        <v>40543</v>
      </c>
      <c r="FB104">
        <v>36.149783999999997</v>
      </c>
      <c r="FC104" s="73">
        <f t="shared" si="138"/>
        <v>0.16066498429854292</v>
      </c>
      <c r="FE104" s="66">
        <v>40543</v>
      </c>
      <c r="FF104">
        <v>5.4913439999999998</v>
      </c>
      <c r="FG104" s="73">
        <f t="shared" si="139"/>
        <v>1.3552793174438707E-2</v>
      </c>
      <c r="FI104" s="66">
        <v>40543</v>
      </c>
      <c r="FJ104">
        <v>12.278083000000001</v>
      </c>
      <c r="FK104" s="73">
        <f t="shared" si="140"/>
        <v>3.5740203563799144E-2</v>
      </c>
      <c r="FM104" s="93">
        <v>40543</v>
      </c>
      <c r="FN104" s="65">
        <v>113.45</v>
      </c>
      <c r="FO104" s="95">
        <f t="shared" si="141"/>
        <v>5.853337676394451E-2</v>
      </c>
      <c r="FQ104" s="66">
        <v>40543</v>
      </c>
      <c r="FR104">
        <v>43.858528</v>
      </c>
      <c r="FS104" s="73">
        <f t="shared" si="142"/>
        <v>1.3402237200639499E-2</v>
      </c>
      <c r="FU104" s="66">
        <v>40543</v>
      </c>
      <c r="FV104">
        <v>139.39999399999999</v>
      </c>
      <c r="FW104" s="73">
        <f t="shared" si="143"/>
        <v>-5.9864818479299378E-2</v>
      </c>
      <c r="FY104" s="93">
        <v>40543</v>
      </c>
      <c r="FZ104" s="65">
        <v>11.367699999999999</v>
      </c>
      <c r="GA104" s="95">
        <f t="shared" si="144"/>
        <v>5.9019385391613575E-2</v>
      </c>
      <c r="GC104" s="66">
        <v>40543</v>
      </c>
      <c r="GD104">
        <v>12.480904000000001</v>
      </c>
      <c r="GE104" s="73">
        <f t="shared" si="145"/>
        <v>-1.1505317218312636E-2</v>
      </c>
      <c r="GG104" s="66">
        <v>40543</v>
      </c>
      <c r="GH104">
        <v>32.380721999999999</v>
      </c>
      <c r="GI104" s="73">
        <f t="shared" si="146"/>
        <v>7.0098975418497564E-2</v>
      </c>
      <c r="GK104" s="66">
        <v>40543</v>
      </c>
      <c r="GL104">
        <v>13.629045</v>
      </c>
      <c r="GM104" s="73">
        <f t="shared" si="147"/>
        <v>6.5176162055691059E-2</v>
      </c>
      <c r="GO104" s="66">
        <v>40543</v>
      </c>
      <c r="GP104">
        <v>31.392088000000001</v>
      </c>
      <c r="GQ104" s="73">
        <f t="shared" si="148"/>
        <v>9.9022853709458694E-2</v>
      </c>
    </row>
    <row r="105" spans="1:199">
      <c r="A105" s="66">
        <v>40574</v>
      </c>
      <c r="B105">
        <v>32.189200999999997</v>
      </c>
      <c r="C105" s="73">
        <f t="shared" si="100"/>
        <v>0</v>
      </c>
      <c r="E105" s="66">
        <v>40574</v>
      </c>
      <c r="F105">
        <v>96.325210999999996</v>
      </c>
      <c r="G105" s="73">
        <f t="shared" si="101"/>
        <v>1.7521141818780115E-3</v>
      </c>
      <c r="I105" s="66">
        <v>40574</v>
      </c>
      <c r="J105">
        <v>29.129925</v>
      </c>
      <c r="K105" s="73">
        <f t="shared" si="102"/>
        <v>3.8914623959410692E-2</v>
      </c>
      <c r="M105" s="66">
        <v>40574</v>
      </c>
      <c r="N105">
        <v>16.941317000000002</v>
      </c>
      <c r="O105" s="73">
        <f t="shared" si="103"/>
        <v>1.1505243576550965E-2</v>
      </c>
      <c r="Q105" s="66">
        <v>40574</v>
      </c>
      <c r="R105">
        <v>38.637813999999999</v>
      </c>
      <c r="S105" s="73">
        <f t="shared" si="104"/>
        <v>3.4911538940675751E-2</v>
      </c>
      <c r="U105" s="66">
        <v>40574</v>
      </c>
      <c r="V105">
        <v>72.412604999999999</v>
      </c>
      <c r="W105" s="73">
        <f t="shared" si="105"/>
        <v>-6.6259034974240202E-3</v>
      </c>
      <c r="X105"/>
      <c r="Y105" s="66">
        <v>40574</v>
      </c>
      <c r="Z105">
        <v>74.178719000000001</v>
      </c>
      <c r="AA105" s="73">
        <f t="shared" si="106"/>
        <v>7.1640297274536691E-2</v>
      </c>
      <c r="AC105" s="93">
        <v>40574</v>
      </c>
      <c r="AD105" s="65">
        <v>11.022</v>
      </c>
      <c r="AE105" s="95">
        <f t="shared" si="107"/>
        <v>-2.2605914198339617E-2</v>
      </c>
      <c r="AG105" s="66">
        <v>40574</v>
      </c>
      <c r="AH105">
        <v>44.302013000000002</v>
      </c>
      <c r="AI105" s="73">
        <f t="shared" si="108"/>
        <v>4.2172861177186459E-2</v>
      </c>
      <c r="AJ105"/>
      <c r="AK105" s="66">
        <v>40574</v>
      </c>
      <c r="AL105">
        <v>34.893169</v>
      </c>
      <c r="AM105" s="73">
        <f t="shared" si="109"/>
        <v>2.5029313296503408E-3</v>
      </c>
      <c r="AN105"/>
      <c r="AO105" s="66">
        <v>40574</v>
      </c>
      <c r="AP105">
        <v>17.838272</v>
      </c>
      <c r="AQ105" s="73">
        <f t="shared" si="110"/>
        <v>-4.2846653089580024E-3</v>
      </c>
      <c r="AS105" s="66">
        <v>40574</v>
      </c>
      <c r="AT105">
        <v>68.971908999999997</v>
      </c>
      <c r="AU105" s="73">
        <f t="shared" si="111"/>
        <v>2.8663655659593435E-2</v>
      </c>
      <c r="AW105" s="66">
        <v>40574</v>
      </c>
      <c r="AX105">
        <v>45.356400000000001</v>
      </c>
      <c r="AY105" s="73">
        <f t="shared" si="112"/>
        <v>7.0107692019170761E-2</v>
      </c>
      <c r="BA105" s="66">
        <v>40574</v>
      </c>
      <c r="BB105">
        <v>8.8027999999999995</v>
      </c>
      <c r="BC105" s="73">
        <f t="shared" si="113"/>
        <v>0.12125385865237955</v>
      </c>
      <c r="BE105" s="66">
        <v>40574</v>
      </c>
      <c r="BF105">
        <v>37.865406</v>
      </c>
      <c r="BG105" s="73">
        <f t="shared" si="114"/>
        <v>3.0832160970685345E-2</v>
      </c>
      <c r="BI105" s="66">
        <v>40574</v>
      </c>
      <c r="BJ105">
        <v>103.792519</v>
      </c>
      <c r="BK105" s="73">
        <f t="shared" si="115"/>
        <v>4.0686348873073194E-2</v>
      </c>
      <c r="BM105" s="66">
        <v>40574</v>
      </c>
      <c r="BN105">
        <v>41.141716000000002</v>
      </c>
      <c r="BO105" s="73">
        <f t="shared" si="116"/>
        <v>3.5621911894958766E-2</v>
      </c>
      <c r="BQ105" s="66">
        <v>40574</v>
      </c>
      <c r="BR105">
        <v>5.8625170000000004</v>
      </c>
      <c r="BS105" s="73">
        <f t="shared" si="117"/>
        <v>7.1872095341319578E-4</v>
      </c>
      <c r="BU105" s="66">
        <v>40574</v>
      </c>
      <c r="BV105">
        <v>35.847602999999999</v>
      </c>
      <c r="BW105" s="73">
        <f t="shared" si="118"/>
        <v>-4.5379620350043101E-2</v>
      </c>
      <c r="BY105" s="66">
        <v>40574</v>
      </c>
      <c r="BZ105">
        <v>11.196676999999999</v>
      </c>
      <c r="CA105" s="73">
        <f t="shared" si="119"/>
        <v>2.1161857206904621E-2</v>
      </c>
      <c r="CC105" s="66">
        <v>40574</v>
      </c>
      <c r="CD105">
        <v>44.636550999999997</v>
      </c>
      <c r="CE105" s="73">
        <f t="shared" si="120"/>
        <v>4.7022161403078903E-2</v>
      </c>
      <c r="CG105" s="66">
        <v>40574</v>
      </c>
      <c r="CH105">
        <v>9.6970790000000004</v>
      </c>
      <c r="CI105" s="73">
        <f t="shared" si="121"/>
        <v>-1.5645835339231331E-2</v>
      </c>
      <c r="CK105" s="66">
        <v>40574</v>
      </c>
      <c r="CL105">
        <v>32.657009000000002</v>
      </c>
      <c r="CM105" s="73">
        <f t="shared" si="122"/>
        <v>3.108334209720107E-2</v>
      </c>
      <c r="CO105" s="66">
        <v>40574</v>
      </c>
      <c r="CP105">
        <v>3.014812</v>
      </c>
      <c r="CQ105" s="73">
        <f t="shared" si="123"/>
        <v>4.3937012979260046E-2</v>
      </c>
      <c r="CS105" s="66">
        <v>40574</v>
      </c>
      <c r="CT105">
        <v>8.3239999999999998</v>
      </c>
      <c r="CU105" s="73">
        <f t="shared" si="99"/>
        <v>0.13401204632279334</v>
      </c>
      <c r="CW105" s="66">
        <v>40574</v>
      </c>
      <c r="CX105">
        <v>66.607500000000002</v>
      </c>
      <c r="CY105" s="73">
        <f t="shared" si="124"/>
        <v>-3.6695577912220501E-2</v>
      </c>
      <c r="DA105" s="66">
        <v>40574</v>
      </c>
      <c r="DB105">
        <v>36.770873999999999</v>
      </c>
      <c r="DC105" s="73">
        <f t="shared" si="125"/>
        <v>3.2210241199089197E-2</v>
      </c>
      <c r="DE105" s="66">
        <v>40574</v>
      </c>
      <c r="DF105">
        <v>21.656921000000001</v>
      </c>
      <c r="DG105" s="73">
        <f t="shared" si="126"/>
        <v>-2.3764679449345946E-2</v>
      </c>
      <c r="DI105" s="93">
        <v>40574</v>
      </c>
      <c r="DJ105" s="65">
        <v>6.26</v>
      </c>
      <c r="DK105" s="95">
        <f t="shared" si="127"/>
        <v>8.1854785129359175E-2</v>
      </c>
      <c r="DM105" s="66">
        <v>40574</v>
      </c>
      <c r="DN105">
        <v>1.6981409999999999</v>
      </c>
      <c r="DO105" s="73">
        <f t="shared" si="128"/>
        <v>5.7462733620651284E-3</v>
      </c>
      <c r="DQ105" s="66">
        <v>40574</v>
      </c>
      <c r="DR105">
        <v>47.708939000000001</v>
      </c>
      <c r="DS105" s="73">
        <f t="shared" si="129"/>
        <v>5.1337180980499643E-2</v>
      </c>
      <c r="DU105" s="66">
        <v>40574</v>
      </c>
      <c r="DV105">
        <v>8.9670000000000005</v>
      </c>
      <c r="DW105" s="73">
        <f t="shared" si="130"/>
        <v>0.17067998177846905</v>
      </c>
      <c r="DY105" s="66">
        <v>40574</v>
      </c>
      <c r="DZ105">
        <v>40.395511999999997</v>
      </c>
      <c r="EA105" s="73">
        <f t="shared" si="131"/>
        <v>2.1959970801067371E-2</v>
      </c>
      <c r="EC105" s="66">
        <v>40574</v>
      </c>
      <c r="ED105">
        <v>9.6758229999999994</v>
      </c>
      <c r="EE105" s="73">
        <f t="shared" si="132"/>
        <v>4.689651021808224E-3</v>
      </c>
      <c r="EG105" s="93">
        <v>40574</v>
      </c>
      <c r="EH105" s="65">
        <v>18.1372</v>
      </c>
      <c r="EI105" s="95">
        <f t="shared" si="133"/>
        <v>7.8206551040319802E-2</v>
      </c>
      <c r="EK105" s="66">
        <v>40574</v>
      </c>
      <c r="EL105">
        <v>43.392685</v>
      </c>
      <c r="EM105" s="73">
        <f t="shared" si="134"/>
        <v>0.1156617524077677</v>
      </c>
      <c r="EO105" s="66">
        <v>40574</v>
      </c>
      <c r="EP105">
        <v>9.9642900000000001</v>
      </c>
      <c r="EQ105" s="73">
        <f t="shared" si="135"/>
        <v>-7.4964018766481306E-3</v>
      </c>
      <c r="ES105" s="66">
        <v>40574</v>
      </c>
      <c r="ET105">
        <v>17.053923000000001</v>
      </c>
      <c r="EU105" s="73">
        <f t="shared" si="136"/>
        <v>3.8561696696830912E-2</v>
      </c>
      <c r="EW105" s="66">
        <v>40574</v>
      </c>
      <c r="EX105">
        <v>17.013973</v>
      </c>
      <c r="EY105" s="73">
        <f t="shared" si="137"/>
        <v>1.3710366799672162E-2</v>
      </c>
      <c r="FA105" s="66">
        <v>40574</v>
      </c>
      <c r="FB105">
        <v>38.997065999999997</v>
      </c>
      <c r="FC105" s="73">
        <f t="shared" si="138"/>
        <v>7.5815439047251146E-2</v>
      </c>
      <c r="FE105" s="66">
        <v>40574</v>
      </c>
      <c r="FF105">
        <v>4.4106759999999996</v>
      </c>
      <c r="FG105" s="73">
        <f t="shared" si="139"/>
        <v>-0.21914506861062616</v>
      </c>
      <c r="FI105" s="66">
        <v>40574</v>
      </c>
      <c r="FJ105">
        <v>12.116754999999999</v>
      </c>
      <c r="FK105" s="73">
        <f t="shared" si="140"/>
        <v>-1.3226597522414327E-2</v>
      </c>
      <c r="FM105" s="93">
        <v>40574</v>
      </c>
      <c r="FN105" s="65">
        <v>114.4</v>
      </c>
      <c r="FO105" s="95">
        <f t="shared" si="141"/>
        <v>8.3388677198468937E-3</v>
      </c>
      <c r="FQ105" s="66">
        <v>40574</v>
      </c>
      <c r="FR105">
        <v>46.485999999999997</v>
      </c>
      <c r="FS105" s="73">
        <f t="shared" si="142"/>
        <v>5.818201089719674E-2</v>
      </c>
      <c r="FU105" s="66">
        <v>40574</v>
      </c>
      <c r="FV105">
        <v>145.699997</v>
      </c>
      <c r="FW105" s="73">
        <f t="shared" si="143"/>
        <v>4.4202237326089251E-2</v>
      </c>
      <c r="FY105" s="93">
        <v>40574</v>
      </c>
      <c r="FZ105" s="65">
        <v>11.383800000000001</v>
      </c>
      <c r="GA105" s="95">
        <f t="shared" si="144"/>
        <v>1.4152915357164592E-3</v>
      </c>
      <c r="GC105" s="66">
        <v>40574</v>
      </c>
      <c r="GD105">
        <v>13.006456999999999</v>
      </c>
      <c r="GE105" s="73">
        <f t="shared" si="145"/>
        <v>4.1246130243070125E-2</v>
      </c>
      <c r="GG105" s="66">
        <v>40574</v>
      </c>
      <c r="GH105">
        <v>31.091463000000001</v>
      </c>
      <c r="GI105" s="73">
        <f t="shared" si="146"/>
        <v>-4.0629965820528323E-2</v>
      </c>
      <c r="GK105" s="66">
        <v>40574</v>
      </c>
      <c r="GL105">
        <v>13.260516000000001</v>
      </c>
      <c r="GM105" s="73">
        <f t="shared" si="147"/>
        <v>-2.7412279195153062E-2</v>
      </c>
      <c r="GO105" s="66">
        <v>40574</v>
      </c>
      <c r="GP105">
        <v>33.871749999999999</v>
      </c>
      <c r="GQ105" s="73">
        <f t="shared" si="148"/>
        <v>7.6025446996826104E-2</v>
      </c>
    </row>
    <row r="106" spans="1:199">
      <c r="A106" s="66">
        <v>40602</v>
      </c>
      <c r="B106">
        <v>32.013973</v>
      </c>
      <c r="C106" s="73">
        <f t="shared" si="100"/>
        <v>-5.4585598864347632E-3</v>
      </c>
      <c r="E106" s="66">
        <v>40602</v>
      </c>
      <c r="F106">
        <v>94.175292999999996</v>
      </c>
      <c r="G106" s="73">
        <f t="shared" si="101"/>
        <v>-2.2572216208370868E-2</v>
      </c>
      <c r="I106" s="66">
        <v>40602</v>
      </c>
      <c r="J106">
        <v>28.175543000000001</v>
      </c>
      <c r="K106" s="73">
        <f t="shared" si="102"/>
        <v>-3.3311664157991631E-2</v>
      </c>
      <c r="M106" s="66">
        <v>40602</v>
      </c>
      <c r="N106">
        <v>17.315218000000002</v>
      </c>
      <c r="O106" s="73">
        <f t="shared" si="103"/>
        <v>2.1830336830591223E-2</v>
      </c>
      <c r="Q106" s="66">
        <v>40602</v>
      </c>
      <c r="R106">
        <v>38.178260999999999</v>
      </c>
      <c r="S106" s="73">
        <f t="shared" si="104"/>
        <v>-1.1965164391744157E-2</v>
      </c>
      <c r="U106" s="66">
        <v>40602</v>
      </c>
      <c r="V106">
        <v>70.659035000000003</v>
      </c>
      <c r="W106" s="73">
        <f t="shared" si="105"/>
        <v>-2.4514401558611103E-2</v>
      </c>
      <c r="X106"/>
      <c r="Y106" s="66">
        <v>40602</v>
      </c>
      <c r="Z106">
        <v>73.509865000000005</v>
      </c>
      <c r="AA106" s="73">
        <f t="shared" si="106"/>
        <v>-9.0576882072512729E-3</v>
      </c>
      <c r="AC106" s="93">
        <v>40602</v>
      </c>
      <c r="AD106" s="65">
        <v>10.49</v>
      </c>
      <c r="AE106" s="95">
        <f t="shared" si="107"/>
        <v>-4.9470853052837799E-2</v>
      </c>
      <c r="AG106" s="66">
        <v>40602</v>
      </c>
      <c r="AH106">
        <v>43.087608000000003</v>
      </c>
      <c r="AI106" s="73">
        <f t="shared" si="108"/>
        <v>-2.7794677832045592E-2</v>
      </c>
      <c r="AJ106"/>
      <c r="AK106" s="66">
        <v>40602</v>
      </c>
      <c r="AL106">
        <v>34.526791000000003</v>
      </c>
      <c r="AM106" s="73">
        <f t="shared" si="109"/>
        <v>-1.0555505989168587E-2</v>
      </c>
      <c r="AN106"/>
      <c r="AO106" s="66">
        <v>40602</v>
      </c>
      <c r="AP106">
        <v>17.480829</v>
      </c>
      <c r="AQ106" s="73">
        <f t="shared" si="110"/>
        <v>-2.0241466741867515E-2</v>
      </c>
      <c r="AS106" s="66">
        <v>40602</v>
      </c>
      <c r="AT106">
        <v>65.424216999999999</v>
      </c>
      <c r="AU106" s="73">
        <f t="shared" si="111"/>
        <v>-5.2806825318620527E-2</v>
      </c>
      <c r="AW106" s="66">
        <v>40602</v>
      </c>
      <c r="AX106">
        <v>45.935963000000001</v>
      </c>
      <c r="AY106" s="73">
        <f t="shared" si="112"/>
        <v>1.2697026719348954E-2</v>
      </c>
      <c r="BA106" s="66">
        <v>40602</v>
      </c>
      <c r="BB106">
        <v>8.7881</v>
      </c>
      <c r="BC106" s="73">
        <f t="shared" si="113"/>
        <v>-1.6713190822301078E-3</v>
      </c>
      <c r="BE106" s="66">
        <v>40602</v>
      </c>
      <c r="BF106">
        <v>37.438000000000002</v>
      </c>
      <c r="BG106" s="73">
        <f t="shared" si="114"/>
        <v>-1.135169343208332E-2</v>
      </c>
      <c r="BI106" s="66">
        <v>40602</v>
      </c>
      <c r="BJ106">
        <v>96.656257999999994</v>
      </c>
      <c r="BK106" s="73">
        <f t="shared" si="115"/>
        <v>-7.1232944190704625E-2</v>
      </c>
      <c r="BM106" s="66">
        <v>40602</v>
      </c>
      <c r="BN106">
        <v>37.527813000000002</v>
      </c>
      <c r="BO106" s="73">
        <f t="shared" si="116"/>
        <v>-9.1940256517193453E-2</v>
      </c>
      <c r="BQ106" s="66">
        <v>40602</v>
      </c>
      <c r="BR106">
        <v>6.5393080000000001</v>
      </c>
      <c r="BS106" s="73">
        <f t="shared" si="117"/>
        <v>0.10925231591826497</v>
      </c>
      <c r="BU106" s="66">
        <v>40602</v>
      </c>
      <c r="BV106">
        <v>35.004955000000002</v>
      </c>
      <c r="BW106" s="73">
        <f t="shared" si="118"/>
        <v>-2.3787079987888853E-2</v>
      </c>
      <c r="BY106" s="66">
        <v>40602</v>
      </c>
      <c r="BZ106">
        <v>10.981234000000001</v>
      </c>
      <c r="CA106" s="73">
        <f t="shared" si="119"/>
        <v>-1.9429221926202025E-2</v>
      </c>
      <c r="CC106" s="66">
        <v>40602</v>
      </c>
      <c r="CD106">
        <v>44.613773000000002</v>
      </c>
      <c r="CE106" s="73">
        <f t="shared" si="120"/>
        <v>-5.104295306432795E-4</v>
      </c>
      <c r="CG106" s="66">
        <v>40602</v>
      </c>
      <c r="CH106">
        <v>9.394444</v>
      </c>
      <c r="CI106" s="73">
        <f t="shared" si="121"/>
        <v>-3.1706255439680538E-2</v>
      </c>
      <c r="CK106" s="66">
        <v>40602</v>
      </c>
      <c r="CL106">
        <v>33.012627000000002</v>
      </c>
      <c r="CM106" s="73">
        <f t="shared" si="122"/>
        <v>1.083062120913747E-2</v>
      </c>
      <c r="CO106" s="66">
        <v>40602</v>
      </c>
      <c r="CP106">
        <v>3.1172339999999998</v>
      </c>
      <c r="CQ106" s="73">
        <f t="shared" si="123"/>
        <v>3.3408596809421667E-2</v>
      </c>
      <c r="CS106" s="66">
        <v>40602</v>
      </c>
      <c r="CT106">
        <v>9.0869999999999997</v>
      </c>
      <c r="CU106" s="73">
        <f t="shared" si="99"/>
        <v>8.7701912181821939E-2</v>
      </c>
      <c r="CW106" s="66">
        <v>40602</v>
      </c>
      <c r="CX106">
        <v>68.491100000000003</v>
      </c>
      <c r="CY106" s="73">
        <f t="shared" si="124"/>
        <v>2.7886626001003705E-2</v>
      </c>
      <c r="DA106" s="66">
        <v>40602</v>
      </c>
      <c r="DB106">
        <v>37.309123999999997</v>
      </c>
      <c r="DC106" s="73">
        <f t="shared" si="125"/>
        <v>1.4531843589463897E-2</v>
      </c>
      <c r="DE106" s="66">
        <v>40602</v>
      </c>
      <c r="DF106">
        <v>20.951262</v>
      </c>
      <c r="DG106" s="73">
        <f t="shared" si="126"/>
        <v>-3.3126196819806879E-2</v>
      </c>
      <c r="DI106" s="93">
        <v>40602</v>
      </c>
      <c r="DJ106" s="65">
        <v>6.3230000000000004</v>
      </c>
      <c r="DK106" s="95">
        <f t="shared" si="127"/>
        <v>1.001359396446902E-2</v>
      </c>
      <c r="DM106" s="66">
        <v>40602</v>
      </c>
      <c r="DN106">
        <v>1.450787</v>
      </c>
      <c r="DO106" s="73">
        <f t="shared" si="128"/>
        <v>-0.15742795549789002</v>
      </c>
      <c r="DQ106" s="66">
        <v>40602</v>
      </c>
      <c r="DR106">
        <v>47.987473000000001</v>
      </c>
      <c r="DS106" s="73">
        <f t="shared" si="129"/>
        <v>5.821216923917555E-3</v>
      </c>
      <c r="DU106" s="66">
        <v>40602</v>
      </c>
      <c r="DV106">
        <v>8.9459999999999997</v>
      </c>
      <c r="DW106" s="73">
        <f t="shared" si="130"/>
        <v>-2.3446669592542455E-3</v>
      </c>
      <c r="DY106" s="66">
        <v>40602</v>
      </c>
      <c r="DZ106">
        <v>38.618977000000001</v>
      </c>
      <c r="EA106" s="73">
        <f t="shared" si="131"/>
        <v>-4.4974901903681766E-2</v>
      </c>
      <c r="EC106" s="66">
        <v>40602</v>
      </c>
      <c r="ED106">
        <v>9.5430279999999996</v>
      </c>
      <c r="EE106" s="73">
        <f t="shared" si="132"/>
        <v>-1.3819464378915389E-2</v>
      </c>
      <c r="EG106" s="93">
        <v>40602</v>
      </c>
      <c r="EH106" s="65">
        <v>18.191600000000001</v>
      </c>
      <c r="EI106" s="95">
        <f t="shared" si="133"/>
        <v>2.9948713230613113E-3</v>
      </c>
      <c r="EK106" s="66">
        <v>40602</v>
      </c>
      <c r="EL106">
        <v>42.86356</v>
      </c>
      <c r="EM106" s="73">
        <f t="shared" si="134"/>
        <v>-1.2268830788082347E-2</v>
      </c>
      <c r="EO106" s="66">
        <v>40602</v>
      </c>
      <c r="EP106">
        <v>9.5369279999999996</v>
      </c>
      <c r="EQ106" s="73">
        <f t="shared" si="135"/>
        <v>-4.3836280729200448E-2</v>
      </c>
      <c r="ES106" s="66">
        <v>40602</v>
      </c>
      <c r="ET106">
        <v>16.257449999999999</v>
      </c>
      <c r="EU106" s="73">
        <f t="shared" si="136"/>
        <v>-4.7828999987059931E-2</v>
      </c>
      <c r="EW106" s="66">
        <v>40602</v>
      </c>
      <c r="EX106">
        <v>16.651973999999999</v>
      </c>
      <c r="EY106" s="73">
        <f t="shared" si="137"/>
        <v>-2.1506179666520679E-2</v>
      </c>
      <c r="FA106" s="66">
        <v>40602</v>
      </c>
      <c r="FB106">
        <v>35.093533000000001</v>
      </c>
      <c r="FC106" s="73">
        <f t="shared" si="138"/>
        <v>-0.10546954404806193</v>
      </c>
      <c r="FE106" s="66">
        <v>40602</v>
      </c>
      <c r="FF106">
        <v>4.1896149999999999</v>
      </c>
      <c r="FG106" s="73">
        <f t="shared" si="139"/>
        <v>-5.1419121422418584E-2</v>
      </c>
      <c r="FI106" s="66">
        <v>40602</v>
      </c>
      <c r="FJ106">
        <v>11.817677</v>
      </c>
      <c r="FK106" s="73">
        <f t="shared" si="140"/>
        <v>-2.499274415841421E-2</v>
      </c>
      <c r="FM106" s="93">
        <v>40602</v>
      </c>
      <c r="FN106" s="65">
        <v>120.95</v>
      </c>
      <c r="FO106" s="95">
        <f t="shared" si="141"/>
        <v>5.5676158110338776E-2</v>
      </c>
      <c r="FQ106" s="66">
        <v>40602</v>
      </c>
      <c r="FR106">
        <v>47.069884999999999</v>
      </c>
      <c r="FS106" s="73">
        <f t="shared" si="142"/>
        <v>1.248222024808371E-2</v>
      </c>
      <c r="FU106" s="66">
        <v>40602</v>
      </c>
      <c r="FV106">
        <v>152.85000600000001</v>
      </c>
      <c r="FW106" s="73">
        <f t="shared" si="143"/>
        <v>4.7907394980108528E-2</v>
      </c>
      <c r="FY106" s="93">
        <v>40602</v>
      </c>
      <c r="FZ106" s="65">
        <v>11.1973</v>
      </c>
      <c r="GA106" s="95">
        <f t="shared" si="144"/>
        <v>-1.6518614305916203E-2</v>
      </c>
      <c r="GC106" s="66">
        <v>40602</v>
      </c>
      <c r="GD106">
        <v>13.174956</v>
      </c>
      <c r="GE106" s="73">
        <f t="shared" si="145"/>
        <v>1.2871828304970554E-2</v>
      </c>
      <c r="GG106" s="66">
        <v>40602</v>
      </c>
      <c r="GH106">
        <v>29.943746999999998</v>
      </c>
      <c r="GI106" s="73">
        <f t="shared" si="146"/>
        <v>-3.7612758433571085E-2</v>
      </c>
      <c r="GK106" s="66">
        <v>40602</v>
      </c>
      <c r="GL106">
        <v>12.096144000000001</v>
      </c>
      <c r="GM106" s="73">
        <f t="shared" si="147"/>
        <v>-9.1904173899513816E-2</v>
      </c>
      <c r="GO106" s="66">
        <v>40602</v>
      </c>
      <c r="GP106">
        <v>30.166775000000001</v>
      </c>
      <c r="GQ106" s="73">
        <f t="shared" si="148"/>
        <v>-0.11584018044628357</v>
      </c>
    </row>
    <row r="107" spans="1:199">
      <c r="A107" s="66">
        <v>40633</v>
      </c>
      <c r="B107">
        <v>34.287891000000002</v>
      </c>
      <c r="C107" s="73">
        <f t="shared" si="100"/>
        <v>6.8619796028302649E-2</v>
      </c>
      <c r="E107" s="66">
        <v>40633</v>
      </c>
      <c r="F107">
        <v>102.226974</v>
      </c>
      <c r="G107" s="73">
        <f t="shared" si="101"/>
        <v>8.2037711606731692E-2</v>
      </c>
      <c r="I107" s="66">
        <v>40633</v>
      </c>
      <c r="J107">
        <v>28.349364999999999</v>
      </c>
      <c r="K107" s="73">
        <f t="shared" si="102"/>
        <v>6.1502991891000539E-3</v>
      </c>
      <c r="M107" s="66">
        <v>40633</v>
      </c>
      <c r="N107">
        <v>17.389561</v>
      </c>
      <c r="O107" s="73">
        <f t="shared" si="103"/>
        <v>4.2843156394115371E-3</v>
      </c>
      <c r="Q107" s="66">
        <v>40633</v>
      </c>
      <c r="R107">
        <v>38.443390000000001</v>
      </c>
      <c r="S107" s="73">
        <f t="shared" si="104"/>
        <v>6.9204997464250781E-3</v>
      </c>
      <c r="U107" s="66">
        <v>40633</v>
      </c>
      <c r="V107">
        <v>73.590262999999993</v>
      </c>
      <c r="W107" s="73">
        <f t="shared" si="105"/>
        <v>4.0646735898291125E-2</v>
      </c>
      <c r="X107"/>
      <c r="Y107" s="66">
        <v>40633</v>
      </c>
      <c r="Z107">
        <v>74.657593000000006</v>
      </c>
      <c r="AA107" s="73">
        <f t="shared" si="106"/>
        <v>1.549261858158813E-2</v>
      </c>
      <c r="AC107" s="93">
        <v>40633</v>
      </c>
      <c r="AD107" s="65">
        <v>11.257999999999999</v>
      </c>
      <c r="AE107" s="95">
        <f t="shared" si="107"/>
        <v>7.0656564633628891E-2</v>
      </c>
      <c r="AG107" s="66">
        <v>40633</v>
      </c>
      <c r="AH107">
        <v>46.801715999999999</v>
      </c>
      <c r="AI107" s="73">
        <f t="shared" si="108"/>
        <v>8.2684430550804267E-2</v>
      </c>
      <c r="AJ107"/>
      <c r="AK107" s="66">
        <v>40633</v>
      </c>
      <c r="AL107">
        <v>37.265903000000002</v>
      </c>
      <c r="AM107" s="73">
        <f t="shared" si="109"/>
        <v>7.6343206490573898E-2</v>
      </c>
      <c r="AN107"/>
      <c r="AO107" s="66">
        <v>40633</v>
      </c>
      <c r="AP107">
        <v>17.778696</v>
      </c>
      <c r="AQ107" s="73">
        <f t="shared" si="110"/>
        <v>1.6896091831671827E-2</v>
      </c>
      <c r="AS107" s="66">
        <v>40633</v>
      </c>
      <c r="AT107">
        <v>70.227142000000001</v>
      </c>
      <c r="AU107" s="73">
        <f t="shared" si="111"/>
        <v>7.0842394040708759E-2</v>
      </c>
      <c r="AW107" s="66">
        <v>40633</v>
      </c>
      <c r="AX107">
        <v>52.235881999999997</v>
      </c>
      <c r="AY107" s="73">
        <f t="shared" si="112"/>
        <v>0.12852133546722108</v>
      </c>
      <c r="BA107" s="66">
        <v>40633</v>
      </c>
      <c r="BB107">
        <v>8.0572999999999997</v>
      </c>
      <c r="BC107" s="73">
        <f t="shared" si="113"/>
        <v>-8.682002080640526E-2</v>
      </c>
      <c r="BE107" s="66">
        <v>40633</v>
      </c>
      <c r="BF107">
        <v>33.652087999999999</v>
      </c>
      <c r="BG107" s="73">
        <f t="shared" si="114"/>
        <v>-0.10661112669339511</v>
      </c>
      <c r="BI107" s="66">
        <v>40633</v>
      </c>
      <c r="BJ107">
        <v>112.322243</v>
      </c>
      <c r="BK107" s="73">
        <f t="shared" si="115"/>
        <v>0.15021095715457411</v>
      </c>
      <c r="BM107" s="66">
        <v>40633</v>
      </c>
      <c r="BN107">
        <v>38.851211999999997</v>
      </c>
      <c r="BO107" s="73">
        <f t="shared" si="116"/>
        <v>3.4656935170564694E-2</v>
      </c>
      <c r="BQ107" s="66">
        <v>40633</v>
      </c>
      <c r="BR107">
        <v>6.7468579999999996</v>
      </c>
      <c r="BS107" s="73">
        <f t="shared" si="117"/>
        <v>3.1245565559582501E-2</v>
      </c>
      <c r="BU107" s="66">
        <v>40633</v>
      </c>
      <c r="BV107">
        <v>36.648121000000003</v>
      </c>
      <c r="BW107" s="73">
        <f t="shared" si="118"/>
        <v>4.5872535362150142E-2</v>
      </c>
      <c r="BY107" s="66">
        <v>40633</v>
      </c>
      <c r="BZ107">
        <v>11.437466000000001</v>
      </c>
      <c r="CA107" s="73">
        <f t="shared" si="119"/>
        <v>4.0706641996443506E-2</v>
      </c>
      <c r="CC107" s="66">
        <v>40633</v>
      </c>
      <c r="CD107">
        <v>48.349936999999997</v>
      </c>
      <c r="CE107" s="73">
        <f t="shared" si="120"/>
        <v>8.0422295886783415E-2</v>
      </c>
      <c r="CG107" s="66">
        <v>40633</v>
      </c>
      <c r="CH107">
        <v>9.6524800000000006</v>
      </c>
      <c r="CI107" s="73">
        <f t="shared" si="121"/>
        <v>2.7096426452951461E-2</v>
      </c>
      <c r="CK107" s="66">
        <v>40633</v>
      </c>
      <c r="CL107">
        <v>33.765048999999998</v>
      </c>
      <c r="CM107" s="73">
        <f t="shared" si="122"/>
        <v>2.2536089589131395E-2</v>
      </c>
      <c r="CO107" s="66">
        <v>40633</v>
      </c>
      <c r="CP107">
        <v>3.3513410000000001</v>
      </c>
      <c r="CQ107" s="73">
        <f t="shared" si="123"/>
        <v>7.2414494094147269E-2</v>
      </c>
      <c r="CS107" s="66">
        <v>40633</v>
      </c>
      <c r="CT107">
        <v>8.9309999999999992</v>
      </c>
      <c r="CU107" s="73">
        <f t="shared" si="99"/>
        <v>-1.731645001146093E-2</v>
      </c>
      <c r="CW107" s="66">
        <v>40633</v>
      </c>
      <c r="CX107">
        <v>68.454599999999999</v>
      </c>
      <c r="CY107" s="73">
        <f t="shared" si="124"/>
        <v>-5.3305800568101544E-4</v>
      </c>
      <c r="DA107" s="66">
        <v>40633</v>
      </c>
      <c r="DB107">
        <v>40.028694000000002</v>
      </c>
      <c r="DC107" s="73">
        <f t="shared" si="125"/>
        <v>7.0358638944039181E-2</v>
      </c>
      <c r="DE107" s="66">
        <v>40633</v>
      </c>
      <c r="DF107">
        <v>22.009743</v>
      </c>
      <c r="DG107" s="73">
        <f t="shared" si="126"/>
        <v>4.9286335742166634E-2</v>
      </c>
      <c r="DI107" s="93">
        <v>40633</v>
      </c>
      <c r="DJ107" s="65">
        <v>6.1360000000000001</v>
      </c>
      <c r="DK107" s="95">
        <f t="shared" si="127"/>
        <v>-3.0020715011521155E-2</v>
      </c>
      <c r="DM107" s="66">
        <v>40633</v>
      </c>
      <c r="DN107">
        <v>1.557787</v>
      </c>
      <c r="DO107" s="73">
        <f t="shared" si="128"/>
        <v>7.1160056553836046E-2</v>
      </c>
      <c r="DQ107" s="66">
        <v>40633</v>
      </c>
      <c r="DR107">
        <v>47.470196000000001</v>
      </c>
      <c r="DS107" s="73">
        <f t="shared" si="129"/>
        <v>-1.0837936202001965E-2</v>
      </c>
      <c r="DU107" s="66">
        <v>40633</v>
      </c>
      <c r="DV107">
        <v>8.5609999999999999</v>
      </c>
      <c r="DW107" s="73">
        <f t="shared" si="130"/>
        <v>-4.3989499250307713E-2</v>
      </c>
      <c r="DY107" s="66">
        <v>40633</v>
      </c>
      <c r="DZ107">
        <v>43.661892000000002</v>
      </c>
      <c r="EA107" s="73">
        <f t="shared" si="131"/>
        <v>0.12273189725949431</v>
      </c>
      <c r="EC107" s="66">
        <v>40633</v>
      </c>
      <c r="ED107">
        <v>9.5581180000000003</v>
      </c>
      <c r="EE107" s="73">
        <f t="shared" si="132"/>
        <v>1.5800102401463025E-3</v>
      </c>
      <c r="EG107" s="93">
        <v>40633</v>
      </c>
      <c r="EH107" s="65">
        <v>17.4649</v>
      </c>
      <c r="EI107" s="95">
        <f t="shared" si="133"/>
        <v>-4.0766796574337703E-2</v>
      </c>
      <c r="EK107" s="66">
        <v>40633</v>
      </c>
      <c r="EL107">
        <v>47.991993000000001</v>
      </c>
      <c r="EM107" s="73">
        <f t="shared" si="134"/>
        <v>0.11301213676783407</v>
      </c>
      <c r="EO107" s="66">
        <v>40633</v>
      </c>
      <c r="EP107">
        <v>10.016773000000001</v>
      </c>
      <c r="EQ107" s="73">
        <f t="shared" si="135"/>
        <v>4.9089566872964764E-2</v>
      </c>
      <c r="ES107" s="66">
        <v>40633</v>
      </c>
      <c r="ET107">
        <v>14.430242</v>
      </c>
      <c r="EU107" s="73">
        <f t="shared" si="136"/>
        <v>-0.11922512199090177</v>
      </c>
      <c r="EW107" s="66">
        <v>40633</v>
      </c>
      <c r="EX107">
        <v>16.00038</v>
      </c>
      <c r="EY107" s="73">
        <f t="shared" si="137"/>
        <v>-3.9916295999746436E-2</v>
      </c>
      <c r="FA107" s="66">
        <v>40633</v>
      </c>
      <c r="FB107">
        <v>34.565410999999997</v>
      </c>
      <c r="FC107" s="73">
        <f t="shared" si="138"/>
        <v>-1.5163368515020668E-2</v>
      </c>
      <c r="FE107" s="66">
        <v>40633</v>
      </c>
      <c r="FF107">
        <v>4.4472849999999999</v>
      </c>
      <c r="FG107" s="73">
        <f t="shared" si="139"/>
        <v>5.9684953353522648E-2</v>
      </c>
      <c r="FI107" s="66">
        <v>40633</v>
      </c>
      <c r="FJ107">
        <v>12.424683</v>
      </c>
      <c r="FK107" s="73">
        <f t="shared" si="140"/>
        <v>5.0088597218489066E-2</v>
      </c>
      <c r="FM107" s="93">
        <v>40633</v>
      </c>
      <c r="FN107" s="65">
        <v>111</v>
      </c>
      <c r="FO107" s="95">
        <f t="shared" si="141"/>
        <v>-8.5847035743702144E-2</v>
      </c>
      <c r="FQ107" s="66">
        <v>40633</v>
      </c>
      <c r="FR107">
        <v>50.770802000000003</v>
      </c>
      <c r="FS107" s="73">
        <f t="shared" si="142"/>
        <v>7.5688013324569453E-2</v>
      </c>
      <c r="FU107" s="66">
        <v>40633</v>
      </c>
      <c r="FV107">
        <v>157.949997</v>
      </c>
      <c r="FW107" s="73">
        <f t="shared" si="143"/>
        <v>3.2821420663728208E-2</v>
      </c>
      <c r="FY107" s="93">
        <v>40633</v>
      </c>
      <c r="FZ107" s="65">
        <v>10.898099999999999</v>
      </c>
      <c r="GA107" s="95">
        <f t="shared" si="144"/>
        <v>-2.7084215695686909E-2</v>
      </c>
      <c r="GC107" s="66">
        <v>40633</v>
      </c>
      <c r="GD107">
        <v>13.807162</v>
      </c>
      <c r="GE107" s="73">
        <f t="shared" si="145"/>
        <v>4.6869688280599113E-2</v>
      </c>
      <c r="GG107" s="66">
        <v>40633</v>
      </c>
      <c r="GH107">
        <v>35.682301000000002</v>
      </c>
      <c r="GI107" s="73">
        <f t="shared" si="146"/>
        <v>0.17533427408129992</v>
      </c>
      <c r="GK107" s="66">
        <v>40633</v>
      </c>
      <c r="GL107">
        <v>12.917014999999999</v>
      </c>
      <c r="GM107" s="73">
        <f t="shared" si="147"/>
        <v>6.5658710381337859E-2</v>
      </c>
      <c r="GO107" s="66">
        <v>40633</v>
      </c>
      <c r="GP107">
        <v>32.068382</v>
      </c>
      <c r="GQ107" s="73">
        <f t="shared" si="148"/>
        <v>6.1129407104815514E-2</v>
      </c>
    </row>
    <row r="108" spans="1:199">
      <c r="A108" s="66">
        <v>40663</v>
      </c>
      <c r="B108">
        <v>34.011001999999998</v>
      </c>
      <c r="C108" s="73">
        <f t="shared" si="100"/>
        <v>-8.1081992633580506E-3</v>
      </c>
      <c r="E108" s="66">
        <v>40663</v>
      </c>
      <c r="F108">
        <v>101.93188499999999</v>
      </c>
      <c r="G108" s="73">
        <f t="shared" si="101"/>
        <v>-2.8907803162761966E-3</v>
      </c>
      <c r="I108" s="66">
        <v>40663</v>
      </c>
      <c r="J108">
        <v>26.256945000000002</v>
      </c>
      <c r="K108" s="73">
        <f t="shared" si="102"/>
        <v>-7.6674105860487882E-2</v>
      </c>
      <c r="M108" s="66">
        <v>40663</v>
      </c>
      <c r="N108">
        <v>17.749562999999998</v>
      </c>
      <c r="O108" s="73">
        <f t="shared" si="103"/>
        <v>2.0490812245827512E-2</v>
      </c>
      <c r="Q108" s="66">
        <v>40663</v>
      </c>
      <c r="R108">
        <v>38.151744999999998</v>
      </c>
      <c r="S108" s="73">
        <f t="shared" si="104"/>
        <v>-7.6152724172573547E-3</v>
      </c>
      <c r="U108" s="66">
        <v>40663</v>
      </c>
      <c r="V108">
        <v>76.746803</v>
      </c>
      <c r="W108" s="73">
        <f t="shared" si="105"/>
        <v>4.199901008933267E-2</v>
      </c>
      <c r="X108"/>
      <c r="Y108" s="66">
        <v>40663</v>
      </c>
      <c r="Z108">
        <v>70.689864999999998</v>
      </c>
      <c r="AA108" s="73">
        <f t="shared" si="106"/>
        <v>-5.4610023046808738E-2</v>
      </c>
      <c r="AC108" s="93">
        <v>40662</v>
      </c>
      <c r="AD108" s="65">
        <v>12.12</v>
      </c>
      <c r="AE108" s="95">
        <f t="shared" si="107"/>
        <v>7.37779935993335E-2</v>
      </c>
      <c r="AG108" s="66">
        <v>40663</v>
      </c>
      <c r="AH108">
        <v>44.909168000000001</v>
      </c>
      <c r="AI108" s="73">
        <f t="shared" si="108"/>
        <v>-4.1277907930792945E-2</v>
      </c>
      <c r="AJ108"/>
      <c r="AK108" s="66">
        <v>40663</v>
      </c>
      <c r="AL108">
        <v>38.396450000000002</v>
      </c>
      <c r="AM108" s="73">
        <f t="shared" si="109"/>
        <v>2.9886227510426844E-2</v>
      </c>
      <c r="AN108"/>
      <c r="AO108" s="66">
        <v>40663</v>
      </c>
      <c r="AP108">
        <v>19.472314999999998</v>
      </c>
      <c r="AQ108" s="73">
        <f t="shared" si="110"/>
        <v>9.099282662530557E-2</v>
      </c>
      <c r="AS108" s="66">
        <v>40663</v>
      </c>
      <c r="AT108">
        <v>63.541355000000003</v>
      </c>
      <c r="AU108" s="73">
        <f t="shared" si="111"/>
        <v>-0.10004392071961982</v>
      </c>
      <c r="AW108" s="66">
        <v>40663</v>
      </c>
      <c r="AX108">
        <v>48.367114999999998</v>
      </c>
      <c r="AY108" s="73">
        <f t="shared" si="112"/>
        <v>-7.6949512728724273E-2</v>
      </c>
      <c r="BA108" s="66">
        <v>40662</v>
      </c>
      <c r="BB108">
        <v>8.4802</v>
      </c>
      <c r="BC108" s="73">
        <f t="shared" si="113"/>
        <v>5.1155521626745019E-2</v>
      </c>
      <c r="BE108" s="66">
        <v>40663</v>
      </c>
      <c r="BF108">
        <v>32.815327000000003</v>
      </c>
      <c r="BG108" s="73">
        <f t="shared" si="114"/>
        <v>-2.5179411854654915E-2</v>
      </c>
      <c r="BI108" s="66">
        <v>40663</v>
      </c>
      <c r="BJ108">
        <v>104.214775</v>
      </c>
      <c r="BK108" s="73">
        <f t="shared" si="115"/>
        <v>-7.4917995914374716E-2</v>
      </c>
      <c r="BM108" s="66">
        <v>40663</v>
      </c>
      <c r="BN108">
        <v>39.425654999999999</v>
      </c>
      <c r="BO108" s="73">
        <f t="shared" si="116"/>
        <v>1.4677473296570103E-2</v>
      </c>
      <c r="BQ108" s="66">
        <v>40663</v>
      </c>
      <c r="BR108">
        <v>6.2144469999999998</v>
      </c>
      <c r="BS108" s="73">
        <f t="shared" si="117"/>
        <v>-8.2200172307307556E-2</v>
      </c>
      <c r="BU108" s="66">
        <v>40663</v>
      </c>
      <c r="BV108">
        <v>35.777068999999997</v>
      </c>
      <c r="BW108" s="73">
        <f t="shared" si="118"/>
        <v>-2.4055000806895301E-2</v>
      </c>
      <c r="BY108" s="66">
        <v>40663</v>
      </c>
      <c r="BZ108">
        <v>10.556684000000001</v>
      </c>
      <c r="CA108" s="73">
        <f t="shared" si="119"/>
        <v>-8.0135244106106687E-2</v>
      </c>
      <c r="CC108" s="66">
        <v>40663</v>
      </c>
      <c r="CD108">
        <v>46.686892999999998</v>
      </c>
      <c r="CE108" s="73">
        <f t="shared" si="120"/>
        <v>-3.5001457429658649E-2</v>
      </c>
      <c r="CG108" s="66">
        <v>40663</v>
      </c>
      <c r="CH108">
        <v>9.8898989999999998</v>
      </c>
      <c r="CI108" s="73">
        <f t="shared" si="121"/>
        <v>2.4299056094745981E-2</v>
      </c>
      <c r="CK108" s="66">
        <v>40663</v>
      </c>
      <c r="CL108">
        <v>33.566647000000003</v>
      </c>
      <c r="CM108" s="73">
        <f t="shared" si="122"/>
        <v>-5.8932890750968284E-3</v>
      </c>
      <c r="CO108" s="66">
        <v>40663</v>
      </c>
      <c r="CP108">
        <v>3.331134</v>
      </c>
      <c r="CQ108" s="73">
        <f t="shared" si="123"/>
        <v>-6.0477776842413154E-3</v>
      </c>
      <c r="CS108" s="66">
        <v>40662</v>
      </c>
      <c r="CT108">
        <v>8.9</v>
      </c>
      <c r="CU108" s="73">
        <f t="shared" si="99"/>
        <v>-3.4770939636547689E-3</v>
      </c>
      <c r="CW108" s="66">
        <v>40662</v>
      </c>
      <c r="CX108">
        <v>72.922899999999998</v>
      </c>
      <c r="CY108" s="73">
        <f t="shared" si="124"/>
        <v>6.3231966816249749E-2</v>
      </c>
      <c r="DA108" s="66">
        <v>40663</v>
      </c>
      <c r="DB108">
        <v>41.238742999999999</v>
      </c>
      <c r="DC108" s="73">
        <f t="shared" si="125"/>
        <v>2.978163162643287E-2</v>
      </c>
      <c r="DE108" s="66">
        <v>40663</v>
      </c>
      <c r="DF108">
        <v>24.225162999999998</v>
      </c>
      <c r="DG108" s="73">
        <f t="shared" si="126"/>
        <v>9.5906667380841956E-2</v>
      </c>
      <c r="DI108" s="93">
        <v>40662</v>
      </c>
      <c r="DJ108" s="65">
        <v>6.27</v>
      </c>
      <c r="DK108" s="95">
        <f t="shared" si="127"/>
        <v>2.1603290579874142E-2</v>
      </c>
      <c r="DM108" s="66">
        <v>40663</v>
      </c>
      <c r="DN108">
        <v>1.340203</v>
      </c>
      <c r="DO108" s="73">
        <f t="shared" si="128"/>
        <v>-0.1504451293405257</v>
      </c>
      <c r="DQ108" s="66">
        <v>40663</v>
      </c>
      <c r="DR108">
        <v>48.141098</v>
      </c>
      <c r="DS108" s="73">
        <f t="shared" si="129"/>
        <v>1.403417909186354E-2</v>
      </c>
      <c r="DU108" s="66">
        <v>40662</v>
      </c>
      <c r="DV108">
        <v>8.66</v>
      </c>
      <c r="DW108" s="73">
        <f t="shared" si="130"/>
        <v>1.1497716813995149E-2</v>
      </c>
      <c r="DY108" s="66">
        <v>40663</v>
      </c>
      <c r="DZ108">
        <v>45.512267999999999</v>
      </c>
      <c r="EA108" s="73">
        <f t="shared" si="131"/>
        <v>4.1506230944718989E-2</v>
      </c>
      <c r="EC108" s="66">
        <v>40663</v>
      </c>
      <c r="ED108">
        <v>9.5973509999999997</v>
      </c>
      <c r="EE108" s="73">
        <f t="shared" si="132"/>
        <v>4.0962771372621129E-3</v>
      </c>
      <c r="EG108" s="93">
        <v>40662</v>
      </c>
      <c r="EH108" s="65">
        <v>17.944400000000002</v>
      </c>
      <c r="EI108" s="95">
        <f t="shared" si="133"/>
        <v>2.7084936038024462E-2</v>
      </c>
      <c r="EK108" s="66">
        <v>40663</v>
      </c>
      <c r="EL108">
        <v>45.531796</v>
      </c>
      <c r="EM108" s="73">
        <f t="shared" si="134"/>
        <v>-5.2623289405662389E-2</v>
      </c>
      <c r="EO108" s="66">
        <v>40663</v>
      </c>
      <c r="EP108">
        <v>9.8105910000000005</v>
      </c>
      <c r="EQ108" s="73">
        <f t="shared" si="135"/>
        <v>-2.0798471486406553E-2</v>
      </c>
      <c r="ES108" s="66">
        <v>40663</v>
      </c>
      <c r="ET108">
        <v>14.365062</v>
      </c>
      <c r="EU108" s="73">
        <f t="shared" si="136"/>
        <v>-4.5271347940411197E-3</v>
      </c>
      <c r="EW108" s="66">
        <v>40663</v>
      </c>
      <c r="EX108">
        <v>14.804328999999999</v>
      </c>
      <c r="EY108" s="73">
        <f t="shared" si="137"/>
        <v>-7.7692833957470245E-2</v>
      </c>
      <c r="FA108" s="66">
        <v>40663</v>
      </c>
      <c r="FB108">
        <v>31.565041999999998</v>
      </c>
      <c r="FC108" s="73">
        <f t="shared" si="138"/>
        <v>-9.080325756097693E-2</v>
      </c>
      <c r="FE108" s="66">
        <v>40663</v>
      </c>
      <c r="FF108">
        <v>3.4623629999999999</v>
      </c>
      <c r="FG108" s="73">
        <f t="shared" si="139"/>
        <v>-0.25034249368064854</v>
      </c>
      <c r="FI108" s="66">
        <v>40663</v>
      </c>
      <c r="FJ108">
        <v>11.374909000000001</v>
      </c>
      <c r="FK108" s="73">
        <f t="shared" si="140"/>
        <v>-8.8275093773743443E-2</v>
      </c>
      <c r="FM108" s="93">
        <v>40662</v>
      </c>
      <c r="FN108" s="65">
        <v>111.45</v>
      </c>
      <c r="FO108" s="95">
        <f t="shared" si="141"/>
        <v>4.0458585195437963E-3</v>
      </c>
      <c r="FQ108" s="66">
        <v>40663</v>
      </c>
      <c r="FR108">
        <v>50.546227000000002</v>
      </c>
      <c r="FS108" s="73">
        <f t="shared" si="142"/>
        <v>-4.4331218553502177E-3</v>
      </c>
      <c r="FU108" s="66">
        <v>40663</v>
      </c>
      <c r="FV108">
        <v>156.699997</v>
      </c>
      <c r="FW108" s="73">
        <f t="shared" si="143"/>
        <v>-7.9453780376294789E-3</v>
      </c>
      <c r="FY108" s="93">
        <v>40662</v>
      </c>
      <c r="FZ108" s="65">
        <v>10.9107</v>
      </c>
      <c r="GA108" s="95">
        <f t="shared" si="144"/>
        <v>1.1554969922172415E-3</v>
      </c>
      <c r="GC108" s="66">
        <v>40663</v>
      </c>
      <c r="GD108">
        <v>12.44171</v>
      </c>
      <c r="GE108" s="73">
        <f t="shared" si="145"/>
        <v>-0.1041329053726307</v>
      </c>
      <c r="GG108" s="66">
        <v>40663</v>
      </c>
      <c r="GH108">
        <v>33.761799000000003</v>
      </c>
      <c r="GI108" s="73">
        <f t="shared" si="146"/>
        <v>-5.5324839320039815E-2</v>
      </c>
      <c r="GK108" s="66">
        <v>40663</v>
      </c>
      <c r="GL108">
        <v>11.007095</v>
      </c>
      <c r="GM108" s="73">
        <f t="shared" si="147"/>
        <v>-0.16000536963428605</v>
      </c>
      <c r="GO108" s="66">
        <v>40663</v>
      </c>
      <c r="GP108">
        <v>30.115862</v>
      </c>
      <c r="GQ108" s="73">
        <f t="shared" si="148"/>
        <v>-6.2818550600825487E-2</v>
      </c>
    </row>
    <row r="109" spans="1:199">
      <c r="A109" s="66">
        <v>40694</v>
      </c>
      <c r="B109">
        <v>32.453251000000002</v>
      </c>
      <c r="C109" s="73">
        <f t="shared" si="100"/>
        <v>-4.6883437476300908E-2</v>
      </c>
      <c r="E109" s="66">
        <v>40694</v>
      </c>
      <c r="F109">
        <v>105.86077899999999</v>
      </c>
      <c r="G109" s="73">
        <f t="shared" si="101"/>
        <v>3.7820029085692181E-2</v>
      </c>
      <c r="I109" s="66">
        <v>40694</v>
      </c>
      <c r="J109">
        <v>26.905384000000002</v>
      </c>
      <c r="K109" s="73">
        <f t="shared" si="102"/>
        <v>2.4395889806243819E-2</v>
      </c>
      <c r="M109" s="66">
        <v>40694</v>
      </c>
      <c r="N109">
        <v>17.865713</v>
      </c>
      <c r="O109" s="73">
        <f t="shared" si="103"/>
        <v>6.5225052183347006E-3</v>
      </c>
      <c r="Q109" s="66">
        <v>40694</v>
      </c>
      <c r="R109">
        <v>37.417648</v>
      </c>
      <c r="S109" s="73">
        <f t="shared" si="104"/>
        <v>-1.9429032400615394E-2</v>
      </c>
      <c r="U109" s="66">
        <v>40694</v>
      </c>
      <c r="V109">
        <v>78.616516000000004</v>
      </c>
      <c r="W109" s="73">
        <f t="shared" si="105"/>
        <v>2.4070073711393081E-2</v>
      </c>
      <c r="X109"/>
      <c r="Y109" s="66">
        <v>40694</v>
      </c>
      <c r="Z109">
        <v>71.982010000000002</v>
      </c>
      <c r="AA109" s="73">
        <f t="shared" si="106"/>
        <v>1.8114016250198848E-2</v>
      </c>
      <c r="AC109" s="93">
        <v>40694</v>
      </c>
      <c r="AD109" s="65">
        <v>12.634</v>
      </c>
      <c r="AE109" s="95">
        <f t="shared" si="107"/>
        <v>4.1534611835340435E-2</v>
      </c>
      <c r="AG109" s="66">
        <v>40694</v>
      </c>
      <c r="AH109">
        <v>44.870795999999999</v>
      </c>
      <c r="AI109" s="73">
        <f t="shared" si="108"/>
        <v>-8.5480101855435757E-4</v>
      </c>
      <c r="AJ109"/>
      <c r="AK109" s="66">
        <v>40694</v>
      </c>
      <c r="AL109">
        <v>40.488731000000001</v>
      </c>
      <c r="AM109" s="73">
        <f t="shared" si="109"/>
        <v>5.3058681077616035E-2</v>
      </c>
      <c r="AN109"/>
      <c r="AO109" s="66">
        <v>40694</v>
      </c>
      <c r="AP109">
        <v>19.642529</v>
      </c>
      <c r="AQ109" s="73">
        <f t="shared" si="110"/>
        <v>8.7033492681317728E-3</v>
      </c>
      <c r="AS109" s="66">
        <v>40694</v>
      </c>
      <c r="AT109">
        <v>66.498572999999993</v>
      </c>
      <c r="AU109" s="73">
        <f t="shared" si="111"/>
        <v>4.5489535021447175E-2</v>
      </c>
      <c r="AW109" s="66">
        <v>40694</v>
      </c>
      <c r="AX109">
        <v>52.548386000000001</v>
      </c>
      <c r="AY109" s="73">
        <f t="shared" si="112"/>
        <v>8.2914242596795612E-2</v>
      </c>
      <c r="BA109" s="66">
        <v>40694</v>
      </c>
      <c r="BB109">
        <v>8.1280999999999999</v>
      </c>
      <c r="BC109" s="73">
        <f t="shared" si="113"/>
        <v>-4.240684052130328E-2</v>
      </c>
      <c r="BE109" s="66">
        <v>40694</v>
      </c>
      <c r="BF109">
        <v>30.865015</v>
      </c>
      <c r="BG109" s="73">
        <f t="shared" si="114"/>
        <v>-6.1272350997981985E-2</v>
      </c>
      <c r="BI109" s="66">
        <v>40694</v>
      </c>
      <c r="BJ109">
        <v>122.304695</v>
      </c>
      <c r="BK109" s="73">
        <f t="shared" si="115"/>
        <v>0.16006151727006956</v>
      </c>
      <c r="BM109" s="66">
        <v>40694</v>
      </c>
      <c r="BN109">
        <v>40.261723000000003</v>
      </c>
      <c r="BO109" s="73">
        <f t="shared" si="116"/>
        <v>2.0984469581743558E-2</v>
      </c>
      <c r="BQ109" s="66">
        <v>40694</v>
      </c>
      <c r="BR109">
        <v>6.935066</v>
      </c>
      <c r="BS109" s="73">
        <f t="shared" si="117"/>
        <v>0.10971382793903781</v>
      </c>
      <c r="BU109" s="66">
        <v>40694</v>
      </c>
      <c r="BV109">
        <v>37.813460999999997</v>
      </c>
      <c r="BW109" s="73">
        <f t="shared" si="118"/>
        <v>5.5357992891189811E-2</v>
      </c>
      <c r="BY109" s="66">
        <v>40694</v>
      </c>
      <c r="BZ109">
        <v>10.647138</v>
      </c>
      <c r="CA109" s="73">
        <f t="shared" si="119"/>
        <v>8.531909832528748E-3</v>
      </c>
      <c r="CC109" s="66">
        <v>40694</v>
      </c>
      <c r="CD109">
        <v>53.350391000000002</v>
      </c>
      <c r="CE109" s="73">
        <f t="shared" si="120"/>
        <v>0.13341784521077607</v>
      </c>
      <c r="CG109" s="66">
        <v>40694</v>
      </c>
      <c r="CH109">
        <v>10.443040999999999</v>
      </c>
      <c r="CI109" s="73">
        <f t="shared" si="121"/>
        <v>5.4421890317805269E-2</v>
      </c>
      <c r="CK109" s="66">
        <v>40694</v>
      </c>
      <c r="CL109">
        <v>33.068783000000003</v>
      </c>
      <c r="CM109" s="73">
        <f t="shared" si="122"/>
        <v>-1.4943199566721443E-2</v>
      </c>
      <c r="CO109" s="66">
        <v>40694</v>
      </c>
      <c r="CP109">
        <v>3.1632180000000001</v>
      </c>
      <c r="CQ109" s="73">
        <f t="shared" si="123"/>
        <v>-5.1722922704038096E-2</v>
      </c>
      <c r="CS109" s="66">
        <v>40694</v>
      </c>
      <c r="CT109">
        <v>8.3789999999999996</v>
      </c>
      <c r="CU109" s="73">
        <f t="shared" si="99"/>
        <v>-6.0322701106944848E-2</v>
      </c>
      <c r="CW109" s="66">
        <v>40694</v>
      </c>
      <c r="CX109">
        <v>70.477000000000004</v>
      </c>
      <c r="CY109" s="73">
        <f t="shared" si="124"/>
        <v>-3.4116303174949278E-2</v>
      </c>
      <c r="DA109" s="66">
        <v>40694</v>
      </c>
      <c r="DB109">
        <v>42.764266999999997</v>
      </c>
      <c r="DC109" s="73">
        <f t="shared" si="125"/>
        <v>3.6324692133280594E-2</v>
      </c>
      <c r="DE109" s="66">
        <v>40694</v>
      </c>
      <c r="DF109">
        <v>25.254204000000001</v>
      </c>
      <c r="DG109" s="73">
        <f t="shared" si="126"/>
        <v>4.1600750571747051E-2</v>
      </c>
      <c r="DI109" s="93">
        <v>40694</v>
      </c>
      <c r="DJ109" s="65">
        <v>6.15</v>
      </c>
      <c r="DK109" s="95">
        <f t="shared" si="127"/>
        <v>-1.93242728264027E-2</v>
      </c>
      <c r="DM109" s="66">
        <v>40694</v>
      </c>
      <c r="DN109">
        <v>1.4277850000000001</v>
      </c>
      <c r="DO109" s="73">
        <f t="shared" si="128"/>
        <v>6.3303197331676872E-2</v>
      </c>
      <c r="DQ109" s="66">
        <v>40694</v>
      </c>
      <c r="DR109">
        <v>48.393143000000002</v>
      </c>
      <c r="DS109" s="73">
        <f t="shared" si="129"/>
        <v>5.221889562124246E-3</v>
      </c>
      <c r="DU109" s="66">
        <v>40694</v>
      </c>
      <c r="DV109">
        <v>8.1150000000000002</v>
      </c>
      <c r="DW109" s="73">
        <f t="shared" si="130"/>
        <v>-6.5000521607789227E-2</v>
      </c>
      <c r="DY109" s="66">
        <v>40694</v>
      </c>
      <c r="DZ109">
        <v>48.248676000000003</v>
      </c>
      <c r="EA109" s="73">
        <f t="shared" si="131"/>
        <v>5.8386471006119309E-2</v>
      </c>
      <c r="EC109" s="66">
        <v>40694</v>
      </c>
      <c r="ED109">
        <v>8.8518980000000003</v>
      </c>
      <c r="EE109" s="73">
        <f t="shared" si="132"/>
        <v>-8.0855223593320452E-2</v>
      </c>
      <c r="EG109" s="93">
        <v>40694</v>
      </c>
      <c r="EH109" s="65">
        <v>16.683900000000001</v>
      </c>
      <c r="EI109" s="95">
        <f t="shared" si="133"/>
        <v>-7.2833905992985656E-2</v>
      </c>
      <c r="EK109" s="66">
        <v>40694</v>
      </c>
      <c r="EL109">
        <v>47.235649000000002</v>
      </c>
      <c r="EM109" s="73">
        <f t="shared" si="134"/>
        <v>3.6737987850811726E-2</v>
      </c>
      <c r="EO109" s="66">
        <v>40694</v>
      </c>
      <c r="EP109">
        <v>10.436031</v>
      </c>
      <c r="EQ109" s="73">
        <f t="shared" si="135"/>
        <v>6.1801821345892689E-2</v>
      </c>
      <c r="ES109" s="66">
        <v>40694</v>
      </c>
      <c r="ET109">
        <v>13.198715999999999</v>
      </c>
      <c r="EU109" s="73">
        <f t="shared" si="136"/>
        <v>-8.4679456334129946E-2</v>
      </c>
      <c r="EW109" s="66">
        <v>40694</v>
      </c>
      <c r="EX109">
        <v>14.976850000000001</v>
      </c>
      <c r="EY109" s="73">
        <f t="shared" si="137"/>
        <v>1.1586037602939823E-2</v>
      </c>
      <c r="FA109" s="66">
        <v>40694</v>
      </c>
      <c r="FB109">
        <v>32.682026</v>
      </c>
      <c r="FC109" s="73">
        <f t="shared" si="138"/>
        <v>3.4775020767844368E-2</v>
      </c>
      <c r="FE109" s="66">
        <v>40694</v>
      </c>
      <c r="FF109">
        <v>3.4632990000000001</v>
      </c>
      <c r="FG109" s="73">
        <f t="shared" si="139"/>
        <v>2.7029907197292328E-4</v>
      </c>
      <c r="FI109" s="66">
        <v>40694</v>
      </c>
      <c r="FJ109">
        <v>12.092798</v>
      </c>
      <c r="FK109" s="73">
        <f t="shared" si="140"/>
        <v>6.1200103980336339E-2</v>
      </c>
      <c r="FM109" s="93">
        <v>40694</v>
      </c>
      <c r="FN109" s="65">
        <v>106.6</v>
      </c>
      <c r="FO109" s="95">
        <f t="shared" si="141"/>
        <v>-4.4492548100133762E-2</v>
      </c>
      <c r="FQ109" s="66">
        <v>40694</v>
      </c>
      <c r="FR109">
        <v>50.988396000000002</v>
      </c>
      <c r="FS109" s="73">
        <f t="shared" si="142"/>
        <v>8.7097737142792179E-3</v>
      </c>
      <c r="FU109" s="66">
        <v>40694</v>
      </c>
      <c r="FV109">
        <v>159.449997</v>
      </c>
      <c r="FW109" s="73">
        <f t="shared" si="143"/>
        <v>1.7397244424278795E-2</v>
      </c>
      <c r="FY109" s="93">
        <v>40694</v>
      </c>
      <c r="FZ109" s="65">
        <v>11.404500000000001</v>
      </c>
      <c r="GA109" s="95">
        <f t="shared" si="144"/>
        <v>4.4264055247843923E-2</v>
      </c>
      <c r="GC109" s="66">
        <v>40694</v>
      </c>
      <c r="GD109">
        <v>12.223072999999999</v>
      </c>
      <c r="GE109" s="73">
        <f t="shared" si="145"/>
        <v>-1.7729142546868252E-2</v>
      </c>
      <c r="GG109" s="66">
        <v>40694</v>
      </c>
      <c r="GH109">
        <v>32.124400999999999</v>
      </c>
      <c r="GI109" s="73">
        <f t="shared" si="146"/>
        <v>-4.9714059095548199E-2</v>
      </c>
      <c r="GK109" s="66">
        <v>40694</v>
      </c>
      <c r="GL109">
        <v>11.846475999999999</v>
      </c>
      <c r="GM109" s="73">
        <f t="shared" si="147"/>
        <v>7.3490374512242468E-2</v>
      </c>
      <c r="GO109" s="66">
        <v>40694</v>
      </c>
      <c r="GP109">
        <v>30.283932</v>
      </c>
      <c r="GQ109" s="73">
        <f t="shared" si="148"/>
        <v>5.5652651328881187E-3</v>
      </c>
    </row>
    <row r="110" spans="1:199">
      <c r="A110" s="66">
        <v>40724</v>
      </c>
      <c r="B110">
        <v>32.615516999999997</v>
      </c>
      <c r="C110" s="73">
        <f t="shared" si="100"/>
        <v>4.9875336926745182E-3</v>
      </c>
      <c r="E110" s="66">
        <v>40724</v>
      </c>
      <c r="F110">
        <v>109.14492799999999</v>
      </c>
      <c r="G110" s="73">
        <f t="shared" si="101"/>
        <v>3.0551788574688737E-2</v>
      </c>
      <c r="I110" s="66">
        <v>40724</v>
      </c>
      <c r="J110">
        <v>25.488593999999999</v>
      </c>
      <c r="K110" s="73">
        <f t="shared" si="102"/>
        <v>-5.4095357298720483E-2</v>
      </c>
      <c r="M110" s="66">
        <v>40724</v>
      </c>
      <c r="N110">
        <v>17.901278999999999</v>
      </c>
      <c r="O110" s="73">
        <f t="shared" si="103"/>
        <v>1.9887616896871762E-3</v>
      </c>
      <c r="Q110" s="66">
        <v>40724</v>
      </c>
      <c r="R110">
        <v>39.116000999999997</v>
      </c>
      <c r="S110" s="73">
        <f t="shared" si="104"/>
        <v>4.4389151233194604E-2</v>
      </c>
      <c r="U110" s="66">
        <v>40724</v>
      </c>
      <c r="V110">
        <v>73.744704999999996</v>
      </c>
      <c r="W110" s="73">
        <f t="shared" si="105"/>
        <v>-6.3972608555730837E-2</v>
      </c>
      <c r="X110"/>
      <c r="Y110" s="66">
        <v>40724</v>
      </c>
      <c r="Z110">
        <v>67.938277999999997</v>
      </c>
      <c r="AA110" s="73">
        <f t="shared" si="106"/>
        <v>-5.7816610166666386E-2</v>
      </c>
      <c r="AC110" s="93">
        <v>40724</v>
      </c>
      <c r="AD110" s="65">
        <v>12.49</v>
      </c>
      <c r="AE110" s="95">
        <f t="shared" si="107"/>
        <v>-1.1463268339022357E-2</v>
      </c>
      <c r="AG110" s="66">
        <v>40724</v>
      </c>
      <c r="AH110">
        <v>45.267375999999999</v>
      </c>
      <c r="AI110" s="73">
        <f t="shared" si="108"/>
        <v>8.7994364680894308E-3</v>
      </c>
      <c r="AJ110"/>
      <c r="AK110" s="66">
        <v>40724</v>
      </c>
      <c r="AL110">
        <v>39.648865000000001</v>
      </c>
      <c r="AM110" s="73">
        <f t="shared" si="109"/>
        <v>-2.0961366282805913E-2</v>
      </c>
      <c r="AN110"/>
      <c r="AO110" s="66">
        <v>40724</v>
      </c>
      <c r="AP110">
        <v>21.011786000000001</v>
      </c>
      <c r="AQ110" s="73">
        <f t="shared" si="110"/>
        <v>6.7386455926234726E-2</v>
      </c>
      <c r="AS110" s="66">
        <v>40724</v>
      </c>
      <c r="AT110">
        <v>62.860573000000002</v>
      </c>
      <c r="AU110" s="73">
        <f t="shared" si="111"/>
        <v>-5.6261341962325781E-2</v>
      </c>
      <c r="AW110" s="66">
        <v>40724</v>
      </c>
      <c r="AX110">
        <v>49.165443000000003</v>
      </c>
      <c r="AY110" s="73">
        <f t="shared" si="112"/>
        <v>-6.6543384578741413E-2</v>
      </c>
      <c r="BA110" s="66">
        <v>40724</v>
      </c>
      <c r="BB110">
        <v>7.8320999999999996</v>
      </c>
      <c r="BC110" s="73">
        <f t="shared" si="113"/>
        <v>-3.7096520632606295E-2</v>
      </c>
      <c r="BE110" s="66">
        <v>40724</v>
      </c>
      <c r="BF110">
        <v>30.360783000000001</v>
      </c>
      <c r="BG110" s="73">
        <f t="shared" si="114"/>
        <v>-1.6471599124411838E-2</v>
      </c>
      <c r="BI110" s="66">
        <v>40724</v>
      </c>
      <c r="BJ110">
        <v>119.81304900000001</v>
      </c>
      <c r="BK110" s="73">
        <f t="shared" si="115"/>
        <v>-2.0582828208158557E-2</v>
      </c>
      <c r="BM110" s="66">
        <v>40724</v>
      </c>
      <c r="BN110">
        <v>34.388485000000003</v>
      </c>
      <c r="BO110" s="73">
        <f t="shared" si="116"/>
        <v>-0.15767944614668816</v>
      </c>
      <c r="BQ110" s="66">
        <v>40724</v>
      </c>
      <c r="BR110">
        <v>6.951098</v>
      </c>
      <c r="BS110" s="73">
        <f t="shared" si="117"/>
        <v>2.309062045247392E-3</v>
      </c>
      <c r="BU110" s="66">
        <v>40724</v>
      </c>
      <c r="BV110">
        <v>36.910010999999997</v>
      </c>
      <c r="BW110" s="73">
        <f t="shared" si="118"/>
        <v>-2.4182335280061761E-2</v>
      </c>
      <c r="BY110" s="66">
        <v>40724</v>
      </c>
      <c r="BZ110">
        <v>9.9094759999999997</v>
      </c>
      <c r="CA110" s="73">
        <f t="shared" si="119"/>
        <v>-7.1799652585076368E-2</v>
      </c>
      <c r="CC110" s="66">
        <v>40724</v>
      </c>
      <c r="CD110">
        <v>54.133468999999998</v>
      </c>
      <c r="CE110" s="73">
        <f t="shared" si="120"/>
        <v>1.4571338533357075E-2</v>
      </c>
      <c r="CG110" s="66">
        <v>40724</v>
      </c>
      <c r="CH110">
        <v>8.7369660000000007</v>
      </c>
      <c r="CI110" s="73">
        <f t="shared" si="121"/>
        <v>-0.17837283375213819</v>
      </c>
      <c r="CK110" s="66">
        <v>40724</v>
      </c>
      <c r="CL110">
        <v>31.163805</v>
      </c>
      <c r="CM110" s="73">
        <f t="shared" si="122"/>
        <v>-5.9332400361638775E-2</v>
      </c>
      <c r="CO110" s="66">
        <v>40724</v>
      </c>
      <c r="CP110">
        <v>2.931136</v>
      </c>
      <c r="CQ110" s="73">
        <f t="shared" si="123"/>
        <v>-7.6199802659913538E-2</v>
      </c>
      <c r="CS110" s="66">
        <v>40724</v>
      </c>
      <c r="CT110">
        <v>8.4890000000000008</v>
      </c>
      <c r="CU110" s="73">
        <f t="shared" si="99"/>
        <v>1.3042632124681547E-2</v>
      </c>
      <c r="CW110" s="66">
        <v>40724</v>
      </c>
      <c r="CX110">
        <v>72.163600000000002</v>
      </c>
      <c r="CY110" s="73">
        <f t="shared" si="124"/>
        <v>2.3649348189946604E-2</v>
      </c>
      <c r="DA110" s="66">
        <v>40724</v>
      </c>
      <c r="DB110">
        <v>41.392825999999999</v>
      </c>
      <c r="DC110" s="73">
        <f t="shared" si="125"/>
        <v>-3.2595289909590194E-2</v>
      </c>
      <c r="DE110" s="66">
        <v>40724</v>
      </c>
      <c r="DF110">
        <v>24.894041000000001</v>
      </c>
      <c r="DG110" s="73">
        <f t="shared" si="126"/>
        <v>-1.4364179351472852E-2</v>
      </c>
      <c r="DI110" s="93">
        <v>40724</v>
      </c>
      <c r="DJ110" s="65">
        <v>6.1369999999999996</v>
      </c>
      <c r="DK110" s="95">
        <f t="shared" si="127"/>
        <v>-2.1160584114666295E-3</v>
      </c>
      <c r="DM110" s="66">
        <v>40724</v>
      </c>
      <c r="DN110">
        <v>1.2566999999999999</v>
      </c>
      <c r="DO110" s="73">
        <f t="shared" si="128"/>
        <v>-0.1276350547190129</v>
      </c>
      <c r="DQ110" s="66">
        <v>40724</v>
      </c>
      <c r="DR110">
        <v>42.491028</v>
      </c>
      <c r="DS110" s="73">
        <f t="shared" si="129"/>
        <v>-0.13006518237018624</v>
      </c>
      <c r="DU110" s="66">
        <v>40724</v>
      </c>
      <c r="DV110">
        <v>8.09</v>
      </c>
      <c r="DW110" s="73">
        <f t="shared" si="130"/>
        <v>-3.0854698961542159E-3</v>
      </c>
      <c r="DY110" s="66">
        <v>40724</v>
      </c>
      <c r="DZ110">
        <v>45.681877</v>
      </c>
      <c r="EA110" s="73">
        <f t="shared" si="131"/>
        <v>-5.4666732297771692E-2</v>
      </c>
      <c r="EC110" s="66">
        <v>40724</v>
      </c>
      <c r="ED110">
        <v>9.1978039999999996</v>
      </c>
      <c r="EE110" s="73">
        <f t="shared" si="132"/>
        <v>3.8332860607766202E-2</v>
      </c>
      <c r="EG110" s="93">
        <v>40724</v>
      </c>
      <c r="EH110" s="65">
        <v>16.669</v>
      </c>
      <c r="EI110" s="95">
        <f t="shared" si="133"/>
        <v>-8.9347558930235585E-4</v>
      </c>
      <c r="EK110" s="66">
        <v>40724</v>
      </c>
      <c r="EL110">
        <v>48.958312999999997</v>
      </c>
      <c r="EM110" s="73">
        <f t="shared" si="134"/>
        <v>3.5820297972790648E-2</v>
      </c>
      <c r="EO110" s="66">
        <v>40724</v>
      </c>
      <c r="EP110">
        <v>9.7035400000000003</v>
      </c>
      <c r="EQ110" s="73">
        <f t="shared" si="135"/>
        <v>-7.2773570371390386E-2</v>
      </c>
      <c r="ES110" s="66">
        <v>40724</v>
      </c>
      <c r="ET110">
        <v>12.930419000000001</v>
      </c>
      <c r="EU110" s="73">
        <f t="shared" si="136"/>
        <v>-2.0536954615939337E-2</v>
      </c>
      <c r="EW110" s="66">
        <v>40724</v>
      </c>
      <c r="EX110">
        <v>13.549493999999999</v>
      </c>
      <c r="EY110" s="73">
        <f t="shared" si="137"/>
        <v>-0.10015647214821959</v>
      </c>
      <c r="FA110" s="66">
        <v>40724</v>
      </c>
      <c r="FB110">
        <v>27.742190999999998</v>
      </c>
      <c r="FC110" s="73">
        <f t="shared" si="138"/>
        <v>-0.16387086798911693</v>
      </c>
      <c r="FE110" s="66">
        <v>40724</v>
      </c>
      <c r="FF110">
        <v>3.0969060000000002</v>
      </c>
      <c r="FG110" s="73">
        <f t="shared" si="139"/>
        <v>-0.11181805443870767</v>
      </c>
      <c r="FI110" s="66">
        <v>40724</v>
      </c>
      <c r="FJ110">
        <v>10.535091</v>
      </c>
      <c r="FK110" s="73">
        <f t="shared" si="140"/>
        <v>-0.13789838369275018</v>
      </c>
      <c r="FM110" s="93">
        <v>40724</v>
      </c>
      <c r="FN110" s="65">
        <v>105.45</v>
      </c>
      <c r="FO110" s="95">
        <f t="shared" si="141"/>
        <v>-1.0846604806960477E-2</v>
      </c>
      <c r="FQ110" s="66">
        <v>40724</v>
      </c>
      <c r="FR110">
        <v>50.970157999999998</v>
      </c>
      <c r="FS110" s="73">
        <f t="shared" si="142"/>
        <v>-3.5775321400741475E-4</v>
      </c>
      <c r="FU110" s="66">
        <v>40724</v>
      </c>
      <c r="FV110">
        <v>155.39999399999999</v>
      </c>
      <c r="FW110" s="73">
        <f t="shared" si="143"/>
        <v>-2.5727975317883303E-2</v>
      </c>
      <c r="FY110" s="93">
        <v>40724</v>
      </c>
      <c r="FZ110" s="65">
        <v>10.6656</v>
      </c>
      <c r="GA110" s="95">
        <f t="shared" si="144"/>
        <v>-6.698440522318061E-2</v>
      </c>
      <c r="GC110" s="66">
        <v>40724</v>
      </c>
      <c r="GD110">
        <v>10.960749</v>
      </c>
      <c r="GE110" s="73">
        <f t="shared" si="145"/>
        <v>-0.10900477652360921</v>
      </c>
      <c r="GG110" s="66">
        <v>40724</v>
      </c>
      <c r="GH110">
        <v>31.841920999999999</v>
      </c>
      <c r="GI110" s="73">
        <f t="shared" si="146"/>
        <v>-8.8322050563517315E-3</v>
      </c>
      <c r="GK110" s="66">
        <v>40724</v>
      </c>
      <c r="GL110">
        <v>11.538815</v>
      </c>
      <c r="GM110" s="73">
        <f t="shared" si="147"/>
        <v>-2.6313869888653786E-2</v>
      </c>
      <c r="GO110" s="66">
        <v>40724</v>
      </c>
      <c r="GP110">
        <v>28.626681999999999</v>
      </c>
      <c r="GQ110" s="73">
        <f t="shared" si="148"/>
        <v>-5.6278054854981455E-2</v>
      </c>
    </row>
    <row r="111" spans="1:199">
      <c r="A111" s="66">
        <v>40755</v>
      </c>
      <c r="B111">
        <v>31.828527000000001</v>
      </c>
      <c r="C111" s="73">
        <f t="shared" si="100"/>
        <v>-2.4425193598342117E-2</v>
      </c>
      <c r="E111" s="66">
        <v>40755</v>
      </c>
      <c r="F111">
        <v>100.61464700000001</v>
      </c>
      <c r="G111" s="73">
        <f t="shared" si="101"/>
        <v>-8.1378770264216138E-2</v>
      </c>
      <c r="I111" s="66">
        <v>40755</v>
      </c>
      <c r="J111">
        <v>22.908035000000002</v>
      </c>
      <c r="K111" s="73">
        <f t="shared" si="102"/>
        <v>-0.10674333559990286</v>
      </c>
      <c r="M111" s="66">
        <v>40755</v>
      </c>
      <c r="N111">
        <v>18.69558</v>
      </c>
      <c r="O111" s="73">
        <f t="shared" si="103"/>
        <v>4.3414969477824063E-2</v>
      </c>
      <c r="Q111" s="66">
        <v>40755</v>
      </c>
      <c r="R111">
        <v>34.056781999999998</v>
      </c>
      <c r="S111" s="73">
        <f t="shared" si="104"/>
        <v>-0.1385024255728512</v>
      </c>
      <c r="U111" s="66">
        <v>40755</v>
      </c>
      <c r="V111">
        <v>66.529121000000004</v>
      </c>
      <c r="W111" s="73">
        <f t="shared" si="105"/>
        <v>-0.10296943445051768</v>
      </c>
      <c r="X111"/>
      <c r="Y111" s="66">
        <v>40755</v>
      </c>
      <c r="Z111">
        <v>54.636443999999997</v>
      </c>
      <c r="AA111" s="73">
        <f t="shared" si="106"/>
        <v>-0.217898483900171</v>
      </c>
      <c r="AC111" s="93">
        <v>40753</v>
      </c>
      <c r="AD111" s="65">
        <v>12.545999999999999</v>
      </c>
      <c r="AE111" s="95">
        <f t="shared" si="107"/>
        <v>4.4735655370650804E-3</v>
      </c>
      <c r="AG111" s="66">
        <v>40755</v>
      </c>
      <c r="AH111">
        <v>36.332068999999997</v>
      </c>
      <c r="AI111" s="73">
        <f t="shared" si="108"/>
        <v>-0.21988580164637792</v>
      </c>
      <c r="AJ111"/>
      <c r="AK111" s="66">
        <v>40755</v>
      </c>
      <c r="AL111">
        <v>36.566929000000002</v>
      </c>
      <c r="AM111" s="73">
        <f t="shared" si="109"/>
        <v>-8.0918069499699069E-2</v>
      </c>
      <c r="AN111"/>
      <c r="AO111" s="66">
        <v>40755</v>
      </c>
      <c r="AP111">
        <v>19.223178999999998</v>
      </c>
      <c r="AQ111" s="73">
        <f t="shared" si="110"/>
        <v>-8.8966727894143491E-2</v>
      </c>
      <c r="AS111" s="66">
        <v>40755</v>
      </c>
      <c r="AT111">
        <v>49.516682000000003</v>
      </c>
      <c r="AU111" s="73">
        <f t="shared" si="111"/>
        <v>-0.23860952392211973</v>
      </c>
      <c r="AW111" s="66">
        <v>40755</v>
      </c>
      <c r="AX111">
        <v>38.627769000000001</v>
      </c>
      <c r="AY111" s="73">
        <f t="shared" si="112"/>
        <v>-0.24121957669771546</v>
      </c>
      <c r="BA111" s="66">
        <v>40753</v>
      </c>
      <c r="BB111">
        <v>7.2045000000000003</v>
      </c>
      <c r="BC111" s="73">
        <f t="shared" si="113"/>
        <v>-8.3524842486591241E-2</v>
      </c>
      <c r="BE111" s="66">
        <v>40755</v>
      </c>
      <c r="BF111">
        <v>30.245317</v>
      </c>
      <c r="BG111" s="73">
        <f t="shared" si="114"/>
        <v>-3.810380133490711E-3</v>
      </c>
      <c r="BI111" s="66">
        <v>40755</v>
      </c>
      <c r="BJ111">
        <v>99.622253000000001</v>
      </c>
      <c r="BK111" s="73">
        <f t="shared" si="115"/>
        <v>-0.18454703962501467</v>
      </c>
      <c r="BM111" s="66">
        <v>40755</v>
      </c>
      <c r="BN111">
        <v>27.13109</v>
      </c>
      <c r="BO111" s="73">
        <f t="shared" si="116"/>
        <v>-0.2370414671801836</v>
      </c>
      <c r="BQ111" s="66">
        <v>40755</v>
      </c>
      <c r="BR111">
        <v>5.6468059999999998</v>
      </c>
      <c r="BS111" s="73">
        <f t="shared" si="117"/>
        <v>-0.20780955713375593</v>
      </c>
      <c r="BU111" s="66">
        <v>40755</v>
      </c>
      <c r="BV111">
        <v>27.445720999999999</v>
      </c>
      <c r="BW111" s="73">
        <f t="shared" si="118"/>
        <v>-0.29627254268403114</v>
      </c>
      <c r="BY111" s="66">
        <v>40755</v>
      </c>
      <c r="BZ111">
        <v>9.1391740000000006</v>
      </c>
      <c r="CA111" s="73">
        <f t="shared" si="119"/>
        <v>-8.0921461669954273E-2</v>
      </c>
      <c r="CC111" s="66">
        <v>40755</v>
      </c>
      <c r="CD111">
        <v>43.689788999999998</v>
      </c>
      <c r="CE111" s="73">
        <f t="shared" si="120"/>
        <v>-0.21433823174271074</v>
      </c>
      <c r="CG111" s="66">
        <v>40755</v>
      </c>
      <c r="CH111">
        <v>7.4374180000000001</v>
      </c>
      <c r="CI111" s="73">
        <f t="shared" si="121"/>
        <v>-0.16103924421156282</v>
      </c>
      <c r="CK111" s="66">
        <v>40755</v>
      </c>
      <c r="CL111">
        <v>27.806698000000001</v>
      </c>
      <c r="CM111" s="73">
        <f t="shared" si="122"/>
        <v>-0.11398039830101271</v>
      </c>
      <c r="CO111" s="66">
        <v>40755</v>
      </c>
      <c r="CP111">
        <v>2.4675229999999999</v>
      </c>
      <c r="CQ111" s="73">
        <f t="shared" si="123"/>
        <v>-0.17217524774083581</v>
      </c>
      <c r="CS111" s="66">
        <v>40753</v>
      </c>
      <c r="CT111">
        <v>7.52</v>
      </c>
      <c r="CU111" s="73">
        <f t="shared" si="99"/>
        <v>-0.12120506979408241</v>
      </c>
      <c r="CW111" s="66">
        <v>40753</v>
      </c>
      <c r="CX111">
        <v>70.053600000000003</v>
      </c>
      <c r="CY111" s="73">
        <f t="shared" si="124"/>
        <v>-2.9675100319747232E-2</v>
      </c>
      <c r="DA111" s="66">
        <v>40755</v>
      </c>
      <c r="DB111">
        <v>39.065517</v>
      </c>
      <c r="DC111" s="73">
        <f t="shared" si="125"/>
        <v>-5.7867421077393844E-2</v>
      </c>
      <c r="DE111" s="66">
        <v>40755</v>
      </c>
      <c r="DF111">
        <v>23.955045999999999</v>
      </c>
      <c r="DG111" s="73">
        <f t="shared" si="126"/>
        <v>-3.8449466960229113E-2</v>
      </c>
      <c r="DI111" s="93">
        <v>40753</v>
      </c>
      <c r="DJ111" s="65">
        <v>5.6689999999999996</v>
      </c>
      <c r="DK111" s="95">
        <f t="shared" si="127"/>
        <v>-7.9323288064793315E-2</v>
      </c>
      <c r="DM111" s="66">
        <v>40755</v>
      </c>
      <c r="DN111">
        <v>0.88186699999999996</v>
      </c>
      <c r="DO111" s="73">
        <f t="shared" si="128"/>
        <v>-0.35420326563560695</v>
      </c>
      <c r="DQ111" s="66">
        <v>40755</v>
      </c>
      <c r="DR111">
        <v>39.004367999999999</v>
      </c>
      <c r="DS111" s="73">
        <f t="shared" si="129"/>
        <v>-8.5619307903920167E-2</v>
      </c>
      <c r="DU111" s="66">
        <v>40753</v>
      </c>
      <c r="DV111">
        <v>7.3490000000000002</v>
      </c>
      <c r="DW111" s="73">
        <f t="shared" si="130"/>
        <v>-9.6064481523666048E-2</v>
      </c>
      <c r="DY111" s="66">
        <v>40755</v>
      </c>
      <c r="DZ111">
        <v>42.766674000000002</v>
      </c>
      <c r="EA111" s="73">
        <f t="shared" si="131"/>
        <v>-6.5942500269644114E-2</v>
      </c>
      <c r="EC111" s="66">
        <v>40755</v>
      </c>
      <c r="ED111">
        <v>8.5544670000000007</v>
      </c>
      <c r="EE111" s="73">
        <f t="shared" si="132"/>
        <v>-7.2511157254150943E-2</v>
      </c>
      <c r="EG111" s="93">
        <v>40753</v>
      </c>
      <c r="EH111" s="65">
        <v>15.373900000000001</v>
      </c>
      <c r="EI111" s="95">
        <f t="shared" si="133"/>
        <v>-8.0879440543261766E-2</v>
      </c>
      <c r="EK111" s="66">
        <v>40755</v>
      </c>
      <c r="EL111">
        <v>43.405487000000001</v>
      </c>
      <c r="EM111" s="73">
        <f t="shared" si="134"/>
        <v>-0.12038331922470892</v>
      </c>
      <c r="EO111" s="66">
        <v>40755</v>
      </c>
      <c r="EP111">
        <v>8.392144</v>
      </c>
      <c r="EQ111" s="73">
        <f t="shared" si="135"/>
        <v>-0.14519473723944018</v>
      </c>
      <c r="ES111" s="66">
        <v>40755</v>
      </c>
      <c r="ET111">
        <v>10.977816000000001</v>
      </c>
      <c r="EU111" s="73">
        <f t="shared" si="136"/>
        <v>-0.16370608832489658</v>
      </c>
      <c r="EW111" s="66">
        <v>40755</v>
      </c>
      <c r="EX111">
        <v>13.039085</v>
      </c>
      <c r="EY111" s="73">
        <f t="shared" si="137"/>
        <v>-3.8397818130093228E-2</v>
      </c>
      <c r="FA111" s="66">
        <v>40755</v>
      </c>
      <c r="FB111">
        <v>18.657191999999998</v>
      </c>
      <c r="FC111" s="73">
        <f t="shared" si="138"/>
        <v>-0.39672269340462174</v>
      </c>
      <c r="FE111" s="66">
        <v>40755</v>
      </c>
      <c r="FF111">
        <v>3.4950580000000002</v>
      </c>
      <c r="FG111" s="73">
        <f t="shared" si="139"/>
        <v>0.12094642210705182</v>
      </c>
      <c r="FI111" s="66">
        <v>40755</v>
      </c>
      <c r="FJ111">
        <v>10.588723999999999</v>
      </c>
      <c r="FK111" s="73">
        <f t="shared" si="140"/>
        <v>5.0779762318145577E-3</v>
      </c>
      <c r="FM111" s="93">
        <v>40753</v>
      </c>
      <c r="FN111" s="65">
        <v>103.05</v>
      </c>
      <c r="FO111" s="95">
        <f t="shared" si="141"/>
        <v>-2.3022599588315661E-2</v>
      </c>
      <c r="FQ111" s="66">
        <v>40755</v>
      </c>
      <c r="FR111">
        <v>48.663696000000002</v>
      </c>
      <c r="FS111" s="73">
        <f t="shared" si="142"/>
        <v>-4.6307034128557141E-2</v>
      </c>
      <c r="FU111" s="66">
        <v>40755</v>
      </c>
      <c r="FV111">
        <v>151.10000600000001</v>
      </c>
      <c r="FW111" s="73">
        <f t="shared" si="143"/>
        <v>-2.8060490336012378E-2</v>
      </c>
      <c r="FY111" s="93">
        <v>40753</v>
      </c>
      <c r="FZ111" s="65">
        <v>10.690899999999999</v>
      </c>
      <c r="GA111" s="95">
        <f t="shared" si="144"/>
        <v>2.3693031943748111E-3</v>
      </c>
      <c r="GC111" s="66">
        <v>40755</v>
      </c>
      <c r="GD111">
        <v>9.6901779999999995</v>
      </c>
      <c r="GE111" s="73">
        <f t="shared" si="145"/>
        <v>-0.12320782341389352</v>
      </c>
      <c r="GG111" s="66">
        <v>40755</v>
      </c>
      <c r="GH111">
        <v>27.331831000000001</v>
      </c>
      <c r="GI111" s="73">
        <f t="shared" si="146"/>
        <v>-0.15273169839983258</v>
      </c>
      <c r="GK111" s="66">
        <v>40755</v>
      </c>
      <c r="GL111">
        <v>9.1767059999999994</v>
      </c>
      <c r="GM111" s="73">
        <f t="shared" si="147"/>
        <v>-0.2290482527884409</v>
      </c>
      <c r="GO111" s="66">
        <v>40755</v>
      </c>
      <c r="GP111">
        <v>20.990659999999998</v>
      </c>
      <c r="GQ111" s="73">
        <f t="shared" si="148"/>
        <v>-0.31026164309069154</v>
      </c>
    </row>
    <row r="112" spans="1:199">
      <c r="A112" s="66">
        <v>40786</v>
      </c>
      <c r="B112">
        <v>32.270702</v>
      </c>
      <c r="C112" s="73">
        <f t="shared" si="100"/>
        <v>1.3796796652189414E-2</v>
      </c>
      <c r="E112" s="66">
        <v>40786</v>
      </c>
      <c r="F112">
        <v>85.004265000000004</v>
      </c>
      <c r="G112" s="73">
        <f t="shared" si="101"/>
        <v>-0.16859641178687199</v>
      </c>
      <c r="I112" s="66">
        <v>40786</v>
      </c>
      <c r="J112">
        <v>22.422274000000002</v>
      </c>
      <c r="K112" s="73">
        <f t="shared" si="102"/>
        <v>-2.1432882583306712E-2</v>
      </c>
      <c r="M112" s="66">
        <v>40786</v>
      </c>
      <c r="N112">
        <v>18.966405999999999</v>
      </c>
      <c r="O112" s="73">
        <f t="shared" si="103"/>
        <v>1.4382176674353046E-2</v>
      </c>
      <c r="Q112" s="66">
        <v>40786</v>
      </c>
      <c r="R112">
        <v>34.339092000000001</v>
      </c>
      <c r="S112" s="73">
        <f t="shared" si="104"/>
        <v>8.2552232099082721E-3</v>
      </c>
      <c r="U112" s="66">
        <v>40786</v>
      </c>
      <c r="V112">
        <v>64.413589000000002</v>
      </c>
      <c r="W112" s="73">
        <f t="shared" si="105"/>
        <v>-3.231514141399857E-2</v>
      </c>
      <c r="X112"/>
      <c r="Y112" s="66">
        <v>40786</v>
      </c>
      <c r="Z112">
        <v>51.778404000000002</v>
      </c>
      <c r="AA112" s="73">
        <f t="shared" si="106"/>
        <v>-5.3727981480728375E-2</v>
      </c>
      <c r="AC112" s="93">
        <v>40786</v>
      </c>
      <c r="AD112" s="65">
        <v>11.86</v>
      </c>
      <c r="AE112" s="95">
        <f t="shared" si="107"/>
        <v>-5.6230496104972098E-2</v>
      </c>
      <c r="AG112" s="66">
        <v>40786</v>
      </c>
      <c r="AH112">
        <v>33.547859000000003</v>
      </c>
      <c r="AI112" s="73">
        <f t="shared" si="108"/>
        <v>-7.9727748610204083E-2</v>
      </c>
      <c r="AJ112"/>
      <c r="AK112" s="66">
        <v>40786</v>
      </c>
      <c r="AL112">
        <v>36.041103</v>
      </c>
      <c r="AM112" s="73">
        <f t="shared" si="109"/>
        <v>-1.4484215543273395E-2</v>
      </c>
      <c r="AN112"/>
      <c r="AO112" s="66">
        <v>40786</v>
      </c>
      <c r="AP112">
        <v>18.411359999999998</v>
      </c>
      <c r="AQ112" s="73">
        <f t="shared" si="110"/>
        <v>-4.3148925077636659E-2</v>
      </c>
      <c r="AS112" s="66">
        <v>40786</v>
      </c>
      <c r="AT112">
        <v>48.916103</v>
      </c>
      <c r="AU112" s="73">
        <f t="shared" si="111"/>
        <v>-1.220297592509678E-2</v>
      </c>
      <c r="AW112" s="66">
        <v>40786</v>
      </c>
      <c r="AX112">
        <v>35.839756000000001</v>
      </c>
      <c r="AY112" s="73">
        <f t="shared" si="112"/>
        <v>-7.491364192090065E-2</v>
      </c>
      <c r="BA112" s="66">
        <v>40786</v>
      </c>
      <c r="BB112">
        <v>6.3144</v>
      </c>
      <c r="BC112" s="73">
        <f t="shared" si="113"/>
        <v>-0.13187309137879616</v>
      </c>
      <c r="BE112" s="66">
        <v>40786</v>
      </c>
      <c r="BF112">
        <v>31.691306999999998</v>
      </c>
      <c r="BG112" s="73">
        <f t="shared" si="114"/>
        <v>4.6701053571559674E-2</v>
      </c>
      <c r="BI112" s="66">
        <v>40786</v>
      </c>
      <c r="BJ112">
        <v>85.961250000000007</v>
      </c>
      <c r="BK112" s="73">
        <f t="shared" si="115"/>
        <v>-0.14748895001411608</v>
      </c>
      <c r="BM112" s="66">
        <v>40786</v>
      </c>
      <c r="BN112">
        <v>22.728999999999999</v>
      </c>
      <c r="BO112" s="73">
        <f t="shared" si="116"/>
        <v>-0.17703866061365939</v>
      </c>
      <c r="BQ112" s="66">
        <v>40786</v>
      </c>
      <c r="BR112">
        <v>5.6628369999999997</v>
      </c>
      <c r="BS112" s="73">
        <f t="shared" si="117"/>
        <v>2.834927810986571E-3</v>
      </c>
      <c r="BU112" s="66">
        <v>40786</v>
      </c>
      <c r="BV112">
        <v>24.502248999999999</v>
      </c>
      <c r="BW112" s="73">
        <f t="shared" si="118"/>
        <v>-0.11344536312398668</v>
      </c>
      <c r="BY112" s="66">
        <v>40786</v>
      </c>
      <c r="BZ112">
        <v>8.6299910000000004</v>
      </c>
      <c r="CA112" s="73">
        <f t="shared" si="119"/>
        <v>-5.7326547169920541E-2</v>
      </c>
      <c r="CC112" s="66">
        <v>40786</v>
      </c>
      <c r="CD112">
        <v>38.739319000000002</v>
      </c>
      <c r="CE112" s="73">
        <f t="shared" si="120"/>
        <v>-0.12025933437690478</v>
      </c>
      <c r="CG112" s="66">
        <v>40786</v>
      </c>
      <c r="CH112">
        <v>6.5977079999999999</v>
      </c>
      <c r="CI112" s="73">
        <f t="shared" si="121"/>
        <v>-0.11980142960891635</v>
      </c>
      <c r="CK112" s="66">
        <v>40786</v>
      </c>
      <c r="CL112">
        <v>24.934116</v>
      </c>
      <c r="CM112" s="73">
        <f t="shared" si="122"/>
        <v>-0.10903994073416749</v>
      </c>
      <c r="CO112" s="66">
        <v>40786</v>
      </c>
      <c r="CP112">
        <v>2.4181870000000001</v>
      </c>
      <c r="CQ112" s="73">
        <f t="shared" si="123"/>
        <v>-2.019672761320649E-2</v>
      </c>
      <c r="CS112" s="66">
        <v>40786</v>
      </c>
      <c r="CT112">
        <v>6.0250000000000004</v>
      </c>
      <c r="CU112" s="73">
        <f t="shared" si="99"/>
        <v>-0.22164865858502969</v>
      </c>
      <c r="CW112" s="66">
        <v>40786</v>
      </c>
      <c r="CX112">
        <v>66.089100000000002</v>
      </c>
      <c r="CY112" s="73">
        <f t="shared" si="124"/>
        <v>-5.8256831729733401E-2</v>
      </c>
      <c r="DA112" s="66">
        <v>40786</v>
      </c>
      <c r="DB112">
        <v>38.400578000000003</v>
      </c>
      <c r="DC112" s="73">
        <f t="shared" si="125"/>
        <v>-1.7167648150402684E-2</v>
      </c>
      <c r="DE112" s="66">
        <v>40786</v>
      </c>
      <c r="DF112">
        <v>19.868925000000001</v>
      </c>
      <c r="DG112" s="73">
        <f t="shared" si="126"/>
        <v>-0.18702203716102661</v>
      </c>
      <c r="DI112" s="93">
        <v>40786</v>
      </c>
      <c r="DJ112" s="65">
        <v>5.1340000000000003</v>
      </c>
      <c r="DK112" s="95">
        <f t="shared" si="127"/>
        <v>-9.9127652893217788E-2</v>
      </c>
      <c r="DM112" s="66">
        <v>40786</v>
      </c>
      <c r="DN112">
        <v>0.92541600000000002</v>
      </c>
      <c r="DO112" s="73">
        <f t="shared" si="128"/>
        <v>4.8202115158558136E-2</v>
      </c>
      <c r="DQ112" s="66">
        <v>40786</v>
      </c>
      <c r="DR112">
        <v>34.085239000000001</v>
      </c>
      <c r="DS112" s="73">
        <f t="shared" si="129"/>
        <v>-0.1348092231858897</v>
      </c>
      <c r="DU112" s="66">
        <v>40786</v>
      </c>
      <c r="DV112">
        <v>6.3380000000000001</v>
      </c>
      <c r="DW112" s="73">
        <f t="shared" si="130"/>
        <v>-0.1480009882780052</v>
      </c>
      <c r="DY112" s="66">
        <v>40786</v>
      </c>
      <c r="DZ112">
        <v>40.376289</v>
      </c>
      <c r="EA112" s="73">
        <f t="shared" si="131"/>
        <v>-5.7516447696775427E-2</v>
      </c>
      <c r="EC112" s="66">
        <v>40786</v>
      </c>
      <c r="ED112">
        <v>7.834695</v>
      </c>
      <c r="EE112" s="73">
        <f t="shared" si="132"/>
        <v>-8.7891655493737689E-2</v>
      </c>
      <c r="EG112" s="93">
        <v>40786</v>
      </c>
      <c r="EH112" s="65">
        <v>14.345599999999999</v>
      </c>
      <c r="EI112" s="95">
        <f t="shared" si="133"/>
        <v>-6.9227991438705949E-2</v>
      </c>
      <c r="EK112" s="66">
        <v>40786</v>
      </c>
      <c r="EL112">
        <v>46.750008000000001</v>
      </c>
      <c r="EM112" s="73">
        <f t="shared" si="134"/>
        <v>7.4228565171306632E-2</v>
      </c>
      <c r="EO112" s="66">
        <v>40786</v>
      </c>
      <c r="EP112">
        <v>7.5808910000000003</v>
      </c>
      <c r="EQ112" s="73">
        <f t="shared" si="135"/>
        <v>-0.10166529122560342</v>
      </c>
      <c r="ES112" s="66">
        <v>40786</v>
      </c>
      <c r="ET112">
        <v>10.098395999999999</v>
      </c>
      <c r="EU112" s="73">
        <f t="shared" si="136"/>
        <v>-8.3499909838834457E-2</v>
      </c>
      <c r="EW112" s="66">
        <v>40786</v>
      </c>
      <c r="EX112">
        <v>13.31803</v>
      </c>
      <c r="EY112" s="73">
        <f t="shared" si="137"/>
        <v>2.116737095146139E-2</v>
      </c>
      <c r="FA112" s="66">
        <v>40786</v>
      </c>
      <c r="FB112">
        <v>15.973621</v>
      </c>
      <c r="FC112" s="73">
        <f t="shared" si="138"/>
        <v>-0.15529302762159483</v>
      </c>
      <c r="FE112" s="66">
        <v>40786</v>
      </c>
      <c r="FF112">
        <v>3.313024</v>
      </c>
      <c r="FG112" s="73">
        <f t="shared" si="139"/>
        <v>-5.3488603202908221E-2</v>
      </c>
      <c r="FI112" s="66">
        <v>40786</v>
      </c>
      <c r="FJ112">
        <v>9.6710980000000006</v>
      </c>
      <c r="FK112" s="73">
        <f t="shared" si="140"/>
        <v>-9.0647811252450042E-2</v>
      </c>
      <c r="FM112" s="93">
        <v>40786</v>
      </c>
      <c r="FN112" s="65">
        <v>90.87</v>
      </c>
      <c r="FO112" s="95">
        <f t="shared" si="141"/>
        <v>-0.12578439362921234</v>
      </c>
      <c r="FQ112" s="66">
        <v>40786</v>
      </c>
      <c r="FR112">
        <v>49.219799000000002</v>
      </c>
      <c r="FS112" s="73">
        <f t="shared" si="142"/>
        <v>1.1362671167507929E-2</v>
      </c>
      <c r="FU112" s="66">
        <v>40786</v>
      </c>
      <c r="FV112">
        <v>134.550003</v>
      </c>
      <c r="FW112" s="73">
        <f t="shared" si="143"/>
        <v>-0.11600600951803666</v>
      </c>
      <c r="FY112" s="93">
        <v>40786</v>
      </c>
      <c r="FZ112" s="65">
        <v>9.3348999999999993</v>
      </c>
      <c r="GA112" s="95">
        <f t="shared" si="144"/>
        <v>-0.13563284776214091</v>
      </c>
      <c r="GC112" s="66">
        <v>40786</v>
      </c>
      <c r="GD112">
        <v>9.8037559999999999</v>
      </c>
      <c r="GE112" s="73">
        <f t="shared" si="145"/>
        <v>1.1652782368259241E-2</v>
      </c>
      <c r="GG112" s="66">
        <v>40786</v>
      </c>
      <c r="GH112">
        <v>22.703783000000001</v>
      </c>
      <c r="GI112" s="73">
        <f t="shared" si="146"/>
        <v>-0.18552043108612862</v>
      </c>
      <c r="GK112" s="66">
        <v>40786</v>
      </c>
      <c r="GL112">
        <v>9.8253609999999991</v>
      </c>
      <c r="GM112" s="73">
        <f t="shared" si="147"/>
        <v>6.8298583372441379E-2</v>
      </c>
      <c r="GO112" s="66">
        <v>40786</v>
      </c>
      <c r="GP112">
        <v>19.560043</v>
      </c>
      <c r="GQ112" s="73">
        <f t="shared" si="148"/>
        <v>-7.0588713914485596E-2</v>
      </c>
    </row>
    <row r="113" spans="1:199">
      <c r="A113" s="66">
        <v>40816</v>
      </c>
      <c r="B113">
        <v>32.627688999999997</v>
      </c>
      <c r="C113" s="73">
        <f t="shared" si="100"/>
        <v>1.1001523924039681E-2</v>
      </c>
      <c r="E113" s="66">
        <v>40816</v>
      </c>
      <c r="F113">
        <v>102.576622</v>
      </c>
      <c r="G113" s="73">
        <f t="shared" si="101"/>
        <v>0.18790861932100855</v>
      </c>
      <c r="I113" s="66">
        <v>40816</v>
      </c>
      <c r="J113">
        <v>25.961656999999999</v>
      </c>
      <c r="K113" s="73">
        <f t="shared" si="102"/>
        <v>0.14656587896888024</v>
      </c>
      <c r="M113" s="66">
        <v>40816</v>
      </c>
      <c r="N113">
        <v>19.936481000000001</v>
      </c>
      <c r="O113" s="73">
        <f t="shared" si="103"/>
        <v>4.9881960560805225E-2</v>
      </c>
      <c r="Q113" s="66">
        <v>40816</v>
      </c>
      <c r="R113">
        <v>39.098083000000003</v>
      </c>
      <c r="S113" s="73">
        <f t="shared" si="104"/>
        <v>0.12978902400433812</v>
      </c>
      <c r="U113" s="66">
        <v>40816</v>
      </c>
      <c r="V113">
        <v>70.057899000000006</v>
      </c>
      <c r="W113" s="73">
        <f t="shared" si="105"/>
        <v>8.3997408570714666E-2</v>
      </c>
      <c r="X113"/>
      <c r="Y113" s="66">
        <v>40816</v>
      </c>
      <c r="Z113">
        <v>57.935310000000001</v>
      </c>
      <c r="AA113" s="73">
        <f t="shared" si="106"/>
        <v>0.11235389212201902</v>
      </c>
      <c r="AC113" s="93">
        <v>40816</v>
      </c>
      <c r="AD113" s="65">
        <v>12.872</v>
      </c>
      <c r="AE113" s="95">
        <f t="shared" si="107"/>
        <v>8.1883016120502666E-2</v>
      </c>
      <c r="AG113" s="66">
        <v>40816</v>
      </c>
      <c r="AH113">
        <v>37.469256999999999</v>
      </c>
      <c r="AI113" s="73">
        <f t="shared" si="108"/>
        <v>0.11054773723208219</v>
      </c>
      <c r="AJ113"/>
      <c r="AK113" s="66">
        <v>40816</v>
      </c>
      <c r="AL113">
        <v>37.947223999999999</v>
      </c>
      <c r="AM113" s="73">
        <f t="shared" si="109"/>
        <v>5.1536315130743693E-2</v>
      </c>
      <c r="AN113"/>
      <c r="AO113" s="66">
        <v>40816</v>
      </c>
      <c r="AP113">
        <v>18.554622999999999</v>
      </c>
      <c r="AQ113" s="73">
        <f t="shared" si="110"/>
        <v>7.7511109208718383E-3</v>
      </c>
      <c r="AS113" s="66">
        <v>40816</v>
      </c>
      <c r="AT113">
        <v>56.060917000000003</v>
      </c>
      <c r="AU113" s="73">
        <f t="shared" si="111"/>
        <v>0.1363322561015857</v>
      </c>
      <c r="AW113" s="66">
        <v>40816</v>
      </c>
      <c r="AX113">
        <v>41.365231000000001</v>
      </c>
      <c r="AY113" s="73">
        <f t="shared" si="112"/>
        <v>0.14338291700999511</v>
      </c>
      <c r="BA113" s="66">
        <v>40816</v>
      </c>
      <c r="BB113">
        <v>6.1216999999999997</v>
      </c>
      <c r="BC113" s="73">
        <f t="shared" si="113"/>
        <v>-3.0992903683147107E-2</v>
      </c>
      <c r="BE113" s="66">
        <v>40816</v>
      </c>
      <c r="BF113">
        <v>36.782856000000002</v>
      </c>
      <c r="BG113" s="73">
        <f t="shared" si="114"/>
        <v>0.14898945091196422</v>
      </c>
      <c r="BI113" s="66">
        <v>40816</v>
      </c>
      <c r="BJ113">
        <v>108.944397</v>
      </c>
      <c r="BK113" s="73">
        <f t="shared" si="115"/>
        <v>0.23694101949213206</v>
      </c>
      <c r="BM113" s="66">
        <v>40816</v>
      </c>
      <c r="BN113">
        <v>24.846844000000001</v>
      </c>
      <c r="BO113" s="73">
        <f t="shared" si="116"/>
        <v>8.9089100289104647E-2</v>
      </c>
      <c r="BQ113" s="66">
        <v>40816</v>
      </c>
      <c r="BR113">
        <v>5.8956090000000003</v>
      </c>
      <c r="BS113" s="73">
        <f t="shared" si="117"/>
        <v>4.0282833154452934E-2</v>
      </c>
      <c r="BU113" s="66">
        <v>40816</v>
      </c>
      <c r="BV113">
        <v>26.957571000000002</v>
      </c>
      <c r="BW113" s="73">
        <f t="shared" si="118"/>
        <v>9.549927628994806E-2</v>
      </c>
      <c r="BY113" s="66">
        <v>40816</v>
      </c>
      <c r="BZ113">
        <v>10.854172</v>
      </c>
      <c r="CA113" s="73">
        <f t="shared" si="119"/>
        <v>0.22930605998702278</v>
      </c>
      <c r="CC113" s="66">
        <v>40816</v>
      </c>
      <c r="CD113">
        <v>45.790936000000002</v>
      </c>
      <c r="CE113" s="73">
        <f t="shared" si="120"/>
        <v>0.16723108851009419</v>
      </c>
      <c r="CG113" s="66">
        <v>40816</v>
      </c>
      <c r="CH113">
        <v>7.8439439999999996</v>
      </c>
      <c r="CI113" s="73">
        <f t="shared" si="121"/>
        <v>0.17301945310195932</v>
      </c>
      <c r="CK113" s="66">
        <v>40816</v>
      </c>
      <c r="CL113">
        <v>27.456762000000001</v>
      </c>
      <c r="CM113" s="73">
        <f t="shared" si="122"/>
        <v>9.6375490222948168E-2</v>
      </c>
      <c r="CO113" s="66">
        <v>40816</v>
      </c>
      <c r="CP113">
        <v>2.4994459999999998</v>
      </c>
      <c r="CQ113" s="73">
        <f t="shared" si="123"/>
        <v>3.3051021473117261E-2</v>
      </c>
      <c r="CS113" s="66">
        <v>40816</v>
      </c>
      <c r="CT113">
        <v>5.3330000000000002</v>
      </c>
      <c r="CU113" s="73">
        <f t="shared" si="99"/>
        <v>-0.1220035477582536</v>
      </c>
      <c r="CW113" s="66">
        <v>40816</v>
      </c>
      <c r="CX113">
        <v>64.2346</v>
      </c>
      <c r="CY113" s="73">
        <f t="shared" si="124"/>
        <v>-2.8461825266276362E-2</v>
      </c>
      <c r="DA113" s="66">
        <v>40816</v>
      </c>
      <c r="DB113">
        <v>41.808413999999999</v>
      </c>
      <c r="DC113" s="73">
        <f t="shared" si="125"/>
        <v>8.5025099576516772E-2</v>
      </c>
      <c r="DE113" s="66">
        <v>40816</v>
      </c>
      <c r="DF113">
        <v>20.297688000000001</v>
      </c>
      <c r="DG113" s="73">
        <f t="shared" si="126"/>
        <v>2.1350034496599463E-2</v>
      </c>
      <c r="DI113" s="93">
        <v>40816</v>
      </c>
      <c r="DJ113" s="65">
        <v>5.0709999999999997</v>
      </c>
      <c r="DK113" s="95">
        <f t="shared" si="127"/>
        <v>-1.2347045636066806E-2</v>
      </c>
      <c r="DM113" s="66">
        <v>40816</v>
      </c>
      <c r="DN113">
        <v>1.00396</v>
      </c>
      <c r="DO113" s="73">
        <f t="shared" si="128"/>
        <v>8.1464092676514846E-2</v>
      </c>
      <c r="DQ113" s="66">
        <v>40816</v>
      </c>
      <c r="DR113">
        <v>35.832766999999997</v>
      </c>
      <c r="DS113" s="73">
        <f t="shared" si="129"/>
        <v>4.9998337451325023E-2</v>
      </c>
      <c r="DU113" s="66">
        <v>40816</v>
      </c>
      <c r="DV113">
        <v>6.18</v>
      </c>
      <c r="DW113" s="73">
        <f t="shared" si="130"/>
        <v>-2.5244989799129623E-2</v>
      </c>
      <c r="DY113" s="66">
        <v>40816</v>
      </c>
      <c r="DZ113">
        <v>45.126182999999997</v>
      </c>
      <c r="EA113" s="73">
        <f t="shared" si="131"/>
        <v>0.111219925646091</v>
      </c>
      <c r="EC113" s="66">
        <v>40816</v>
      </c>
      <c r="ED113">
        <v>8.7025199999999998</v>
      </c>
      <c r="EE113" s="73">
        <f t="shared" si="132"/>
        <v>0.10505069172840054</v>
      </c>
      <c r="EG113" s="93">
        <v>40816</v>
      </c>
      <c r="EH113" s="65">
        <v>14.2616</v>
      </c>
      <c r="EI113" s="95">
        <f t="shared" si="133"/>
        <v>-5.8726643234685077E-3</v>
      </c>
      <c r="EK113" s="66">
        <v>40816</v>
      </c>
      <c r="EL113">
        <v>48.353541999999997</v>
      </c>
      <c r="EM113" s="73">
        <f t="shared" si="134"/>
        <v>3.3725049855842432E-2</v>
      </c>
      <c r="EO113" s="66">
        <v>40816</v>
      </c>
      <c r="EP113">
        <v>8.6717519999999997</v>
      </c>
      <c r="EQ113" s="73">
        <f t="shared" si="135"/>
        <v>0.13444010758197547</v>
      </c>
      <c r="ES113" s="66">
        <v>40816</v>
      </c>
      <c r="ET113">
        <v>11.249838</v>
      </c>
      <c r="EU113" s="73">
        <f t="shared" si="136"/>
        <v>0.10797712919266472</v>
      </c>
      <c r="EW113" s="66">
        <v>40816</v>
      </c>
      <c r="EX113">
        <v>12.175551</v>
      </c>
      <c r="EY113" s="73">
        <f t="shared" si="137"/>
        <v>-8.9688831658260137E-2</v>
      </c>
      <c r="FA113" s="66">
        <v>40816</v>
      </c>
      <c r="FB113">
        <v>16.852170999999998</v>
      </c>
      <c r="FC113" s="73">
        <f t="shared" si="138"/>
        <v>5.3540817069938504E-2</v>
      </c>
      <c r="FE113" s="66">
        <v>40816</v>
      </c>
      <c r="FF113">
        <v>3.9187720000000001</v>
      </c>
      <c r="FG113" s="73">
        <f t="shared" si="139"/>
        <v>0.16791697193734689</v>
      </c>
      <c r="FI113" s="66">
        <v>40816</v>
      </c>
      <c r="FJ113">
        <v>10.248158</v>
      </c>
      <c r="FK113" s="73">
        <f t="shared" si="140"/>
        <v>5.795613204608447E-2</v>
      </c>
      <c r="FM113" s="93">
        <v>40816</v>
      </c>
      <c r="FN113" s="65">
        <v>93.55</v>
      </c>
      <c r="FO113" s="95">
        <f t="shared" si="141"/>
        <v>2.9066139012842992E-2</v>
      </c>
      <c r="FQ113" s="66">
        <v>40816</v>
      </c>
      <c r="FR113">
        <v>47.770279000000002</v>
      </c>
      <c r="FS113" s="73">
        <f t="shared" si="142"/>
        <v>-2.9892293378285452E-2</v>
      </c>
      <c r="FU113" s="66">
        <v>40816</v>
      </c>
      <c r="FV113">
        <v>144.5</v>
      </c>
      <c r="FW113" s="73">
        <f t="shared" si="143"/>
        <v>7.1343608083028184E-2</v>
      </c>
      <c r="FY113" s="93">
        <v>40816</v>
      </c>
      <c r="FZ113" s="65">
        <v>10.147600000000001</v>
      </c>
      <c r="GA113" s="95">
        <f t="shared" si="144"/>
        <v>8.347715976284277E-2</v>
      </c>
      <c r="GC113" s="66">
        <v>40816</v>
      </c>
      <c r="GD113">
        <v>11.317511</v>
      </c>
      <c r="GE113" s="73">
        <f t="shared" si="145"/>
        <v>0.14358559471834334</v>
      </c>
      <c r="GG113" s="66">
        <v>40816</v>
      </c>
      <c r="GH113">
        <v>26.191528000000002</v>
      </c>
      <c r="GI113" s="73">
        <f t="shared" si="146"/>
        <v>0.14290443711186565</v>
      </c>
      <c r="GK113" s="66">
        <v>40816</v>
      </c>
      <c r="GL113">
        <v>10.60666</v>
      </c>
      <c r="GM113" s="73">
        <f t="shared" si="147"/>
        <v>7.6515205622959534E-2</v>
      </c>
      <c r="GO113" s="66">
        <v>40816</v>
      </c>
      <c r="GP113">
        <v>22.551264</v>
      </c>
      <c r="GQ113" s="73">
        <f t="shared" si="148"/>
        <v>0.14230225462457913</v>
      </c>
    </row>
    <row r="114" spans="1:199">
      <c r="A114" s="66">
        <v>40847</v>
      </c>
      <c r="B114">
        <v>35.941974999999999</v>
      </c>
      <c r="C114" s="73">
        <f t="shared" si="100"/>
        <v>9.6744548842176939E-2</v>
      </c>
      <c r="E114" s="66">
        <v>40847</v>
      </c>
      <c r="F114">
        <v>99.463065999999998</v>
      </c>
      <c r="G114" s="73">
        <f t="shared" si="101"/>
        <v>-3.0823671748749844E-2</v>
      </c>
      <c r="I114" s="66">
        <v>40847</v>
      </c>
      <c r="J114">
        <v>26.318660999999999</v>
      </c>
      <c r="K114" s="73">
        <f t="shared" si="102"/>
        <v>1.3657512536265419E-2</v>
      </c>
      <c r="M114" s="66">
        <v>40847</v>
      </c>
      <c r="N114">
        <v>20.195969000000002</v>
      </c>
      <c r="O114" s="73">
        <f t="shared" si="103"/>
        <v>1.2931760517025007E-2</v>
      </c>
      <c r="Q114" s="66">
        <v>40847</v>
      </c>
      <c r="R114">
        <v>39.770251999999999</v>
      </c>
      <c r="S114" s="73">
        <f t="shared" si="104"/>
        <v>1.7045757977612853E-2</v>
      </c>
      <c r="U114" s="66">
        <v>40847</v>
      </c>
      <c r="V114">
        <v>70.505577000000002</v>
      </c>
      <c r="W114" s="73">
        <f t="shared" si="105"/>
        <v>6.3697843339986585E-3</v>
      </c>
      <c r="X114"/>
      <c r="Y114" s="66">
        <v>40847</v>
      </c>
      <c r="Z114">
        <v>57.000312999999998</v>
      </c>
      <c r="AA114" s="73">
        <f t="shared" si="106"/>
        <v>-1.6270284211366001E-2</v>
      </c>
      <c r="AC114" s="93">
        <v>40847</v>
      </c>
      <c r="AD114" s="65">
        <v>13.151999999999999</v>
      </c>
      <c r="AE114" s="95">
        <f t="shared" si="107"/>
        <v>2.1519428623741895E-2</v>
      </c>
      <c r="AG114" s="66">
        <v>40847</v>
      </c>
      <c r="AH114">
        <v>39.464328999999999</v>
      </c>
      <c r="AI114" s="73">
        <f t="shared" si="108"/>
        <v>5.1876417196322647E-2</v>
      </c>
      <c r="AJ114"/>
      <c r="AK114" s="66">
        <v>40847</v>
      </c>
      <c r="AL114">
        <v>38.042175</v>
      </c>
      <c r="AM114" s="73">
        <f t="shared" si="109"/>
        <v>2.4990604127945264E-3</v>
      </c>
      <c r="AN114"/>
      <c r="AO114" s="66">
        <v>40847</v>
      </c>
      <c r="AP114">
        <v>19.270931000000001</v>
      </c>
      <c r="AQ114" s="73">
        <f t="shared" si="110"/>
        <v>3.7878818367243619E-2</v>
      </c>
      <c r="AS114" s="66">
        <v>40847</v>
      </c>
      <c r="AT114">
        <v>53.140864999999998</v>
      </c>
      <c r="AU114" s="73">
        <f t="shared" si="111"/>
        <v>-5.3492685120940263E-2</v>
      </c>
      <c r="AW114" s="66">
        <v>40847</v>
      </c>
      <c r="AX114">
        <v>42.026268000000002</v>
      </c>
      <c r="AY114" s="73">
        <f t="shared" si="112"/>
        <v>1.5854154298021682E-2</v>
      </c>
      <c r="BA114" s="66">
        <v>40847</v>
      </c>
      <c r="BB114">
        <v>6.0754000000000001</v>
      </c>
      <c r="BC114" s="73">
        <f t="shared" si="113"/>
        <v>-7.5920050484933072E-3</v>
      </c>
      <c r="BE114" s="66">
        <v>40847</v>
      </c>
      <c r="BF114">
        <v>35.221412999999998</v>
      </c>
      <c r="BG114" s="73">
        <f t="shared" si="114"/>
        <v>-4.3377645544996679E-2</v>
      </c>
      <c r="BI114" s="66">
        <v>40847</v>
      </c>
      <c r="BJ114">
        <v>109.674706</v>
      </c>
      <c r="BK114" s="73">
        <f t="shared" si="115"/>
        <v>6.6811335933266817E-3</v>
      </c>
      <c r="BM114" s="66">
        <v>40847</v>
      </c>
      <c r="BN114">
        <v>22.290306000000001</v>
      </c>
      <c r="BO114" s="73">
        <f t="shared" si="116"/>
        <v>-0.10857886703237341</v>
      </c>
      <c r="BQ114" s="66">
        <v>40847</v>
      </c>
      <c r="BR114">
        <v>6.1816040000000001</v>
      </c>
      <c r="BS114" s="73">
        <f t="shared" si="117"/>
        <v>4.736994817720689E-2</v>
      </c>
      <c r="BU114" s="66">
        <v>40847</v>
      </c>
      <c r="BV114">
        <v>24.487677000000001</v>
      </c>
      <c r="BW114" s="73">
        <f t="shared" si="118"/>
        <v>-9.6094174123831505E-2</v>
      </c>
      <c r="BY114" s="66">
        <v>40847</v>
      </c>
      <c r="BZ114">
        <v>10.643744</v>
      </c>
      <c r="CA114" s="73">
        <f t="shared" si="119"/>
        <v>-1.9577220490514774E-2</v>
      </c>
      <c r="CC114" s="66">
        <v>40847</v>
      </c>
      <c r="CD114">
        <v>43.402915999999998</v>
      </c>
      <c r="CE114" s="73">
        <f t="shared" si="120"/>
        <v>-5.3559539815065914E-2</v>
      </c>
      <c r="CG114" s="66">
        <v>40847</v>
      </c>
      <c r="CH114">
        <v>7.1441850000000002</v>
      </c>
      <c r="CI114" s="73">
        <f t="shared" si="121"/>
        <v>-9.34430299983601E-2</v>
      </c>
      <c r="CK114" s="66">
        <v>40847</v>
      </c>
      <c r="CL114">
        <v>25.460951000000001</v>
      </c>
      <c r="CM114" s="73">
        <f t="shared" si="122"/>
        <v>-7.5466531275135196E-2</v>
      </c>
      <c r="CO114" s="66">
        <v>40847</v>
      </c>
      <c r="CP114">
        <v>2.2948469999999999</v>
      </c>
      <c r="CQ114" s="73">
        <f t="shared" si="123"/>
        <v>-8.5402932693726313E-2</v>
      </c>
      <c r="CS114" s="66">
        <v>40847</v>
      </c>
      <c r="CT114">
        <v>6.26</v>
      </c>
      <c r="CU114" s="73">
        <f t="shared" si="99"/>
        <v>0.16026625349354184</v>
      </c>
      <c r="CW114" s="66">
        <v>40847</v>
      </c>
      <c r="CX114">
        <v>68.447299999999998</v>
      </c>
      <c r="CY114" s="73">
        <f t="shared" si="124"/>
        <v>6.3522099776788965E-2</v>
      </c>
      <c r="DA114" s="66">
        <v>40847</v>
      </c>
      <c r="DB114">
        <v>40.765281999999999</v>
      </c>
      <c r="DC114" s="73">
        <f t="shared" si="125"/>
        <v>-2.5266823350296473E-2</v>
      </c>
      <c r="DE114" s="66">
        <v>40847</v>
      </c>
      <c r="DF114">
        <v>18.805588</v>
      </c>
      <c r="DG114" s="73">
        <f t="shared" si="126"/>
        <v>-7.6352928222812172E-2</v>
      </c>
      <c r="DI114" s="93">
        <v>40847</v>
      </c>
      <c r="DJ114" s="65">
        <v>5.258</v>
      </c>
      <c r="DK114" s="95">
        <f t="shared" si="127"/>
        <v>3.6212689494807472E-2</v>
      </c>
      <c r="DM114" s="66">
        <v>40847</v>
      </c>
      <c r="DN114">
        <v>0.95496700000000001</v>
      </c>
      <c r="DO114" s="73">
        <f t="shared" si="128"/>
        <v>-5.0030673910693595E-2</v>
      </c>
      <c r="DQ114" s="66">
        <v>40847</v>
      </c>
      <c r="DR114">
        <v>35.286667000000001</v>
      </c>
      <c r="DS114" s="73">
        <f t="shared" si="129"/>
        <v>-1.5357566915379605E-2</v>
      </c>
      <c r="DU114" s="66">
        <v>40847</v>
      </c>
      <c r="DV114">
        <v>6.5620000000000003</v>
      </c>
      <c r="DW114" s="73">
        <f t="shared" si="130"/>
        <v>5.9977163069310474E-2</v>
      </c>
      <c r="DY114" s="66">
        <v>40847</v>
      </c>
      <c r="DZ114">
        <v>46.096446999999998</v>
      </c>
      <c r="EA114" s="73">
        <f t="shared" si="131"/>
        <v>2.1273243073029805E-2</v>
      </c>
      <c r="EC114" s="66">
        <v>40847</v>
      </c>
      <c r="ED114">
        <v>8.5423519999999993</v>
      </c>
      <c r="EE114" s="73">
        <f t="shared" si="132"/>
        <v>-1.8576259172774348E-2</v>
      </c>
      <c r="EG114" s="93">
        <v>40847</v>
      </c>
      <c r="EH114" s="65">
        <v>15.2058</v>
      </c>
      <c r="EI114" s="95">
        <f t="shared" si="133"/>
        <v>6.4106323361352233E-2</v>
      </c>
      <c r="EK114" s="66">
        <v>40847</v>
      </c>
      <c r="EL114">
        <v>46.585071999999997</v>
      </c>
      <c r="EM114" s="73">
        <f t="shared" si="134"/>
        <v>-3.7259330250448565E-2</v>
      </c>
      <c r="EO114" s="66">
        <v>40847</v>
      </c>
      <c r="EP114">
        <v>8.8332160000000002</v>
      </c>
      <c r="EQ114" s="73">
        <f t="shared" si="135"/>
        <v>1.8448314714590738E-2</v>
      </c>
      <c r="ES114" s="66">
        <v>40847</v>
      </c>
      <c r="ET114">
        <v>11.216301</v>
      </c>
      <c r="EU114" s="73">
        <f t="shared" si="136"/>
        <v>-2.9855619526991781E-3</v>
      </c>
      <c r="EW114" s="66">
        <v>40847</v>
      </c>
      <c r="EX114">
        <v>12.335793000000001</v>
      </c>
      <c r="EY114" s="73">
        <f t="shared" si="137"/>
        <v>1.3075111906430919E-2</v>
      </c>
      <c r="FA114" s="66">
        <v>40847</v>
      </c>
      <c r="FB114">
        <v>14.440156</v>
      </c>
      <c r="FC114" s="73">
        <f t="shared" si="138"/>
        <v>-0.15446655449840493</v>
      </c>
      <c r="FE114" s="66">
        <v>40847</v>
      </c>
      <c r="FF114">
        <v>3.1170469999999999</v>
      </c>
      <c r="FG114" s="73">
        <f t="shared" si="139"/>
        <v>-0.2288922601456847</v>
      </c>
      <c r="FI114" s="66">
        <v>40847</v>
      </c>
      <c r="FJ114">
        <v>10.796806</v>
      </c>
      <c r="FK114" s="73">
        <f t="shared" si="140"/>
        <v>5.2152367531467098E-2</v>
      </c>
      <c r="FM114" s="93">
        <v>40847</v>
      </c>
      <c r="FN114" s="65">
        <v>97.46</v>
      </c>
      <c r="FO114" s="95">
        <f t="shared" si="141"/>
        <v>4.0945984695261471E-2</v>
      </c>
      <c r="FQ114" s="66">
        <v>40847</v>
      </c>
      <c r="FR114">
        <v>48.417549000000001</v>
      </c>
      <c r="FS114" s="73">
        <f t="shared" si="142"/>
        <v>1.3458662779536437E-2</v>
      </c>
      <c r="FU114" s="66">
        <v>40847</v>
      </c>
      <c r="FV114">
        <v>138.25</v>
      </c>
      <c r="FW114" s="73">
        <f t="shared" si="143"/>
        <v>-4.4215867150042665E-2</v>
      </c>
      <c r="FY114" s="93">
        <v>40847</v>
      </c>
      <c r="FZ114" s="65">
        <v>10.664400000000001</v>
      </c>
      <c r="GA114" s="95">
        <f t="shared" si="144"/>
        <v>4.9673867223932661E-2</v>
      </c>
      <c r="GC114" s="66">
        <v>40847</v>
      </c>
      <c r="GD114">
        <v>11.262999000000001</v>
      </c>
      <c r="GE114" s="73">
        <f t="shared" si="145"/>
        <v>-4.8282439943412719E-3</v>
      </c>
      <c r="GG114" s="66">
        <v>40847</v>
      </c>
      <c r="GH114">
        <v>24.300203</v>
      </c>
      <c r="GI114" s="73">
        <f t="shared" si="146"/>
        <v>-7.4951295475628399E-2</v>
      </c>
      <c r="GK114" s="66">
        <v>40847</v>
      </c>
      <c r="GL114">
        <v>11.038003</v>
      </c>
      <c r="GM114" s="73">
        <f t="shared" si="147"/>
        <v>3.9862031099818639E-2</v>
      </c>
      <c r="GO114" s="66">
        <v>40847</v>
      </c>
      <c r="GP114">
        <v>21.265571999999999</v>
      </c>
      <c r="GQ114" s="73">
        <f t="shared" si="148"/>
        <v>-5.8701690589238242E-2</v>
      </c>
    </row>
    <row r="115" spans="1:199">
      <c r="A115" s="66">
        <v>40877</v>
      </c>
      <c r="B115">
        <v>38.380023999999999</v>
      </c>
      <c r="C115" s="73">
        <f t="shared" si="100"/>
        <v>6.5631283360537293E-2</v>
      </c>
      <c r="E115" s="66">
        <v>40877</v>
      </c>
      <c r="F115">
        <v>93.990821999999994</v>
      </c>
      <c r="G115" s="73">
        <f t="shared" si="101"/>
        <v>-5.6589240069163861E-2</v>
      </c>
      <c r="I115" s="66">
        <v>40877</v>
      </c>
      <c r="J115">
        <v>27.118492</v>
      </c>
      <c r="K115" s="73">
        <f t="shared" si="102"/>
        <v>2.9937625503615638E-2</v>
      </c>
      <c r="M115" s="66">
        <v>40877</v>
      </c>
      <c r="N115">
        <v>21.406803</v>
      </c>
      <c r="O115" s="73">
        <f t="shared" si="103"/>
        <v>5.8225738667386069E-2</v>
      </c>
      <c r="Q115" s="66">
        <v>40877</v>
      </c>
      <c r="R115">
        <v>36.611041999999998</v>
      </c>
      <c r="S115" s="73">
        <f t="shared" si="104"/>
        <v>-8.2769306738111212E-2</v>
      </c>
      <c r="U115" s="66">
        <v>40877</v>
      </c>
      <c r="V115">
        <v>70.839149000000006</v>
      </c>
      <c r="W115" s="73">
        <f t="shared" si="105"/>
        <v>4.7199867830066316E-3</v>
      </c>
      <c r="X115"/>
      <c r="Y115" s="66">
        <v>40877</v>
      </c>
      <c r="Z115">
        <v>56.202255000000001</v>
      </c>
      <c r="AA115" s="73">
        <f t="shared" si="106"/>
        <v>-1.4099878397706466E-2</v>
      </c>
      <c r="AC115" s="93">
        <v>40877</v>
      </c>
      <c r="AD115" s="65">
        <v>12.606</v>
      </c>
      <c r="AE115" s="95">
        <f t="shared" si="107"/>
        <v>-4.2400947222905688E-2</v>
      </c>
      <c r="AG115" s="66">
        <v>40877</v>
      </c>
      <c r="AH115">
        <v>39.982300000000002</v>
      </c>
      <c r="AI115" s="73">
        <f t="shared" si="108"/>
        <v>1.3039655573293436E-2</v>
      </c>
      <c r="AJ115"/>
      <c r="AK115" s="66">
        <v>40877</v>
      </c>
      <c r="AL115">
        <v>41.445435000000003</v>
      </c>
      <c r="AM115" s="73">
        <f t="shared" si="109"/>
        <v>8.5682330127447734E-2</v>
      </c>
      <c r="AN115"/>
      <c r="AO115" s="66">
        <v>40877</v>
      </c>
      <c r="AP115">
        <v>20.968371999999999</v>
      </c>
      <c r="AQ115" s="73">
        <f t="shared" si="110"/>
        <v>8.441741248403703E-2</v>
      </c>
      <c r="AS115" s="66">
        <v>40877</v>
      </c>
      <c r="AT115">
        <v>51.021591000000001</v>
      </c>
      <c r="AU115" s="73">
        <f t="shared" si="111"/>
        <v>-4.0697321879124809E-2</v>
      </c>
      <c r="AW115" s="66">
        <v>40877</v>
      </c>
      <c r="AX115">
        <v>41.909610999999998</v>
      </c>
      <c r="AY115" s="73">
        <f t="shared" si="112"/>
        <v>-2.7796712562746352E-3</v>
      </c>
      <c r="BA115" s="66">
        <v>40877</v>
      </c>
      <c r="BB115">
        <v>5.5068999999999999</v>
      </c>
      <c r="BC115" s="73">
        <f t="shared" si="113"/>
        <v>-9.8245979272042191E-2</v>
      </c>
      <c r="BE115" s="66">
        <v>40877</v>
      </c>
      <c r="BF115">
        <v>39.462249999999997</v>
      </c>
      <c r="BG115" s="73">
        <f t="shared" si="114"/>
        <v>0.11369029722202625</v>
      </c>
      <c r="BI115" s="66">
        <v>40877</v>
      </c>
      <c r="BJ115">
        <v>99.450417000000002</v>
      </c>
      <c r="BK115" s="73">
        <f t="shared" si="115"/>
        <v>-9.7859568048287077E-2</v>
      </c>
      <c r="BM115" s="66">
        <v>40877</v>
      </c>
      <c r="BN115">
        <v>22.955912000000001</v>
      </c>
      <c r="BO115" s="73">
        <f t="shared" si="116"/>
        <v>2.9423631385558532E-2</v>
      </c>
      <c r="BQ115" s="66">
        <v>40877</v>
      </c>
      <c r="BR115">
        <v>5.6846389999999998</v>
      </c>
      <c r="BS115" s="73">
        <f t="shared" si="117"/>
        <v>-8.3810159972182177E-2</v>
      </c>
      <c r="BU115" s="66">
        <v>40877</v>
      </c>
      <c r="BV115">
        <v>24.713535</v>
      </c>
      <c r="BW115" s="73">
        <f t="shared" si="118"/>
        <v>9.1810578363930948E-3</v>
      </c>
      <c r="BY115" s="66">
        <v>40877</v>
      </c>
      <c r="BZ115">
        <v>10.867749</v>
      </c>
      <c r="CA115" s="73">
        <f t="shared" si="119"/>
        <v>2.0827294254068814E-2</v>
      </c>
      <c r="CC115" s="66">
        <v>40877</v>
      </c>
      <c r="CD115">
        <v>40.131027000000003</v>
      </c>
      <c r="CE115" s="73">
        <f t="shared" si="120"/>
        <v>-7.837685201145167E-2</v>
      </c>
      <c r="CG115" s="66">
        <v>40877</v>
      </c>
      <c r="CH115">
        <v>6.6943419999999998</v>
      </c>
      <c r="CI115" s="73">
        <f t="shared" si="121"/>
        <v>-6.5036047082679002E-2</v>
      </c>
      <c r="CK115" s="66">
        <v>40877</v>
      </c>
      <c r="CL115">
        <v>25.964708000000002</v>
      </c>
      <c r="CM115" s="73">
        <f t="shared" si="122"/>
        <v>1.9592286183294762E-2</v>
      </c>
      <c r="CO115" s="66">
        <v>40877</v>
      </c>
      <c r="CP115">
        <v>2.3192849999999998</v>
      </c>
      <c r="CQ115" s="73">
        <f t="shared" si="123"/>
        <v>1.0592773899333869E-2</v>
      </c>
      <c r="CS115" s="66">
        <v>40877</v>
      </c>
      <c r="CT115">
        <v>5.7389999999999999</v>
      </c>
      <c r="CU115" s="73">
        <f t="shared" si="99"/>
        <v>-8.6895205985781654E-2</v>
      </c>
      <c r="CW115" s="66">
        <v>40877</v>
      </c>
      <c r="CX115">
        <v>68.600700000000003</v>
      </c>
      <c r="CY115" s="73">
        <f t="shared" si="124"/>
        <v>2.2386326551772254E-3</v>
      </c>
      <c r="DA115" s="66">
        <v>40877</v>
      </c>
      <c r="DB115">
        <v>40.370468000000002</v>
      </c>
      <c r="DC115" s="73">
        <f t="shared" si="125"/>
        <v>-9.7322602253934274E-3</v>
      </c>
      <c r="DE115" s="66">
        <v>40877</v>
      </c>
      <c r="DF115">
        <v>19.898935000000002</v>
      </c>
      <c r="DG115" s="73">
        <f t="shared" si="126"/>
        <v>5.6512152997219824E-2</v>
      </c>
      <c r="DI115" s="93">
        <v>40877</v>
      </c>
      <c r="DJ115" s="65">
        <v>4.9569999999999999</v>
      </c>
      <c r="DK115" s="95">
        <f t="shared" si="127"/>
        <v>-5.8950007269252688E-2</v>
      </c>
      <c r="DM115" s="66">
        <v>40877</v>
      </c>
      <c r="DN115">
        <v>1.0062930000000001</v>
      </c>
      <c r="DO115" s="73">
        <f t="shared" si="128"/>
        <v>5.2351775829131204E-2</v>
      </c>
      <c r="DQ115" s="66">
        <v>40877</v>
      </c>
      <c r="DR115">
        <v>34.177661999999998</v>
      </c>
      <c r="DS115" s="73">
        <f t="shared" si="129"/>
        <v>-3.1932914434893531E-2</v>
      </c>
      <c r="DU115" s="66">
        <v>40877</v>
      </c>
      <c r="DV115">
        <v>6.274</v>
      </c>
      <c r="DW115" s="73">
        <f t="shared" si="130"/>
        <v>-4.4881324770423489E-2</v>
      </c>
      <c r="DY115" s="66">
        <v>40877</v>
      </c>
      <c r="DZ115">
        <v>44.332329000000001</v>
      </c>
      <c r="EA115" s="73">
        <f t="shared" si="131"/>
        <v>-3.9021690287224582E-2</v>
      </c>
      <c r="EC115" s="66">
        <v>40877</v>
      </c>
      <c r="ED115">
        <v>8.0985510000000005</v>
      </c>
      <c r="EE115" s="73">
        <f t="shared" si="132"/>
        <v>-5.3351222931238534E-2</v>
      </c>
      <c r="EG115" s="93">
        <v>40877</v>
      </c>
      <c r="EH115" s="65">
        <v>13.8216</v>
      </c>
      <c r="EI115" s="95">
        <f t="shared" si="133"/>
        <v>-9.5444348138431598E-2</v>
      </c>
      <c r="EK115" s="66">
        <v>40877</v>
      </c>
      <c r="EL115">
        <v>48.106147999999997</v>
      </c>
      <c r="EM115" s="73">
        <f t="shared" si="134"/>
        <v>3.2129839528559773E-2</v>
      </c>
      <c r="EO115" s="66">
        <v>40877</v>
      </c>
      <c r="EP115">
        <v>9.3569859999999991</v>
      </c>
      <c r="EQ115" s="73">
        <f t="shared" si="135"/>
        <v>5.7604068869628627E-2</v>
      </c>
      <c r="ES115" s="66">
        <v>40877</v>
      </c>
      <c r="ET115">
        <v>12.132982</v>
      </c>
      <c r="EU115" s="73">
        <f t="shared" si="136"/>
        <v>7.8559362917345901E-2</v>
      </c>
      <c r="EW115" s="66">
        <v>40877</v>
      </c>
      <c r="EX115">
        <v>13.075208999999999</v>
      </c>
      <c r="EY115" s="73">
        <f t="shared" si="137"/>
        <v>5.821295800232202E-2</v>
      </c>
      <c r="FA115" s="66">
        <v>40877</v>
      </c>
      <c r="FB115">
        <v>13.741308999999999</v>
      </c>
      <c r="FC115" s="73">
        <f t="shared" si="138"/>
        <v>-4.960638518729743E-2</v>
      </c>
      <c r="FE115" s="66">
        <v>40877</v>
      </c>
      <c r="FF115">
        <v>2.8436080000000001</v>
      </c>
      <c r="FG115" s="73">
        <f t="shared" si="139"/>
        <v>-9.1812410868295655E-2</v>
      </c>
      <c r="FI115" s="66">
        <v>40877</v>
      </c>
      <c r="FJ115">
        <v>10.670705999999999</v>
      </c>
      <c r="FK115" s="73">
        <f t="shared" si="140"/>
        <v>-1.1748119701914283E-2</v>
      </c>
      <c r="FM115" s="93">
        <v>40877</v>
      </c>
      <c r="FN115" s="65">
        <v>93.75</v>
      </c>
      <c r="FO115" s="95">
        <f t="shared" si="141"/>
        <v>-3.881037256483983E-2</v>
      </c>
      <c r="FQ115" s="66">
        <v>40877</v>
      </c>
      <c r="FR115">
        <v>49.730316000000002</v>
      </c>
      <c r="FS115" s="73">
        <f t="shared" si="142"/>
        <v>2.6752396369738623E-2</v>
      </c>
      <c r="FU115" s="66">
        <v>40877</v>
      </c>
      <c r="FV115">
        <v>138.89999399999999</v>
      </c>
      <c r="FW115" s="73">
        <f t="shared" si="143"/>
        <v>4.6905661613086307E-3</v>
      </c>
      <c r="FY115" s="93">
        <v>40877</v>
      </c>
      <c r="FZ115" s="65">
        <v>10.89</v>
      </c>
      <c r="GA115" s="95">
        <f t="shared" si="144"/>
        <v>2.0933845394576243E-2</v>
      </c>
      <c r="GC115" s="66">
        <v>40877</v>
      </c>
      <c r="GD115">
        <v>12.484064999999999</v>
      </c>
      <c r="GE115" s="73">
        <f t="shared" si="145"/>
        <v>0.10293010278024479</v>
      </c>
      <c r="GG115" s="66">
        <v>40877</v>
      </c>
      <c r="GH115">
        <v>23.328983000000001</v>
      </c>
      <c r="GI115" s="73">
        <f t="shared" si="146"/>
        <v>-4.0788211079597667E-2</v>
      </c>
      <c r="GK115" s="66">
        <v>40877</v>
      </c>
      <c r="GL115">
        <v>9.9731339999999999</v>
      </c>
      <c r="GM115" s="73">
        <f t="shared" si="147"/>
        <v>-0.10144925919822469</v>
      </c>
      <c r="GO115" s="66">
        <v>40877</v>
      </c>
      <c r="GP115">
        <v>21.875029000000001</v>
      </c>
      <c r="GQ115" s="73">
        <f t="shared" si="148"/>
        <v>2.8256330953481155E-2</v>
      </c>
    </row>
    <row r="116" spans="1:199">
      <c r="A116" s="66">
        <v>40908</v>
      </c>
      <c r="B116">
        <v>37.609260999999996</v>
      </c>
      <c r="C116" s="73">
        <f t="shared" si="100"/>
        <v>-2.0286792645361932E-2</v>
      </c>
      <c r="E116" s="66">
        <v>40908</v>
      </c>
      <c r="F116">
        <v>106.190742</v>
      </c>
      <c r="G116" s="73">
        <f t="shared" si="101"/>
        <v>0.1220397906614194</v>
      </c>
      <c r="I116" s="66">
        <v>40908</v>
      </c>
      <c r="J116">
        <v>28.175567999999998</v>
      </c>
      <c r="K116" s="73">
        <f t="shared" si="102"/>
        <v>3.8239362632264809E-2</v>
      </c>
      <c r="M116" s="66">
        <v>40908</v>
      </c>
      <c r="N116">
        <v>20.504448</v>
      </c>
      <c r="O116" s="73">
        <f t="shared" si="103"/>
        <v>-4.3066930487144564E-2</v>
      </c>
      <c r="Q116" s="66">
        <v>40908</v>
      </c>
      <c r="R116">
        <v>41.396908000000003</v>
      </c>
      <c r="S116" s="73">
        <f t="shared" si="104"/>
        <v>0.12285630315588195</v>
      </c>
      <c r="U116" s="66">
        <v>40908</v>
      </c>
      <c r="V116">
        <v>71.374611000000002</v>
      </c>
      <c r="W116" s="73">
        <f t="shared" si="105"/>
        <v>7.530418018293396E-3</v>
      </c>
      <c r="X116"/>
      <c r="Y116" s="66">
        <v>40908</v>
      </c>
      <c r="Z116">
        <v>54.834034000000003</v>
      </c>
      <c r="AA116" s="73">
        <f t="shared" si="106"/>
        <v>-2.4645821078658064E-2</v>
      </c>
      <c r="AC116" s="93">
        <v>40907</v>
      </c>
      <c r="AD116" s="65">
        <v>12.554</v>
      </c>
      <c r="AE116" s="95">
        <f t="shared" si="107"/>
        <v>-4.1335511955783808E-3</v>
      </c>
      <c r="AG116" s="66">
        <v>40908</v>
      </c>
      <c r="AH116">
        <v>43.332999999999998</v>
      </c>
      <c r="AI116" s="73">
        <f t="shared" si="108"/>
        <v>8.0477613268274031E-2</v>
      </c>
      <c r="AJ116"/>
      <c r="AK116" s="66">
        <v>40908</v>
      </c>
      <c r="AL116">
        <v>41.240952</v>
      </c>
      <c r="AM116" s="73">
        <f t="shared" si="109"/>
        <v>-4.9459995598541287E-3</v>
      </c>
      <c r="AN116"/>
      <c r="AO116" s="66">
        <v>40908</v>
      </c>
      <c r="AP116">
        <v>22.296803000000001</v>
      </c>
      <c r="AQ116" s="73">
        <f t="shared" si="110"/>
        <v>6.1428097776046901E-2</v>
      </c>
      <c r="AS116" s="66">
        <v>40908</v>
      </c>
      <c r="AT116">
        <v>58.028328000000002</v>
      </c>
      <c r="AU116" s="73">
        <f t="shared" si="111"/>
        <v>0.12868240902739855</v>
      </c>
      <c r="AW116" s="66">
        <v>40908</v>
      </c>
      <c r="AX116">
        <v>45.712508999999997</v>
      </c>
      <c r="AY116" s="73">
        <f t="shared" si="112"/>
        <v>8.6856800258588121E-2</v>
      </c>
      <c r="BA116" s="66">
        <v>40907</v>
      </c>
      <c r="BB116">
        <v>5.7735000000000003</v>
      </c>
      <c r="BC116" s="73">
        <f t="shared" si="113"/>
        <v>4.7276631001400393E-2</v>
      </c>
      <c r="BE116" s="66">
        <v>40908</v>
      </c>
      <c r="BF116">
        <v>39.899760999999998</v>
      </c>
      <c r="BG116" s="73">
        <f t="shared" si="114"/>
        <v>1.1025815167183699E-2</v>
      </c>
      <c r="BI116" s="66">
        <v>40908</v>
      </c>
      <c r="BJ116">
        <v>116.29042099999999</v>
      </c>
      <c r="BK116" s="73">
        <f t="shared" si="115"/>
        <v>0.15643149320506383</v>
      </c>
      <c r="BM116" s="66">
        <v>40908</v>
      </c>
      <c r="BN116">
        <v>24.483785999999998</v>
      </c>
      <c r="BO116" s="73">
        <f t="shared" si="116"/>
        <v>6.4435595730418696E-2</v>
      </c>
      <c r="BQ116" s="66">
        <v>40908</v>
      </c>
      <c r="BR116">
        <v>5.5134270000000001</v>
      </c>
      <c r="BS116" s="73">
        <f t="shared" si="117"/>
        <v>-3.0581234846093749E-2</v>
      </c>
      <c r="BU116" s="66">
        <v>40908</v>
      </c>
      <c r="BV116">
        <v>30.778994000000001</v>
      </c>
      <c r="BW116" s="73">
        <f t="shared" si="118"/>
        <v>0.21948137505728954</v>
      </c>
      <c r="BY116" s="66">
        <v>40908</v>
      </c>
      <c r="BZ116">
        <v>11.471888999999999</v>
      </c>
      <c r="CA116" s="73">
        <f t="shared" si="119"/>
        <v>5.4100012106563497E-2</v>
      </c>
      <c r="CC116" s="66">
        <v>40908</v>
      </c>
      <c r="CD116">
        <v>50.698768999999999</v>
      </c>
      <c r="CE116" s="73">
        <f t="shared" si="120"/>
        <v>0.23375185444555224</v>
      </c>
      <c r="CG116" s="66">
        <v>40908</v>
      </c>
      <c r="CH116">
        <v>7.7339799999999999</v>
      </c>
      <c r="CI116" s="73">
        <f t="shared" si="121"/>
        <v>0.14436091518490482</v>
      </c>
      <c r="CK116" s="66">
        <v>40908</v>
      </c>
      <c r="CL116">
        <v>27.733419000000001</v>
      </c>
      <c r="CM116" s="73">
        <f t="shared" si="122"/>
        <v>6.5899916771496536E-2</v>
      </c>
      <c r="CO116" s="66">
        <v>40908</v>
      </c>
      <c r="CP116">
        <v>2.3552430000000002</v>
      </c>
      <c r="CQ116" s="73">
        <f t="shared" si="123"/>
        <v>1.5384958335725982E-2</v>
      </c>
      <c r="CS116" s="66">
        <v>40907</v>
      </c>
      <c r="CT116">
        <v>5.56</v>
      </c>
      <c r="CU116" s="73">
        <f t="shared" si="99"/>
        <v>-3.1686870863734548E-2</v>
      </c>
      <c r="CW116" s="66">
        <v>40907</v>
      </c>
      <c r="CX116">
        <v>69.790700000000001</v>
      </c>
      <c r="CY116" s="73">
        <f t="shared" si="124"/>
        <v>1.7198024307619065E-2</v>
      </c>
      <c r="DA116" s="66">
        <v>40908</v>
      </c>
      <c r="DB116">
        <v>39.219287999999999</v>
      </c>
      <c r="DC116" s="73">
        <f t="shared" si="125"/>
        <v>-2.8929860964205356E-2</v>
      </c>
      <c r="DE116" s="66">
        <v>40908</v>
      </c>
      <c r="DF116">
        <v>20.663885000000001</v>
      </c>
      <c r="DG116" s="73">
        <f t="shared" si="126"/>
        <v>3.7721277833439759E-2</v>
      </c>
      <c r="DI116" s="93">
        <v>40907</v>
      </c>
      <c r="DJ116" s="65">
        <v>4.8390000000000004</v>
      </c>
      <c r="DK116" s="95">
        <f t="shared" si="127"/>
        <v>-2.4092631227255204E-2</v>
      </c>
      <c r="DM116" s="66">
        <v>40908</v>
      </c>
      <c r="DN116">
        <v>1.1353850000000001</v>
      </c>
      <c r="DO116" s="73">
        <f t="shared" si="128"/>
        <v>0.1206985187072543</v>
      </c>
      <c r="DQ116" s="66">
        <v>40908</v>
      </c>
      <c r="DR116">
        <v>39.890735999999997</v>
      </c>
      <c r="DS116" s="73">
        <f t="shared" si="129"/>
        <v>0.15457184371335914</v>
      </c>
      <c r="DU116" s="66">
        <v>40907</v>
      </c>
      <c r="DV116">
        <v>6.68</v>
      </c>
      <c r="DW116" s="73">
        <f t="shared" si="130"/>
        <v>6.2703877780067946E-2</v>
      </c>
      <c r="DY116" s="66">
        <v>40908</v>
      </c>
      <c r="DZ116">
        <v>48.583857999999999</v>
      </c>
      <c r="EA116" s="73">
        <f t="shared" si="131"/>
        <v>9.1577150656376588E-2</v>
      </c>
      <c r="EC116" s="66">
        <v>40908</v>
      </c>
      <c r="ED116">
        <v>7.6514100000000003</v>
      </c>
      <c r="EE116" s="73">
        <f t="shared" si="132"/>
        <v>-5.6795212206731588E-2</v>
      </c>
      <c r="EG116" s="93">
        <v>40907</v>
      </c>
      <c r="EH116" s="65">
        <v>13.2334</v>
      </c>
      <c r="EI116" s="95">
        <f t="shared" si="133"/>
        <v>-4.348864908271452E-2</v>
      </c>
      <c r="EK116" s="66">
        <v>40908</v>
      </c>
      <c r="EL116">
        <v>49.984577000000002</v>
      </c>
      <c r="EM116" s="73">
        <f t="shared" si="134"/>
        <v>3.8304511852945276E-2</v>
      </c>
      <c r="EO116" s="66">
        <v>40908</v>
      </c>
      <c r="EP116">
        <v>10.002837</v>
      </c>
      <c r="EQ116" s="73">
        <f t="shared" si="135"/>
        <v>6.6745522672202753E-2</v>
      </c>
      <c r="ES116" s="66">
        <v>40908</v>
      </c>
      <c r="ET116">
        <v>11.51441</v>
      </c>
      <c r="EU116" s="73">
        <f t="shared" si="136"/>
        <v>-5.2328235067715848E-2</v>
      </c>
      <c r="EW116" s="66">
        <v>40908</v>
      </c>
      <c r="EX116">
        <v>12.846147</v>
      </c>
      <c r="EY116" s="73">
        <f t="shared" si="137"/>
        <v>-1.7674072505920804E-2</v>
      </c>
      <c r="FA116" s="66">
        <v>40908</v>
      </c>
      <c r="FB116">
        <v>16.265142000000001</v>
      </c>
      <c r="FC116" s="73">
        <f t="shared" si="138"/>
        <v>0.16861773874678326</v>
      </c>
      <c r="FE116" s="66">
        <v>40908</v>
      </c>
      <c r="FF116">
        <v>2.972194</v>
      </c>
      <c r="FG116" s="73">
        <f t="shared" si="139"/>
        <v>4.4226732229169986E-2</v>
      </c>
      <c r="FI116" s="66">
        <v>40908</v>
      </c>
      <c r="FJ116">
        <v>10.090515999999999</v>
      </c>
      <c r="FK116" s="73">
        <f t="shared" si="140"/>
        <v>-5.5906257147357544E-2</v>
      </c>
      <c r="FM116" s="93">
        <v>40907</v>
      </c>
      <c r="FN116" s="65">
        <v>94.78</v>
      </c>
      <c r="FO116" s="95">
        <f t="shared" si="141"/>
        <v>1.0926751688922076E-2</v>
      </c>
      <c r="FQ116" s="66">
        <v>40908</v>
      </c>
      <c r="FR116">
        <v>51.052208</v>
      </c>
      <c r="FS116" s="73">
        <f t="shared" si="142"/>
        <v>2.6234068369601495E-2</v>
      </c>
      <c r="FU116" s="66">
        <v>40908</v>
      </c>
      <c r="FV116">
        <v>146.800003</v>
      </c>
      <c r="FW116" s="73">
        <f t="shared" si="143"/>
        <v>5.531693005262954E-2</v>
      </c>
      <c r="FY116" s="93">
        <v>40907</v>
      </c>
      <c r="FZ116" s="65">
        <v>11.976599999999999</v>
      </c>
      <c r="GA116" s="95">
        <f t="shared" si="144"/>
        <v>9.5109809117885608E-2</v>
      </c>
      <c r="GC116" s="66">
        <v>40908</v>
      </c>
      <c r="GD116">
        <v>12.581348</v>
      </c>
      <c r="GE116" s="73">
        <f t="shared" si="145"/>
        <v>7.7623686852194311E-3</v>
      </c>
      <c r="GG116" s="66">
        <v>40908</v>
      </c>
      <c r="GH116">
        <v>27.846933</v>
      </c>
      <c r="GI116" s="73">
        <f t="shared" si="146"/>
        <v>0.17702634149428995</v>
      </c>
      <c r="GK116" s="66">
        <v>40908</v>
      </c>
      <c r="GL116">
        <v>9.8892900000000008</v>
      </c>
      <c r="GM116" s="73">
        <f t="shared" si="147"/>
        <v>-8.4425242363494659E-3</v>
      </c>
      <c r="GO116" s="66">
        <v>40908</v>
      </c>
      <c r="GP116">
        <v>24.067347999999999</v>
      </c>
      <c r="GQ116" s="73">
        <f t="shared" si="148"/>
        <v>9.5510309122165571E-2</v>
      </c>
    </row>
    <row r="117" spans="1:199">
      <c r="A117" s="66">
        <v>40939</v>
      </c>
      <c r="B117">
        <v>40.907325999999998</v>
      </c>
      <c r="C117" s="73">
        <f t="shared" si="100"/>
        <v>8.4058843553433418E-2</v>
      </c>
      <c r="E117" s="66">
        <v>40939</v>
      </c>
      <c r="F117">
        <v>108.51045999999999</v>
      </c>
      <c r="G117" s="73">
        <f t="shared" si="101"/>
        <v>2.1609643997131622E-2</v>
      </c>
      <c r="I117" s="66">
        <v>40939</v>
      </c>
      <c r="J117">
        <v>29.280850999999998</v>
      </c>
      <c r="K117" s="73">
        <f t="shared" si="102"/>
        <v>3.8478533439709105E-2</v>
      </c>
      <c r="M117" s="66">
        <v>40939</v>
      </c>
      <c r="N117">
        <v>20.085497</v>
      </c>
      <c r="O117" s="73">
        <f t="shared" si="103"/>
        <v>-2.0643825878764663E-2</v>
      </c>
      <c r="Q117" s="66">
        <v>40939</v>
      </c>
      <c r="R117">
        <v>45.394100000000002</v>
      </c>
      <c r="S117" s="73">
        <f t="shared" si="104"/>
        <v>9.2175948603366781E-2</v>
      </c>
      <c r="U117" s="66">
        <v>40939</v>
      </c>
      <c r="V117">
        <v>75.149192999999997</v>
      </c>
      <c r="W117" s="73">
        <f t="shared" si="105"/>
        <v>5.153315974461415E-2</v>
      </c>
      <c r="X117"/>
      <c r="Y117" s="66">
        <v>40939</v>
      </c>
      <c r="Z117">
        <v>59.272675</v>
      </c>
      <c r="AA117" s="73">
        <f t="shared" si="106"/>
        <v>7.783734765487399E-2</v>
      </c>
      <c r="AC117" s="93">
        <v>40939</v>
      </c>
      <c r="AD117" s="65">
        <v>13.34</v>
      </c>
      <c r="AE117" s="95">
        <f t="shared" si="107"/>
        <v>6.0727700592137557E-2</v>
      </c>
      <c r="AG117" s="66">
        <v>40939</v>
      </c>
      <c r="AH117">
        <v>44.919398999999999</v>
      </c>
      <c r="AI117" s="73">
        <f t="shared" si="108"/>
        <v>3.5955280989492994E-2</v>
      </c>
      <c r="AJ117"/>
      <c r="AK117" s="66">
        <v>40939</v>
      </c>
      <c r="AL117">
        <v>40.539847999999999</v>
      </c>
      <c r="AM117" s="73">
        <f t="shared" si="109"/>
        <v>-1.7146351632912088E-2</v>
      </c>
      <c r="AN117"/>
      <c r="AO117" s="66">
        <v>40939</v>
      </c>
      <c r="AP117">
        <v>23.672989000000001</v>
      </c>
      <c r="AQ117" s="73">
        <f t="shared" si="110"/>
        <v>5.9891388582630614E-2</v>
      </c>
      <c r="AS117" s="66">
        <v>40939</v>
      </c>
      <c r="AT117">
        <v>62.839874000000002</v>
      </c>
      <c r="AU117" s="73">
        <f t="shared" si="111"/>
        <v>7.9658503188783591E-2</v>
      </c>
      <c r="AW117" s="66">
        <v>40939</v>
      </c>
      <c r="AX117">
        <v>51.249648999999998</v>
      </c>
      <c r="AY117" s="73">
        <f t="shared" si="112"/>
        <v>0.11433678885640575</v>
      </c>
      <c r="BA117" s="66">
        <v>40939</v>
      </c>
      <c r="BB117">
        <v>5.8521999999999998</v>
      </c>
      <c r="BC117" s="73">
        <f t="shared" si="113"/>
        <v>1.3539176514072E-2</v>
      </c>
      <c r="BE117" s="66">
        <v>40939</v>
      </c>
      <c r="BF117">
        <v>41.922974000000004</v>
      </c>
      <c r="BG117" s="73">
        <f t="shared" si="114"/>
        <v>4.9463648249881836E-2</v>
      </c>
      <c r="BI117" s="66">
        <v>40939</v>
      </c>
      <c r="BJ117">
        <v>120.586349</v>
      </c>
      <c r="BK117" s="73">
        <f t="shared" si="115"/>
        <v>3.6275393956774982E-2</v>
      </c>
      <c r="BM117" s="66">
        <v>40939</v>
      </c>
      <c r="BN117">
        <v>27.709713000000001</v>
      </c>
      <c r="BO117" s="73">
        <f t="shared" si="116"/>
        <v>0.12377189900077647</v>
      </c>
      <c r="BQ117" s="66">
        <v>40939</v>
      </c>
      <c r="BR117">
        <v>5.6173089999999997</v>
      </c>
      <c r="BS117" s="73">
        <f t="shared" si="117"/>
        <v>1.8666333708814417E-2</v>
      </c>
      <c r="BU117" s="66">
        <v>40939</v>
      </c>
      <c r="BV117">
        <v>33.074027999999998</v>
      </c>
      <c r="BW117" s="73">
        <f t="shared" si="118"/>
        <v>7.1915877498228503E-2</v>
      </c>
      <c r="BY117" s="66">
        <v>40939</v>
      </c>
      <c r="BZ117">
        <v>11.750201000000001</v>
      </c>
      <c r="CA117" s="73">
        <f t="shared" si="119"/>
        <v>2.3970738748597471E-2</v>
      </c>
      <c r="CC117" s="66">
        <v>40939</v>
      </c>
      <c r="CD117">
        <v>53.831097</v>
      </c>
      <c r="CE117" s="73">
        <f t="shared" si="120"/>
        <v>5.9949681112575481E-2</v>
      </c>
      <c r="CG117" s="66">
        <v>40939</v>
      </c>
      <c r="CH117">
        <v>8.0671990000000005</v>
      </c>
      <c r="CI117" s="73">
        <f t="shared" si="121"/>
        <v>4.2182726854914795E-2</v>
      </c>
      <c r="CK117" s="66">
        <v>40939</v>
      </c>
      <c r="CL117">
        <v>30.568546000000001</v>
      </c>
      <c r="CM117" s="73">
        <f t="shared" si="122"/>
        <v>9.7333423704766803E-2</v>
      </c>
      <c r="CO117" s="66">
        <v>40939</v>
      </c>
      <c r="CP117">
        <v>2.2765849999999999</v>
      </c>
      <c r="CQ117" s="73">
        <f t="shared" si="123"/>
        <v>-3.3967393744038787E-2</v>
      </c>
      <c r="CS117" s="66">
        <v>40939</v>
      </c>
      <c r="CT117">
        <v>6.9580000000000002</v>
      </c>
      <c r="CU117" s="73">
        <f t="shared" si="99"/>
        <v>0.22429396846725938</v>
      </c>
      <c r="CW117" s="66">
        <v>40939</v>
      </c>
      <c r="CX117">
        <v>70.250699999999995</v>
      </c>
      <c r="CY117" s="73">
        <f t="shared" si="124"/>
        <v>6.5695095079919986E-3</v>
      </c>
      <c r="DA117" s="66">
        <v>40939</v>
      </c>
      <c r="DB117">
        <v>42.207377999999999</v>
      </c>
      <c r="DC117" s="73">
        <f t="shared" si="125"/>
        <v>7.342637328313012E-2</v>
      </c>
      <c r="DE117" s="66">
        <v>40939</v>
      </c>
      <c r="DF117">
        <v>21.822001</v>
      </c>
      <c r="DG117" s="73">
        <f t="shared" si="126"/>
        <v>5.4531190514390253E-2</v>
      </c>
      <c r="DI117" s="93">
        <v>40939</v>
      </c>
      <c r="DJ117" s="65">
        <v>4.5019999999999998</v>
      </c>
      <c r="DK117" s="95">
        <f t="shared" si="127"/>
        <v>-7.2186345326641102E-2</v>
      </c>
      <c r="DM117" s="66">
        <v>40939</v>
      </c>
      <c r="DN117">
        <v>1.1361619999999999</v>
      </c>
      <c r="DO117" s="73">
        <f t="shared" si="128"/>
        <v>6.8411530142565592E-4</v>
      </c>
      <c r="DQ117" s="66">
        <v>40939</v>
      </c>
      <c r="DR117">
        <v>42.856490999999998</v>
      </c>
      <c r="DS117" s="73">
        <f t="shared" si="129"/>
        <v>7.171299899857847E-2</v>
      </c>
      <c r="DU117" s="66">
        <v>40939</v>
      </c>
      <c r="DV117">
        <v>6.6740000000000004</v>
      </c>
      <c r="DW117" s="73">
        <f t="shared" si="130"/>
        <v>-8.9860721937194959E-4</v>
      </c>
      <c r="DY117" s="66">
        <v>40939</v>
      </c>
      <c r="DZ117">
        <v>52.023890999999999</v>
      </c>
      <c r="EA117" s="73">
        <f t="shared" si="131"/>
        <v>6.8411719559745329E-2</v>
      </c>
      <c r="EC117" s="66">
        <v>40939</v>
      </c>
      <c r="ED117">
        <v>7.644736</v>
      </c>
      <c r="EE117" s="73">
        <f t="shared" si="132"/>
        <v>-8.7263816957806157E-4</v>
      </c>
      <c r="EG117" s="93">
        <v>40939</v>
      </c>
      <c r="EH117" s="65">
        <v>13.179</v>
      </c>
      <c r="EI117" s="95">
        <f t="shared" si="133"/>
        <v>-4.1192831339684896E-3</v>
      </c>
      <c r="EK117" s="66">
        <v>40939</v>
      </c>
      <c r="EL117">
        <v>48.179447000000003</v>
      </c>
      <c r="EM117" s="73">
        <f t="shared" si="134"/>
        <v>-3.6781978515334678E-2</v>
      </c>
      <c r="EO117" s="66">
        <v>40939</v>
      </c>
      <c r="EP117">
        <v>10.384836</v>
      </c>
      <c r="EQ117" s="73">
        <f t="shared" si="135"/>
        <v>3.7477912436866899E-2</v>
      </c>
      <c r="ES117" s="66">
        <v>40939</v>
      </c>
      <c r="ET117">
        <v>11.741716</v>
      </c>
      <c r="EU117" s="73">
        <f t="shared" si="136"/>
        <v>1.9548676225519833E-2</v>
      </c>
      <c r="EW117" s="66">
        <v>40939</v>
      </c>
      <c r="EX117">
        <v>12.053708</v>
      </c>
      <c r="EY117" s="73">
        <f t="shared" si="137"/>
        <v>-6.3671591577381823E-2</v>
      </c>
      <c r="FA117" s="66">
        <v>40939</v>
      </c>
      <c r="FB117">
        <v>19.368019</v>
      </c>
      <c r="FC117" s="73">
        <f t="shared" si="138"/>
        <v>0.17459891034495287</v>
      </c>
      <c r="FE117" s="66">
        <v>40939</v>
      </c>
      <c r="FF117">
        <v>3.0589499999999998</v>
      </c>
      <c r="FG117" s="73">
        <f t="shared" si="139"/>
        <v>2.8771319190716262E-2</v>
      </c>
      <c r="FI117" s="66">
        <v>40939</v>
      </c>
      <c r="FJ117">
        <v>10.166178</v>
      </c>
      <c r="FK117" s="73">
        <f t="shared" si="140"/>
        <v>7.4703554160543972E-3</v>
      </c>
      <c r="FM117" s="93">
        <v>40939</v>
      </c>
      <c r="FN117" s="65">
        <v>99.6</v>
      </c>
      <c r="FO117" s="95">
        <f t="shared" si="141"/>
        <v>4.9603748051110196E-2</v>
      </c>
      <c r="FQ117" s="66">
        <v>40939</v>
      </c>
      <c r="FR117">
        <v>54.479996</v>
      </c>
      <c r="FS117" s="73">
        <f t="shared" si="142"/>
        <v>6.4984793030463048E-2</v>
      </c>
      <c r="FU117" s="66">
        <v>40939</v>
      </c>
      <c r="FV117">
        <v>145</v>
      </c>
      <c r="FW117" s="73">
        <f t="shared" si="143"/>
        <v>-1.2337394195807972E-2</v>
      </c>
      <c r="FY117" s="93">
        <v>40939</v>
      </c>
      <c r="FZ117" s="65">
        <v>11.6601</v>
      </c>
      <c r="GA117" s="95">
        <f t="shared" si="144"/>
        <v>-2.6781988847854033E-2</v>
      </c>
      <c r="GC117" s="66">
        <v>40939</v>
      </c>
      <c r="GD117">
        <v>13.263166</v>
      </c>
      <c r="GE117" s="73">
        <f t="shared" si="145"/>
        <v>5.2775319711178874E-2</v>
      </c>
      <c r="GG117" s="66">
        <v>40939</v>
      </c>
      <c r="GH117">
        <v>27.673915999999998</v>
      </c>
      <c r="GI117" s="73">
        <f t="shared" si="146"/>
        <v>-6.232525733210776E-3</v>
      </c>
      <c r="GK117" s="66">
        <v>40939</v>
      </c>
      <c r="GL117">
        <v>10.453412999999999</v>
      </c>
      <c r="GM117" s="73">
        <f t="shared" si="147"/>
        <v>5.5476174587459882E-2</v>
      </c>
      <c r="GO117" s="66">
        <v>40939</v>
      </c>
      <c r="GP117">
        <v>26.051628000000001</v>
      </c>
      <c r="GQ117" s="73">
        <f t="shared" si="148"/>
        <v>7.9224194368916881E-2</v>
      </c>
    </row>
    <row r="118" spans="1:199">
      <c r="A118" s="66">
        <v>40968</v>
      </c>
      <c r="B118">
        <v>44.444729000000002</v>
      </c>
      <c r="C118" s="73">
        <f t="shared" si="100"/>
        <v>8.2937205438146533E-2</v>
      </c>
      <c r="E118" s="66">
        <v>40968</v>
      </c>
      <c r="F118">
        <v>110.701263</v>
      </c>
      <c r="G118" s="73">
        <f t="shared" si="101"/>
        <v>1.9988674999845069E-2</v>
      </c>
      <c r="I118" s="66">
        <v>40968</v>
      </c>
      <c r="J118">
        <v>26.665845999999998</v>
      </c>
      <c r="K118" s="73">
        <f t="shared" si="102"/>
        <v>-9.3550182346193347E-2</v>
      </c>
      <c r="M118" s="66">
        <v>40968</v>
      </c>
      <c r="N118">
        <v>20.738807999999999</v>
      </c>
      <c r="O118" s="73">
        <f t="shared" si="103"/>
        <v>3.2008715328970969E-2</v>
      </c>
      <c r="Q118" s="66">
        <v>40968</v>
      </c>
      <c r="R118">
        <v>46.926659000000001</v>
      </c>
      <c r="S118" s="73">
        <f t="shared" si="104"/>
        <v>3.3203795481223014E-2</v>
      </c>
      <c r="U118" s="66">
        <v>40968</v>
      </c>
      <c r="V118">
        <v>81.188507000000001</v>
      </c>
      <c r="W118" s="73">
        <f t="shared" si="105"/>
        <v>7.7298320122746941E-2</v>
      </c>
      <c r="X118"/>
      <c r="Y118" s="66">
        <v>40968</v>
      </c>
      <c r="Z118">
        <v>59.850681000000002</v>
      </c>
      <c r="AA118" s="73">
        <f t="shared" si="106"/>
        <v>9.7044031593104887E-3</v>
      </c>
      <c r="AC118" s="93">
        <v>40968</v>
      </c>
      <c r="AD118" s="65">
        <v>13.992000000000001</v>
      </c>
      <c r="AE118" s="95">
        <f t="shared" si="107"/>
        <v>4.7718697228823284E-2</v>
      </c>
      <c r="AG118" s="66">
        <v>40968</v>
      </c>
      <c r="AH118">
        <v>42.685569999999998</v>
      </c>
      <c r="AI118" s="73">
        <f t="shared" si="108"/>
        <v>-5.1008826429467705E-2</v>
      </c>
      <c r="AJ118"/>
      <c r="AK118" s="66">
        <v>40968</v>
      </c>
      <c r="AL118">
        <v>42.526310000000002</v>
      </c>
      <c r="AM118" s="73">
        <f t="shared" si="109"/>
        <v>4.7837551582531973E-2</v>
      </c>
      <c r="AN118"/>
      <c r="AO118" s="66">
        <v>40968</v>
      </c>
      <c r="AP118">
        <v>26.659787999999999</v>
      </c>
      <c r="AQ118" s="73">
        <f t="shared" si="110"/>
        <v>0.11882166918843429</v>
      </c>
      <c r="AS118" s="66">
        <v>40968</v>
      </c>
      <c r="AT118">
        <v>61.762970000000003</v>
      </c>
      <c r="AU118" s="73">
        <f t="shared" si="111"/>
        <v>-1.7285814354610272E-2</v>
      </c>
      <c r="AW118" s="66">
        <v>40968</v>
      </c>
      <c r="AX118">
        <v>51.008560000000003</v>
      </c>
      <c r="AY118" s="73">
        <f t="shared" si="112"/>
        <v>-4.7153074370793911E-3</v>
      </c>
      <c r="BA118" s="66">
        <v>40968</v>
      </c>
      <c r="BB118">
        <v>6.1246</v>
      </c>
      <c r="BC118" s="73">
        <f t="shared" si="113"/>
        <v>4.5495789251958518E-2</v>
      </c>
      <c r="BE118" s="66">
        <v>40968</v>
      </c>
      <c r="BF118">
        <v>45.544113000000003</v>
      </c>
      <c r="BG118" s="73">
        <f t="shared" si="114"/>
        <v>8.2847390610042135E-2</v>
      </c>
      <c r="BI118" s="66">
        <v>40968</v>
      </c>
      <c r="BJ118">
        <v>113.283264</v>
      </c>
      <c r="BK118" s="73">
        <f t="shared" si="115"/>
        <v>-6.2474642425240146E-2</v>
      </c>
      <c r="BM118" s="66">
        <v>40968</v>
      </c>
      <c r="BN118">
        <v>26.907959000000002</v>
      </c>
      <c r="BO118" s="73">
        <f t="shared" si="116"/>
        <v>-2.9360885097729258E-2</v>
      </c>
      <c r="BQ118" s="66">
        <v>40968</v>
      </c>
      <c r="BR118">
        <v>5.7885210000000002</v>
      </c>
      <c r="BS118" s="73">
        <f t="shared" si="117"/>
        <v>3.0024094930708383E-2</v>
      </c>
      <c r="BU118" s="66">
        <v>40968</v>
      </c>
      <c r="BV118">
        <v>32.939239999999998</v>
      </c>
      <c r="BW118" s="73">
        <f t="shared" si="118"/>
        <v>-4.083669583343494E-3</v>
      </c>
      <c r="BY118" s="66">
        <v>40968</v>
      </c>
      <c r="BZ118">
        <v>11.940269000000001</v>
      </c>
      <c r="CA118" s="73">
        <f t="shared" si="119"/>
        <v>1.6046290197073529E-2</v>
      </c>
      <c r="CC118" s="66">
        <v>40968</v>
      </c>
      <c r="CD118">
        <v>52.280436999999999</v>
      </c>
      <c r="CE118" s="73">
        <f t="shared" si="120"/>
        <v>-2.9229063777933918E-2</v>
      </c>
      <c r="CG118" s="66">
        <v>40968</v>
      </c>
      <c r="CH118">
        <v>8.2837899999999998</v>
      </c>
      <c r="CI118" s="73">
        <f t="shared" si="121"/>
        <v>2.6494259086880887E-2</v>
      </c>
      <c r="CK118" s="66">
        <v>40968</v>
      </c>
      <c r="CL118">
        <v>30.580282</v>
      </c>
      <c r="CM118" s="73">
        <f t="shared" si="122"/>
        <v>3.8385037057775786E-4</v>
      </c>
      <c r="CO118" s="66">
        <v>40968</v>
      </c>
      <c r="CP118">
        <v>2.027876</v>
      </c>
      <c r="CQ118" s="73">
        <f t="shared" si="123"/>
        <v>-0.11568757323919558</v>
      </c>
      <c r="CS118" s="66">
        <v>40968</v>
      </c>
      <c r="CT118">
        <v>6.6580000000000004</v>
      </c>
      <c r="CU118" s="73">
        <f t="shared" si="99"/>
        <v>-4.4072937576917035E-2</v>
      </c>
      <c r="CW118" s="66">
        <v>40968</v>
      </c>
      <c r="CX118">
        <v>71.207099999999997</v>
      </c>
      <c r="CY118" s="73">
        <f t="shared" si="124"/>
        <v>1.352225997041254E-2</v>
      </c>
      <c r="DA118" s="66">
        <v>40968</v>
      </c>
      <c r="DB118">
        <v>43.470776000000001</v>
      </c>
      <c r="DC118" s="73">
        <f t="shared" si="125"/>
        <v>2.9493856349646262E-2</v>
      </c>
      <c r="DE118" s="66">
        <v>40968</v>
      </c>
      <c r="DF118">
        <v>23.904002999999999</v>
      </c>
      <c r="DG118" s="73">
        <f t="shared" si="126"/>
        <v>9.1127253394187036E-2</v>
      </c>
      <c r="DI118" s="93">
        <v>40968</v>
      </c>
      <c r="DJ118" s="65">
        <v>4.4420000000000002</v>
      </c>
      <c r="DK118" s="95">
        <f t="shared" si="127"/>
        <v>-1.3417017012304737E-2</v>
      </c>
      <c r="DM118" s="66">
        <v>40968</v>
      </c>
      <c r="DN118">
        <v>1.0451760000000001</v>
      </c>
      <c r="DO118" s="73">
        <f t="shared" si="128"/>
        <v>-8.3470623477372691E-2</v>
      </c>
      <c r="DQ118" s="66">
        <v>40968</v>
      </c>
      <c r="DR118">
        <v>41.159377999999997</v>
      </c>
      <c r="DS118" s="73">
        <f t="shared" si="129"/>
        <v>-4.0405316392538811E-2</v>
      </c>
      <c r="DU118" s="66">
        <v>40968</v>
      </c>
      <c r="DV118">
        <v>6.7290000000000001</v>
      </c>
      <c r="DW118" s="73">
        <f t="shared" si="130"/>
        <v>8.207163876998708E-3</v>
      </c>
      <c r="DY118" s="66">
        <v>40968</v>
      </c>
      <c r="DZ118">
        <v>51.635784000000001</v>
      </c>
      <c r="EA118" s="73">
        <f t="shared" si="131"/>
        <v>-7.4881348701555618E-3</v>
      </c>
      <c r="EC118" s="66">
        <v>40968</v>
      </c>
      <c r="ED118">
        <v>7.4111560000000001</v>
      </c>
      <c r="EE118" s="73">
        <f t="shared" si="132"/>
        <v>-3.1030873872139212E-2</v>
      </c>
      <c r="EG118" s="93">
        <v>40968</v>
      </c>
      <c r="EH118" s="65">
        <v>12.664899999999999</v>
      </c>
      <c r="EI118" s="95">
        <f t="shared" si="133"/>
        <v>-3.9790266015045449E-2</v>
      </c>
      <c r="EK118" s="66">
        <v>40968</v>
      </c>
      <c r="EL118">
        <v>48.692577</v>
      </c>
      <c r="EM118" s="73">
        <f t="shared" si="134"/>
        <v>1.0594076143791573E-2</v>
      </c>
      <c r="EO118" s="66">
        <v>40968</v>
      </c>
      <c r="EP118">
        <v>11.369368</v>
      </c>
      <c r="EQ118" s="73">
        <f t="shared" si="135"/>
        <v>9.0576056149399814E-2</v>
      </c>
      <c r="ES118" s="66">
        <v>40968</v>
      </c>
      <c r="ET118">
        <v>11.328091000000001</v>
      </c>
      <c r="EU118" s="73">
        <f t="shared" si="136"/>
        <v>-3.5862400558010328E-2</v>
      </c>
      <c r="EW118" s="66">
        <v>40968</v>
      </c>
      <c r="EX118">
        <v>11.991801000000001</v>
      </c>
      <c r="EY118" s="73">
        <f t="shared" si="137"/>
        <v>-5.1491641772188866E-3</v>
      </c>
      <c r="FA118" s="66">
        <v>40968</v>
      </c>
      <c r="FB118">
        <v>17.543032</v>
      </c>
      <c r="FC118" s="73">
        <f t="shared" si="138"/>
        <v>-9.8966366600098735E-2</v>
      </c>
      <c r="FE118" s="66">
        <v>40968</v>
      </c>
      <c r="FF118">
        <v>3.1596500000000001</v>
      </c>
      <c r="FG118" s="73">
        <f t="shared" si="139"/>
        <v>3.2389542146535506E-2</v>
      </c>
      <c r="FI118" s="66">
        <v>40968</v>
      </c>
      <c r="FJ118">
        <v>8.6778089999999999</v>
      </c>
      <c r="FK118" s="73">
        <f t="shared" si="140"/>
        <v>-0.15829725076200643</v>
      </c>
      <c r="FM118" s="93">
        <v>40968</v>
      </c>
      <c r="FN118" s="65">
        <v>109.45</v>
      </c>
      <c r="FO118" s="95">
        <f t="shared" si="141"/>
        <v>9.4305659378319501E-2</v>
      </c>
      <c r="FQ118" s="66">
        <v>40968</v>
      </c>
      <c r="FR118">
        <v>60.925345999999998</v>
      </c>
      <c r="FS118" s="73">
        <f t="shared" si="142"/>
        <v>0.11181569018899294</v>
      </c>
      <c r="FU118" s="66">
        <v>40968</v>
      </c>
      <c r="FV118">
        <v>149.949997</v>
      </c>
      <c r="FW118" s="73">
        <f t="shared" si="143"/>
        <v>3.3568142767774624E-2</v>
      </c>
      <c r="FY118" s="93">
        <v>40968</v>
      </c>
      <c r="FZ118" s="65">
        <v>11.947800000000001</v>
      </c>
      <c r="GA118" s="95">
        <f t="shared" si="144"/>
        <v>2.437440379564661E-2</v>
      </c>
      <c r="GC118" s="66">
        <v>40968</v>
      </c>
      <c r="GD118">
        <v>12.982219000000001</v>
      </c>
      <c r="GE118" s="73">
        <f t="shared" si="145"/>
        <v>-2.1410067475287519E-2</v>
      </c>
      <c r="GG118" s="66">
        <v>40968</v>
      </c>
      <c r="GH118">
        <v>26.773478000000001</v>
      </c>
      <c r="GI118" s="73">
        <f t="shared" si="146"/>
        <v>-3.3078538255390158E-2</v>
      </c>
      <c r="GK118" s="66">
        <v>40968</v>
      </c>
      <c r="GL118">
        <v>10.875104</v>
      </c>
      <c r="GM118" s="73">
        <f t="shared" si="147"/>
        <v>3.9547612188885507E-2</v>
      </c>
      <c r="GO118" s="66">
        <v>40968</v>
      </c>
      <c r="GP118">
        <v>27.723718999999999</v>
      </c>
      <c r="GQ118" s="73">
        <f t="shared" si="148"/>
        <v>6.2208066933639554E-2</v>
      </c>
    </row>
    <row r="119" spans="1:199">
      <c r="A119" s="66">
        <v>40999</v>
      </c>
      <c r="B119">
        <v>44.176986999999997</v>
      </c>
      <c r="C119" s="73">
        <f t="shared" si="100"/>
        <v>-6.0423748646687364E-3</v>
      </c>
      <c r="E119" s="66">
        <v>40999</v>
      </c>
      <c r="F119">
        <v>107.52243</v>
      </c>
      <c r="G119" s="73">
        <f t="shared" si="101"/>
        <v>-2.913577189771694E-2</v>
      </c>
      <c r="I119" s="66">
        <v>40999</v>
      </c>
      <c r="J119">
        <v>25.494330999999999</v>
      </c>
      <c r="K119" s="73">
        <f t="shared" si="102"/>
        <v>-4.4927456808680974E-2</v>
      </c>
      <c r="M119" s="66">
        <v>40999</v>
      </c>
      <c r="N119">
        <v>21.027359000000001</v>
      </c>
      <c r="O119" s="73">
        <f t="shared" si="103"/>
        <v>1.3817671658755535E-2</v>
      </c>
      <c r="Q119" s="66">
        <v>40999</v>
      </c>
      <c r="R119">
        <v>44.892215999999998</v>
      </c>
      <c r="S119" s="73">
        <f t="shared" si="104"/>
        <v>-4.4321519446234657E-2</v>
      </c>
      <c r="U119" s="66">
        <v>40999</v>
      </c>
      <c r="V119">
        <v>79.784026999999995</v>
      </c>
      <c r="W119" s="73">
        <f t="shared" si="105"/>
        <v>-1.7450376227891341E-2</v>
      </c>
      <c r="X119"/>
      <c r="Y119" s="66">
        <v>40999</v>
      </c>
      <c r="Z119">
        <v>55.400837000000003</v>
      </c>
      <c r="AA119" s="73">
        <f t="shared" si="106"/>
        <v>-7.7258108443005485E-2</v>
      </c>
      <c r="AC119" s="93">
        <v>40998</v>
      </c>
      <c r="AD119" s="65">
        <v>14.364000000000001</v>
      </c>
      <c r="AE119" s="95">
        <f t="shared" si="107"/>
        <v>2.6239338647535426E-2</v>
      </c>
      <c r="AG119" s="66">
        <v>40999</v>
      </c>
      <c r="AH119">
        <v>43.065947999999999</v>
      </c>
      <c r="AI119" s="73">
        <f t="shared" si="108"/>
        <v>8.871691224435754E-3</v>
      </c>
      <c r="AJ119"/>
      <c r="AK119" s="66">
        <v>40999</v>
      </c>
      <c r="AL119">
        <v>42.110030999999999</v>
      </c>
      <c r="AM119" s="73">
        <f t="shared" si="109"/>
        <v>-9.8369648752852749E-3</v>
      </c>
      <c r="AN119"/>
      <c r="AO119" s="66">
        <v>40999</v>
      </c>
      <c r="AP119">
        <v>25.895724999999999</v>
      </c>
      <c r="AQ119" s="73">
        <f t="shared" si="110"/>
        <v>-2.9078465564070993E-2</v>
      </c>
      <c r="AS119" s="66">
        <v>40999</v>
      </c>
      <c r="AT119">
        <v>58.111172000000003</v>
      </c>
      <c r="AU119" s="73">
        <f t="shared" si="111"/>
        <v>-6.0946059409200143E-2</v>
      </c>
      <c r="AW119" s="66">
        <v>40999</v>
      </c>
      <c r="AX119">
        <v>48.364421999999998</v>
      </c>
      <c r="AY119" s="73">
        <f t="shared" si="112"/>
        <v>-5.3229001005259388E-2</v>
      </c>
      <c r="BA119" s="66">
        <v>40998</v>
      </c>
      <c r="BB119">
        <v>5.6750999999999996</v>
      </c>
      <c r="BC119" s="73">
        <f t="shared" si="113"/>
        <v>-7.6225263818213818E-2</v>
      </c>
      <c r="BE119" s="66">
        <v>40999</v>
      </c>
      <c r="BF119">
        <v>46.710715999999998</v>
      </c>
      <c r="BG119" s="73">
        <f t="shared" si="114"/>
        <v>2.5292230257091375E-2</v>
      </c>
      <c r="BI119" s="66">
        <v>40999</v>
      </c>
      <c r="BJ119">
        <v>122.949089</v>
      </c>
      <c r="BK119" s="73">
        <f t="shared" si="115"/>
        <v>8.1878916029058446E-2</v>
      </c>
      <c r="BM119" s="66">
        <v>40999</v>
      </c>
      <c r="BN119">
        <v>22.955912000000001</v>
      </c>
      <c r="BO119" s="73">
        <f t="shared" si="116"/>
        <v>-0.15884660963346584</v>
      </c>
      <c r="BQ119" s="66">
        <v>40999</v>
      </c>
      <c r="BR119">
        <v>5.4614849999999997</v>
      </c>
      <c r="BS119" s="73">
        <f t="shared" si="117"/>
        <v>-5.8156087740462249E-2</v>
      </c>
      <c r="BU119" s="66">
        <v>40999</v>
      </c>
      <c r="BV119">
        <v>30.429268</v>
      </c>
      <c r="BW119" s="73">
        <f t="shared" si="118"/>
        <v>-7.9259743819872372E-2</v>
      </c>
      <c r="BY119" s="66">
        <v>40999</v>
      </c>
      <c r="BZ119">
        <v>11.383644</v>
      </c>
      <c r="CA119" s="73">
        <f t="shared" si="119"/>
        <v>-4.7739048685980903E-2</v>
      </c>
      <c r="CC119" s="66">
        <v>40999</v>
      </c>
      <c r="CD119">
        <v>55.676375999999998</v>
      </c>
      <c r="CE119" s="73">
        <f t="shared" si="120"/>
        <v>6.2933680142950796E-2</v>
      </c>
      <c r="CG119" s="66">
        <v>40999</v>
      </c>
      <c r="CH119">
        <v>7.1308569999999998</v>
      </c>
      <c r="CI119" s="73">
        <f t="shared" si="121"/>
        <v>-0.14986916958295263</v>
      </c>
      <c r="CK119" s="66">
        <v>40999</v>
      </c>
      <c r="CL119">
        <v>27.373652</v>
      </c>
      <c r="CM119" s="73">
        <f t="shared" si="122"/>
        <v>-0.11077447725682979</v>
      </c>
      <c r="CO119" s="66">
        <v>40999</v>
      </c>
      <c r="CP119">
        <v>1.8720589999999999</v>
      </c>
      <c r="CQ119" s="73">
        <f t="shared" si="123"/>
        <v>-7.9950045222582075E-2</v>
      </c>
      <c r="CS119" s="66">
        <v>40998</v>
      </c>
      <c r="CT119">
        <v>6.2469999999999999</v>
      </c>
      <c r="CU119" s="73">
        <f t="shared" si="99"/>
        <v>-6.3717790641400401E-2</v>
      </c>
      <c r="CW119" s="66">
        <v>40998</v>
      </c>
      <c r="CX119">
        <v>72.981300000000005</v>
      </c>
      <c r="CY119" s="73">
        <f t="shared" si="124"/>
        <v>2.4610711401694966E-2</v>
      </c>
      <c r="DA119" s="66">
        <v>40999</v>
      </c>
      <c r="DB119">
        <v>44.177284</v>
      </c>
      <c r="DC119" s="73">
        <f t="shared" si="125"/>
        <v>1.6121824088230579E-2</v>
      </c>
      <c r="DE119" s="66">
        <v>40999</v>
      </c>
      <c r="DF119">
        <v>24.290040999999999</v>
      </c>
      <c r="DG119" s="73">
        <f t="shared" si="126"/>
        <v>1.6020496497672482E-2</v>
      </c>
      <c r="DI119" s="93">
        <v>40998</v>
      </c>
      <c r="DJ119" s="65">
        <v>4.2569999999999997</v>
      </c>
      <c r="DK119" s="95">
        <f t="shared" si="127"/>
        <v>-4.2540038626220543E-2</v>
      </c>
      <c r="DM119" s="66">
        <v>40999</v>
      </c>
      <c r="DN119">
        <v>0.88886600000000004</v>
      </c>
      <c r="DO119" s="73">
        <f t="shared" si="128"/>
        <v>-0.16199407827609316</v>
      </c>
      <c r="DQ119" s="66">
        <v>40999</v>
      </c>
      <c r="DR119">
        <v>38.991764000000003</v>
      </c>
      <c r="DS119" s="73">
        <f t="shared" si="129"/>
        <v>-5.4101354751736344E-2</v>
      </c>
      <c r="DU119" s="66">
        <v>40998</v>
      </c>
      <c r="DV119">
        <v>5.9669999999999996</v>
      </c>
      <c r="DW119" s="73">
        <f t="shared" si="130"/>
        <v>-0.12018225566623618</v>
      </c>
      <c r="DY119" s="66">
        <v>40999</v>
      </c>
      <c r="DZ119">
        <v>55.569775</v>
      </c>
      <c r="EA119" s="73">
        <f t="shared" si="131"/>
        <v>7.342451782869569E-2</v>
      </c>
      <c r="EC119" s="66">
        <v>40999</v>
      </c>
      <c r="ED119">
        <v>6.8972819999999997</v>
      </c>
      <c r="EE119" s="73">
        <f t="shared" si="132"/>
        <v>-7.1859011582917187E-2</v>
      </c>
      <c r="EG119" s="93">
        <v>40998</v>
      </c>
      <c r="EH119" s="65">
        <v>12.145799999999999</v>
      </c>
      <c r="EI119" s="95">
        <f t="shared" si="133"/>
        <v>-4.1850956633257171E-2</v>
      </c>
      <c r="EK119" s="66">
        <v>40999</v>
      </c>
      <c r="EL119">
        <v>49.141570999999999</v>
      </c>
      <c r="EM119" s="73">
        <f t="shared" si="134"/>
        <v>9.1787409909453929E-3</v>
      </c>
      <c r="EO119" s="66">
        <v>40999</v>
      </c>
      <c r="EP119">
        <v>11.105511999999999</v>
      </c>
      <c r="EQ119" s="73">
        <f t="shared" si="135"/>
        <v>-2.348115970355872E-2</v>
      </c>
      <c r="ES119" s="66">
        <v>40999</v>
      </c>
      <c r="ET119">
        <v>11.179036</v>
      </c>
      <c r="EU119" s="73">
        <f t="shared" si="136"/>
        <v>-1.324533150436359E-2</v>
      </c>
      <c r="EW119" s="66">
        <v>40999</v>
      </c>
      <c r="EX119">
        <v>10.765998</v>
      </c>
      <c r="EY119" s="73">
        <f t="shared" si="137"/>
        <v>-0.10783033189761243</v>
      </c>
      <c r="FA119" s="66">
        <v>40999</v>
      </c>
      <c r="FB119">
        <v>14.264446</v>
      </c>
      <c r="FC119" s="73">
        <f t="shared" si="138"/>
        <v>-0.20688668643610356</v>
      </c>
      <c r="FE119" s="66">
        <v>40999</v>
      </c>
      <c r="FF119">
        <v>2.1340620000000001</v>
      </c>
      <c r="FG119" s="73">
        <f t="shared" si="139"/>
        <v>-0.3924340560925389</v>
      </c>
      <c r="FI119" s="66">
        <v>40999</v>
      </c>
      <c r="FJ119">
        <v>8.8071020000000004</v>
      </c>
      <c r="FK119" s="73">
        <f t="shared" si="140"/>
        <v>1.4789363998340322E-2</v>
      </c>
      <c r="FM119" s="93">
        <v>40998</v>
      </c>
      <c r="FN119" s="65">
        <v>113.05</v>
      </c>
      <c r="FO119" s="95">
        <f t="shared" si="141"/>
        <v>3.2362374755106865E-2</v>
      </c>
      <c r="FQ119" s="66">
        <v>40999</v>
      </c>
      <c r="FR119">
        <v>60.660961</v>
      </c>
      <c r="FS119" s="73">
        <f t="shared" si="142"/>
        <v>-4.3489340735987604E-3</v>
      </c>
      <c r="FU119" s="66">
        <v>40999</v>
      </c>
      <c r="FV119">
        <v>141.199997</v>
      </c>
      <c r="FW119" s="73">
        <f t="shared" si="143"/>
        <v>-6.0124581375666473E-2</v>
      </c>
      <c r="FY119" s="93">
        <v>40998</v>
      </c>
      <c r="FZ119" s="65">
        <v>11.959300000000001</v>
      </c>
      <c r="GA119" s="95">
        <f t="shared" si="144"/>
        <v>9.6205737098938439E-4</v>
      </c>
      <c r="GC119" s="66">
        <v>40999</v>
      </c>
      <c r="GD119">
        <v>13.356633</v>
      </c>
      <c r="GE119" s="73">
        <f t="shared" si="145"/>
        <v>2.8432463407177817E-2</v>
      </c>
      <c r="GG119" s="66">
        <v>40999</v>
      </c>
      <c r="GH119">
        <v>25.593851000000001</v>
      </c>
      <c r="GI119" s="73">
        <f t="shared" si="146"/>
        <v>-4.5059643325662681E-2</v>
      </c>
      <c r="GK119" s="66">
        <v>40999</v>
      </c>
      <c r="GL119">
        <v>10.359916999999999</v>
      </c>
      <c r="GM119" s="73">
        <f t="shared" si="147"/>
        <v>-4.85319149311789E-2</v>
      </c>
      <c r="GO119" s="66">
        <v>40999</v>
      </c>
      <c r="GP119">
        <v>24.427814000000001</v>
      </c>
      <c r="GQ119" s="73">
        <f t="shared" si="148"/>
        <v>-0.12656592726310509</v>
      </c>
    </row>
    <row r="120" spans="1:199">
      <c r="A120" s="66">
        <v>41029</v>
      </c>
      <c r="B120">
        <v>45.393985999999998</v>
      </c>
      <c r="C120" s="73">
        <f t="shared" si="100"/>
        <v>2.7175631925829138E-2</v>
      </c>
      <c r="E120" s="66">
        <v>41029</v>
      </c>
      <c r="F120">
        <v>104.104568</v>
      </c>
      <c r="G120" s="73">
        <f t="shared" si="101"/>
        <v>-3.2303621423930791E-2</v>
      </c>
      <c r="I120" s="66">
        <v>41029</v>
      </c>
      <c r="J120">
        <v>24.571953000000001</v>
      </c>
      <c r="K120" s="73">
        <f t="shared" si="102"/>
        <v>-3.6850443169894304E-2</v>
      </c>
      <c r="M120" s="66">
        <v>41029</v>
      </c>
      <c r="N120">
        <v>20.681910999999999</v>
      </c>
      <c r="O120" s="73">
        <f t="shared" si="103"/>
        <v>-1.6564945832625331E-2</v>
      </c>
      <c r="Q120" s="66">
        <v>41029</v>
      </c>
      <c r="R120">
        <v>41.585124999999998</v>
      </c>
      <c r="S120" s="73">
        <f t="shared" si="104"/>
        <v>-7.6521885482467883E-2</v>
      </c>
      <c r="U120" s="66">
        <v>41029</v>
      </c>
      <c r="V120">
        <v>81.558098000000001</v>
      </c>
      <c r="W120" s="73">
        <f t="shared" si="105"/>
        <v>2.1992303666079523E-2</v>
      </c>
      <c r="X120"/>
      <c r="Y120" s="66">
        <v>41029</v>
      </c>
      <c r="Z120">
        <v>52.661315999999999</v>
      </c>
      <c r="AA120" s="73">
        <f t="shared" si="106"/>
        <v>-5.0713557681324968E-2</v>
      </c>
      <c r="AC120" s="93">
        <v>41029</v>
      </c>
      <c r="AD120" s="65">
        <v>13.59</v>
      </c>
      <c r="AE120" s="95">
        <f t="shared" si="107"/>
        <v>-5.539084820078409E-2</v>
      </c>
      <c r="AG120" s="66">
        <v>41029</v>
      </c>
      <c r="AH120">
        <v>42.676113000000001</v>
      </c>
      <c r="AI120" s="73">
        <f t="shared" si="108"/>
        <v>-9.0932660506653235E-3</v>
      </c>
      <c r="AJ120"/>
      <c r="AK120" s="66">
        <v>41029</v>
      </c>
      <c r="AL120">
        <v>40.167385000000003</v>
      </c>
      <c r="AM120" s="73">
        <f t="shared" si="109"/>
        <v>-4.7230630420632656E-2</v>
      </c>
      <c r="AN120"/>
      <c r="AO120" s="66">
        <v>41029</v>
      </c>
      <c r="AP120">
        <v>23.503681</v>
      </c>
      <c r="AQ120" s="73">
        <f t="shared" si="110"/>
        <v>-9.6920849985388968E-2</v>
      </c>
      <c r="AS120" s="66">
        <v>41029</v>
      </c>
      <c r="AT120">
        <v>50.469329999999999</v>
      </c>
      <c r="AU120" s="73">
        <f t="shared" si="111"/>
        <v>-0.14099210947824517</v>
      </c>
      <c r="AW120" s="66">
        <v>41029</v>
      </c>
      <c r="AX120">
        <v>45.592914999999998</v>
      </c>
      <c r="AY120" s="73">
        <f t="shared" si="112"/>
        <v>-5.9012129130520077E-2</v>
      </c>
      <c r="BA120" s="66">
        <v>41029</v>
      </c>
      <c r="BB120">
        <v>4.6424000000000003</v>
      </c>
      <c r="BC120" s="73">
        <f t="shared" si="113"/>
        <v>-0.20085671046332867</v>
      </c>
      <c r="BE120" s="66">
        <v>41029</v>
      </c>
      <c r="BF120">
        <v>45.497706999999998</v>
      </c>
      <c r="BG120" s="73">
        <f t="shared" si="114"/>
        <v>-2.631167393734761E-2</v>
      </c>
      <c r="BI120" s="66">
        <v>41029</v>
      </c>
      <c r="BJ120">
        <v>113.659081</v>
      </c>
      <c r="BK120" s="73">
        <f t="shared" si="115"/>
        <v>-7.8566908800612345E-2</v>
      </c>
      <c r="BM120" s="66">
        <v>41029</v>
      </c>
      <c r="BN120">
        <v>19.457688999999998</v>
      </c>
      <c r="BO120" s="73">
        <f t="shared" si="116"/>
        <v>-0.16533319353598822</v>
      </c>
      <c r="BQ120" s="66">
        <v>41029</v>
      </c>
      <c r="BR120">
        <v>5.1132900000000001</v>
      </c>
      <c r="BS120" s="73">
        <f t="shared" si="117"/>
        <v>-6.5877698140654514E-2</v>
      </c>
      <c r="BU120" s="66">
        <v>41029</v>
      </c>
      <c r="BV120">
        <v>28.682366999999999</v>
      </c>
      <c r="BW120" s="73">
        <f t="shared" si="118"/>
        <v>-5.9122364704227152E-2</v>
      </c>
      <c r="BY120" s="66">
        <v>41029</v>
      </c>
      <c r="BZ120">
        <v>10.589437</v>
      </c>
      <c r="CA120" s="73">
        <f t="shared" si="119"/>
        <v>-7.2320593499495198E-2</v>
      </c>
      <c r="CC120" s="66">
        <v>41029</v>
      </c>
      <c r="CD120">
        <v>47.372604000000003</v>
      </c>
      <c r="CE120" s="73">
        <f t="shared" si="120"/>
        <v>-0.16151184077533573</v>
      </c>
      <c r="CG120" s="66">
        <v>41029</v>
      </c>
      <c r="CH120">
        <v>6.0518980000000004</v>
      </c>
      <c r="CI120" s="73">
        <f t="shared" si="121"/>
        <v>-0.16405948170514167</v>
      </c>
      <c r="CK120" s="66">
        <v>41029</v>
      </c>
      <c r="CL120">
        <v>25.265881</v>
      </c>
      <c r="CM120" s="73">
        <f t="shared" si="122"/>
        <v>-8.0126036405155102E-2</v>
      </c>
      <c r="CO120" s="66">
        <v>41029</v>
      </c>
      <c r="CP120">
        <v>1.719238</v>
      </c>
      <c r="CQ120" s="73">
        <f t="shared" si="123"/>
        <v>-8.515772524701265E-2</v>
      </c>
      <c r="CS120" s="66">
        <v>41029</v>
      </c>
      <c r="CT120">
        <v>5.327</v>
      </c>
      <c r="CU120" s="73">
        <f t="shared" si="99"/>
        <v>-0.15931312057657079</v>
      </c>
      <c r="CW120" s="66">
        <v>41029</v>
      </c>
      <c r="CX120">
        <v>70.944299999999998</v>
      </c>
      <c r="CY120" s="73">
        <f t="shared" si="124"/>
        <v>-2.8308181836754046E-2</v>
      </c>
      <c r="DA120" s="66">
        <v>41029</v>
      </c>
      <c r="DB120">
        <v>43.129992999999999</v>
      </c>
      <c r="DC120" s="73">
        <f t="shared" si="125"/>
        <v>-2.3992071961646103E-2</v>
      </c>
      <c r="DE120" s="66">
        <v>41029</v>
      </c>
      <c r="DF120">
        <v>24.094856</v>
      </c>
      <c r="DG120" s="73">
        <f t="shared" si="126"/>
        <v>-8.0680572192814663E-3</v>
      </c>
      <c r="DI120" s="93">
        <v>41029</v>
      </c>
      <c r="DJ120" s="65">
        <v>3.5169999999999999</v>
      </c>
      <c r="DK120" s="95">
        <f t="shared" si="127"/>
        <v>-0.19095633335416978</v>
      </c>
      <c r="DM120" s="66">
        <v>41029</v>
      </c>
      <c r="DN120">
        <v>0.77999399999999997</v>
      </c>
      <c r="DO120" s="73">
        <f t="shared" si="128"/>
        <v>-0.13066026564785763</v>
      </c>
      <c r="DQ120" s="66">
        <v>41029</v>
      </c>
      <c r="DR120">
        <v>36.185634999999998</v>
      </c>
      <c r="DS120" s="73">
        <f t="shared" si="129"/>
        <v>-7.46882274687969E-2</v>
      </c>
      <c r="DU120" s="66">
        <v>41029</v>
      </c>
      <c r="DV120">
        <v>5.1059999999999999</v>
      </c>
      <c r="DW120" s="73">
        <f t="shared" si="130"/>
        <v>-0.15582796972065269</v>
      </c>
      <c r="DY120" s="66">
        <v>41029</v>
      </c>
      <c r="DZ120">
        <v>53.091178999999997</v>
      </c>
      <c r="EA120" s="73">
        <f t="shared" si="131"/>
        <v>-4.5628644415316083E-2</v>
      </c>
      <c r="EC120" s="66">
        <v>41029</v>
      </c>
      <c r="ED120">
        <v>6.7804900000000004</v>
      </c>
      <c r="EE120" s="73">
        <f t="shared" si="132"/>
        <v>-1.7078050228328204E-2</v>
      </c>
      <c r="EG120" s="93">
        <v>41029</v>
      </c>
      <c r="EH120" s="65">
        <v>10.885300000000001</v>
      </c>
      <c r="EI120" s="95">
        <f t="shared" si="133"/>
        <v>-0.10957017584315852</v>
      </c>
      <c r="EK120" s="66">
        <v>41029</v>
      </c>
      <c r="EL120">
        <v>49.196545</v>
      </c>
      <c r="EM120" s="73">
        <f t="shared" si="134"/>
        <v>1.1180609912587115E-3</v>
      </c>
      <c r="EO120" s="66">
        <v>41029</v>
      </c>
      <c r="EP120">
        <v>10.491165000000001</v>
      </c>
      <c r="EQ120" s="73">
        <f t="shared" si="135"/>
        <v>-5.6908087249192517E-2</v>
      </c>
      <c r="ES120" s="66">
        <v>41029</v>
      </c>
      <c r="ET120">
        <v>10.657349</v>
      </c>
      <c r="EU120" s="73">
        <f t="shared" si="136"/>
        <v>-4.779053747596073E-2</v>
      </c>
      <c r="EW120" s="66">
        <v>41029</v>
      </c>
      <c r="EX120">
        <v>10.2668</v>
      </c>
      <c r="EY120" s="73">
        <f t="shared" si="137"/>
        <v>-4.747744612865594E-2</v>
      </c>
      <c r="FA120" s="66">
        <v>41029</v>
      </c>
      <c r="FB120">
        <v>12.826817999999999</v>
      </c>
      <c r="FC120" s="73">
        <f t="shared" si="138"/>
        <v>-0.10623201220206636</v>
      </c>
      <c r="FE120" s="66">
        <v>41029</v>
      </c>
      <c r="FF120">
        <v>1.6964049999999999</v>
      </c>
      <c r="FG120" s="73">
        <f t="shared" si="139"/>
        <v>-0.22951589984630855</v>
      </c>
      <c r="FI120" s="66">
        <v>41029</v>
      </c>
      <c r="FJ120">
        <v>8.5109169999999992</v>
      </c>
      <c r="FK120" s="73">
        <f t="shared" si="140"/>
        <v>-3.4208749090897356E-2</v>
      </c>
      <c r="FM120" s="93">
        <v>41029</v>
      </c>
      <c r="FN120" s="65">
        <v>109.65</v>
      </c>
      <c r="FO120" s="95">
        <f t="shared" si="141"/>
        <v>-3.0536723860081535E-2</v>
      </c>
      <c r="FQ120" s="66">
        <v>41029</v>
      </c>
      <c r="FR120">
        <v>62.976542999999999</v>
      </c>
      <c r="FS120" s="73">
        <f t="shared" si="142"/>
        <v>3.746197918972384E-2</v>
      </c>
      <c r="FU120" s="66">
        <v>41029</v>
      </c>
      <c r="FV120">
        <v>133.60000600000001</v>
      </c>
      <c r="FW120" s="73">
        <f t="shared" si="143"/>
        <v>-5.5326997799958519E-2</v>
      </c>
      <c r="FY120" s="93">
        <v>41029</v>
      </c>
      <c r="FZ120" s="65">
        <v>11.029299999999999</v>
      </c>
      <c r="GA120" s="95">
        <f t="shared" si="144"/>
        <v>-8.0953850411963332E-2</v>
      </c>
      <c r="GC120" s="66">
        <v>41029</v>
      </c>
      <c r="GD120">
        <v>12.084163</v>
      </c>
      <c r="GE120" s="73">
        <f t="shared" si="145"/>
        <v>-0.10011736304338982</v>
      </c>
      <c r="GG120" s="66">
        <v>41029</v>
      </c>
      <c r="GH120">
        <v>22.507183000000001</v>
      </c>
      <c r="GI120" s="73">
        <f t="shared" si="146"/>
        <v>-0.12851762461434846</v>
      </c>
      <c r="GK120" s="66">
        <v>41029</v>
      </c>
      <c r="GL120">
        <v>8.9233220000000006</v>
      </c>
      <c r="GM120" s="73">
        <f t="shared" si="147"/>
        <v>-0.14927592643133347</v>
      </c>
      <c r="GO120" s="66">
        <v>41029</v>
      </c>
      <c r="GP120">
        <v>21.614865999999999</v>
      </c>
      <c r="GQ120" s="73">
        <f t="shared" si="148"/>
        <v>-0.12234108241688929</v>
      </c>
    </row>
    <row r="121" spans="1:199">
      <c r="A121" s="66">
        <v>41060</v>
      </c>
      <c r="B121">
        <v>50.824677000000001</v>
      </c>
      <c r="C121" s="73">
        <f t="shared" si="100"/>
        <v>0.1130023750416024</v>
      </c>
      <c r="E121" s="66">
        <v>41060</v>
      </c>
      <c r="F121">
        <v>104.49691799999999</v>
      </c>
      <c r="G121" s="73">
        <f t="shared" si="101"/>
        <v>3.7617226050263531E-3</v>
      </c>
      <c r="I121" s="66">
        <v>41060</v>
      </c>
      <c r="J121">
        <v>25.091453999999999</v>
      </c>
      <c r="K121" s="73">
        <f t="shared" si="102"/>
        <v>2.0921639520628182E-2</v>
      </c>
      <c r="M121" s="66">
        <v>41060</v>
      </c>
      <c r="N121">
        <v>21.649146999999999</v>
      </c>
      <c r="O121" s="73">
        <f t="shared" si="103"/>
        <v>4.5706600639558594E-2</v>
      </c>
      <c r="Q121" s="66">
        <v>41060</v>
      </c>
      <c r="R121">
        <v>42.386023999999999</v>
      </c>
      <c r="S121" s="73">
        <f t="shared" si="104"/>
        <v>1.9076154051238234E-2</v>
      </c>
      <c r="U121" s="66">
        <v>41060</v>
      </c>
      <c r="V121">
        <v>82.742180000000005</v>
      </c>
      <c r="W121" s="73">
        <f t="shared" si="105"/>
        <v>1.4413883101743052E-2</v>
      </c>
      <c r="X121"/>
      <c r="Y121" s="66">
        <v>41060</v>
      </c>
      <c r="Z121">
        <v>52.368301000000002</v>
      </c>
      <c r="AA121" s="73">
        <f t="shared" si="106"/>
        <v>-5.5796787338199599E-3</v>
      </c>
      <c r="AC121" s="93">
        <v>41060</v>
      </c>
      <c r="AD121" s="65">
        <v>13.364000000000001</v>
      </c>
      <c r="AE121" s="95">
        <f t="shared" si="107"/>
        <v>-1.6769703668542232E-2</v>
      </c>
      <c r="AG121" s="66">
        <v>41060</v>
      </c>
      <c r="AH121">
        <v>47.382674999999999</v>
      </c>
      <c r="AI121" s="73">
        <f t="shared" si="108"/>
        <v>0.10461730637420713</v>
      </c>
      <c r="AJ121"/>
      <c r="AK121" s="66">
        <v>41060</v>
      </c>
      <c r="AL121">
        <v>45.714157</v>
      </c>
      <c r="AM121" s="73">
        <f t="shared" si="109"/>
        <v>0.12935268318938112</v>
      </c>
      <c r="AN121"/>
      <c r="AO121" s="66">
        <v>41060</v>
      </c>
      <c r="AP121">
        <v>24.259066000000001</v>
      </c>
      <c r="AQ121" s="73">
        <f t="shared" si="110"/>
        <v>3.163335600548875E-2</v>
      </c>
      <c r="AS121" s="66">
        <v>41060</v>
      </c>
      <c r="AT121">
        <v>57.714550000000003</v>
      </c>
      <c r="AU121" s="73">
        <f t="shared" si="111"/>
        <v>0.13414348305221629</v>
      </c>
      <c r="AW121" s="66">
        <v>41060</v>
      </c>
      <c r="AX121">
        <v>44.234344</v>
      </c>
      <c r="AY121" s="73">
        <f t="shared" si="112"/>
        <v>-3.0250830702169381E-2</v>
      </c>
      <c r="BA121" s="66">
        <v>41060</v>
      </c>
      <c r="BB121">
        <v>4.2244000000000002</v>
      </c>
      <c r="BC121" s="73">
        <f t="shared" si="113"/>
        <v>-9.4354235004079232E-2</v>
      </c>
      <c r="BE121" s="66">
        <v>41060</v>
      </c>
      <c r="BF121">
        <v>49.133892000000003</v>
      </c>
      <c r="BG121" s="73">
        <f t="shared" si="114"/>
        <v>7.6887132360500154E-2</v>
      </c>
      <c r="BI121" s="66">
        <v>41060</v>
      </c>
      <c r="BJ121">
        <v>109.697289</v>
      </c>
      <c r="BK121" s="73">
        <f t="shared" si="115"/>
        <v>-3.5478796195494426E-2</v>
      </c>
      <c r="BM121" s="66">
        <v>41060</v>
      </c>
      <c r="BN121">
        <v>24.04261</v>
      </c>
      <c r="BO121" s="73">
        <f t="shared" si="116"/>
        <v>0.21158535954307064</v>
      </c>
      <c r="BQ121" s="66">
        <v>41060</v>
      </c>
      <c r="BR121">
        <v>6.024508</v>
      </c>
      <c r="BS121" s="73">
        <f t="shared" si="117"/>
        <v>0.16399278363252243</v>
      </c>
      <c r="BU121" s="66">
        <v>41060</v>
      </c>
      <c r="BV121">
        <v>27.084641999999999</v>
      </c>
      <c r="BW121" s="73">
        <f t="shared" si="118"/>
        <v>-5.7315692332282148E-2</v>
      </c>
      <c r="BY121" s="66">
        <v>41060</v>
      </c>
      <c r="BZ121">
        <v>11.774796</v>
      </c>
      <c r="CA121" s="73">
        <f t="shared" si="119"/>
        <v>0.10610432007320889</v>
      </c>
      <c r="CC121" s="66">
        <v>41060</v>
      </c>
      <c r="CD121">
        <v>45.720066000000003</v>
      </c>
      <c r="CE121" s="73">
        <f t="shared" si="120"/>
        <v>-3.5506804430611043E-2</v>
      </c>
      <c r="CG121" s="66">
        <v>41060</v>
      </c>
      <c r="CH121">
        <v>7.4737410000000004</v>
      </c>
      <c r="CI121" s="73">
        <f t="shared" si="121"/>
        <v>0.21102373514600425</v>
      </c>
      <c r="CK121" s="66">
        <v>41060</v>
      </c>
      <c r="CL121">
        <v>29.881142000000001</v>
      </c>
      <c r="CM121" s="73">
        <f t="shared" si="122"/>
        <v>0.1677726705691647</v>
      </c>
      <c r="CO121" s="66">
        <v>41060</v>
      </c>
      <c r="CP121">
        <v>1.910264</v>
      </c>
      <c r="CQ121" s="73">
        <f t="shared" si="123"/>
        <v>0.10536028299658538</v>
      </c>
      <c r="CS121" s="66">
        <v>41060</v>
      </c>
      <c r="CT121">
        <v>4.6710000000000003</v>
      </c>
      <c r="CU121" s="73">
        <f t="shared" si="99"/>
        <v>-0.13141504641489105</v>
      </c>
      <c r="CW121" s="66">
        <v>41060</v>
      </c>
      <c r="CX121">
        <v>70.410700000000006</v>
      </c>
      <c r="CY121" s="73">
        <f t="shared" si="124"/>
        <v>-7.5498218611176841E-3</v>
      </c>
      <c r="DA121" s="66">
        <v>41060</v>
      </c>
      <c r="DB121">
        <v>41.802607999999999</v>
      </c>
      <c r="DC121" s="73">
        <f t="shared" si="125"/>
        <v>-3.1259918430828586E-2</v>
      </c>
      <c r="DE121" s="66">
        <v>41060</v>
      </c>
      <c r="DF121">
        <v>25.331045</v>
      </c>
      <c r="DG121" s="73">
        <f t="shared" si="126"/>
        <v>5.0032344860150013E-2</v>
      </c>
      <c r="DI121" s="93">
        <v>41060</v>
      </c>
      <c r="DJ121" s="65">
        <v>3.0750000000000002</v>
      </c>
      <c r="DK121" s="95">
        <f t="shared" si="127"/>
        <v>-0.1343034522333641</v>
      </c>
      <c r="DM121" s="66">
        <v>41060</v>
      </c>
      <c r="DN121">
        <v>0.869425</v>
      </c>
      <c r="DO121" s="73">
        <f t="shared" si="128"/>
        <v>0.10854584625844031</v>
      </c>
      <c r="DQ121" s="66">
        <v>41060</v>
      </c>
      <c r="DR121">
        <v>38.175635999999997</v>
      </c>
      <c r="DS121" s="73">
        <f t="shared" si="129"/>
        <v>5.3535294211653622E-2</v>
      </c>
      <c r="DU121" s="66">
        <v>41060</v>
      </c>
      <c r="DV121">
        <v>4.6020000000000003</v>
      </c>
      <c r="DW121" s="73">
        <f t="shared" si="130"/>
        <v>-0.10392532720611787</v>
      </c>
      <c r="DY121" s="66">
        <v>41060</v>
      </c>
      <c r="DZ121">
        <v>50.623714</v>
      </c>
      <c r="EA121" s="73">
        <f t="shared" si="131"/>
        <v>-4.7590671286123779E-2</v>
      </c>
      <c r="EC121" s="66">
        <v>41060</v>
      </c>
      <c r="ED121">
        <v>6.9239759999999997</v>
      </c>
      <c r="EE121" s="73">
        <f t="shared" si="132"/>
        <v>2.0940800376165331E-2</v>
      </c>
      <c r="EG121" s="93">
        <v>41060</v>
      </c>
      <c r="EH121" s="65">
        <v>8.8358000000000008</v>
      </c>
      <c r="EI121" s="95">
        <f t="shared" si="133"/>
        <v>-0.20860160454491239</v>
      </c>
      <c r="EK121" s="66">
        <v>41060</v>
      </c>
      <c r="EL121">
        <v>51.830703999999997</v>
      </c>
      <c r="EM121" s="73">
        <f t="shared" si="134"/>
        <v>5.2159317521198303E-2</v>
      </c>
      <c r="EO121" s="66">
        <v>41060</v>
      </c>
      <c r="EP121">
        <v>11.537433999999999</v>
      </c>
      <c r="EQ121" s="73">
        <f t="shared" si="135"/>
        <v>9.506340494357636E-2</v>
      </c>
      <c r="ES121" s="66">
        <v>41060</v>
      </c>
      <c r="ET121">
        <v>12.214568</v>
      </c>
      <c r="EU121" s="73">
        <f t="shared" si="136"/>
        <v>0.13637963660059063</v>
      </c>
      <c r="EW121" s="66">
        <v>41060</v>
      </c>
      <c r="EX121">
        <v>12.053445999999999</v>
      </c>
      <c r="EY121" s="73">
        <f t="shared" si="137"/>
        <v>0.16043520591723703</v>
      </c>
      <c r="FA121" s="66">
        <v>41060</v>
      </c>
      <c r="FB121">
        <v>14.703721</v>
      </c>
      <c r="FC121" s="73">
        <f t="shared" si="138"/>
        <v>0.13656245560799302</v>
      </c>
      <c r="FE121" s="66">
        <v>41060</v>
      </c>
      <c r="FF121">
        <v>1.369113</v>
      </c>
      <c r="FG121" s="73">
        <f t="shared" si="139"/>
        <v>-0.21434822113064744</v>
      </c>
      <c r="FI121" s="66">
        <v>41060</v>
      </c>
      <c r="FJ121">
        <v>10.306336999999999</v>
      </c>
      <c r="FK121" s="73">
        <f t="shared" si="140"/>
        <v>0.19140925640809184</v>
      </c>
      <c r="FM121" s="93">
        <v>41060</v>
      </c>
      <c r="FN121" s="65">
        <v>100.25</v>
      </c>
      <c r="FO121" s="95">
        <f t="shared" si="141"/>
        <v>-8.9626408677218689E-2</v>
      </c>
      <c r="FQ121" s="66">
        <v>41060</v>
      </c>
      <c r="FR121">
        <v>67.666793999999996</v>
      </c>
      <c r="FS121" s="73">
        <f t="shared" si="142"/>
        <v>7.1833248420372933E-2</v>
      </c>
      <c r="FU121" s="66">
        <v>41060</v>
      </c>
      <c r="FV121">
        <v>145.10000600000001</v>
      </c>
      <c r="FW121" s="73">
        <f t="shared" si="143"/>
        <v>8.2572895228209875E-2</v>
      </c>
      <c r="FY121" s="93">
        <v>41060</v>
      </c>
      <c r="FZ121" s="65">
        <v>10.936</v>
      </c>
      <c r="GA121" s="95">
        <f t="shared" si="144"/>
        <v>-8.4952685479250493E-3</v>
      </c>
      <c r="GC121" s="66">
        <v>41060</v>
      </c>
      <c r="GD121">
        <v>12.815359000000001</v>
      </c>
      <c r="GE121" s="73">
        <f t="shared" si="145"/>
        <v>5.8748621125280509E-2</v>
      </c>
      <c r="GG121" s="66">
        <v>41060</v>
      </c>
      <c r="GH121">
        <v>22.884657000000001</v>
      </c>
      <c r="GI121" s="73">
        <f t="shared" si="146"/>
        <v>1.6632183302735016E-2</v>
      </c>
      <c r="GK121" s="66">
        <v>41060</v>
      </c>
      <c r="GL121">
        <v>10.940752</v>
      </c>
      <c r="GM121" s="73">
        <f t="shared" si="147"/>
        <v>0.20382623442058892</v>
      </c>
      <c r="GO121" s="66">
        <v>41060</v>
      </c>
      <c r="GP121">
        <v>21.180192999999999</v>
      </c>
      <c r="GQ121" s="73">
        <f t="shared" si="148"/>
        <v>-2.0314866199909361E-2</v>
      </c>
    </row>
    <row r="122" spans="1:199">
      <c r="A122" s="66">
        <v>41090</v>
      </c>
      <c r="B122">
        <v>53.204234999999997</v>
      </c>
      <c r="C122" s="73">
        <f t="shared" si="100"/>
        <v>4.5755994088396271E-2</v>
      </c>
      <c r="E122" s="66">
        <v>41090</v>
      </c>
      <c r="F122">
        <v>106.851044</v>
      </c>
      <c r="G122" s="73">
        <f t="shared" si="101"/>
        <v>2.2278174277044357E-2</v>
      </c>
      <c r="I122" s="66">
        <v>41090</v>
      </c>
      <c r="J122">
        <v>27.013871999999999</v>
      </c>
      <c r="K122" s="73">
        <f t="shared" si="102"/>
        <v>7.3823201769229227E-2</v>
      </c>
      <c r="M122" s="66">
        <v>41090</v>
      </c>
      <c r="N122">
        <v>23.183498</v>
      </c>
      <c r="O122" s="73">
        <f t="shared" si="103"/>
        <v>6.8474678345645273E-2</v>
      </c>
      <c r="Q122" s="66">
        <v>41090</v>
      </c>
      <c r="R122">
        <v>47.226104999999997</v>
      </c>
      <c r="S122" s="73">
        <f t="shared" si="104"/>
        <v>0.10812812647852131</v>
      </c>
      <c r="U122" s="66">
        <v>41090</v>
      </c>
      <c r="V122">
        <v>87.568199000000007</v>
      </c>
      <c r="W122" s="73">
        <f t="shared" si="105"/>
        <v>5.6688398637572864E-2</v>
      </c>
      <c r="X122"/>
      <c r="Y122" s="66">
        <v>41090</v>
      </c>
      <c r="Z122">
        <v>54.712029000000001</v>
      </c>
      <c r="AA122" s="73">
        <f t="shared" si="106"/>
        <v>4.3782128316694056E-2</v>
      </c>
      <c r="AC122" s="93">
        <v>41089</v>
      </c>
      <c r="AD122" s="65">
        <v>16.295999999999999</v>
      </c>
      <c r="AE122" s="95">
        <f t="shared" si="107"/>
        <v>0.19835515442999449</v>
      </c>
      <c r="AG122" s="66">
        <v>41090</v>
      </c>
      <c r="AH122">
        <v>51.663634999999999</v>
      </c>
      <c r="AI122" s="73">
        <f t="shared" si="108"/>
        <v>8.6497493551997484E-2</v>
      </c>
      <c r="AJ122"/>
      <c r="AK122" s="66">
        <v>41090</v>
      </c>
      <c r="AL122">
        <v>50.864082000000003</v>
      </c>
      <c r="AM122" s="73">
        <f t="shared" si="109"/>
        <v>0.10674898519983554</v>
      </c>
      <c r="AN122"/>
      <c r="AO122" s="66">
        <v>41090</v>
      </c>
      <c r="AP122">
        <v>26.28698</v>
      </c>
      <c r="AQ122" s="73">
        <f t="shared" si="110"/>
        <v>8.0283356381329565E-2</v>
      </c>
      <c r="AS122" s="66">
        <v>41090</v>
      </c>
      <c r="AT122">
        <v>59.159061000000001</v>
      </c>
      <c r="AU122" s="73">
        <f t="shared" si="111"/>
        <v>2.4720457402407796E-2</v>
      </c>
      <c r="AW122" s="66">
        <v>41090</v>
      </c>
      <c r="AX122">
        <v>48.099792000000001</v>
      </c>
      <c r="AY122" s="73">
        <f t="shared" si="112"/>
        <v>8.3776351838492774E-2</v>
      </c>
      <c r="BA122" s="66">
        <v>41089</v>
      </c>
      <c r="BB122">
        <v>5.1351000000000004</v>
      </c>
      <c r="BC122" s="73">
        <f t="shared" si="113"/>
        <v>0.19522207849740886</v>
      </c>
      <c r="BE122" s="66">
        <v>41090</v>
      </c>
      <c r="BF122">
        <v>57.908442999999998</v>
      </c>
      <c r="BG122" s="73">
        <f t="shared" si="114"/>
        <v>0.16431413288504884</v>
      </c>
      <c r="BI122" s="66">
        <v>41090</v>
      </c>
      <c r="BJ122">
        <v>122.374985</v>
      </c>
      <c r="BK122" s="73">
        <f t="shared" si="115"/>
        <v>0.10936532415403098</v>
      </c>
      <c r="BM122" s="66">
        <v>41090</v>
      </c>
      <c r="BN122">
        <v>23.911839000000001</v>
      </c>
      <c r="BO122" s="73">
        <f t="shared" si="116"/>
        <v>-5.4539808875019588E-3</v>
      </c>
      <c r="BQ122" s="66">
        <v>41090</v>
      </c>
      <c r="BR122">
        <v>6.3885959999999997</v>
      </c>
      <c r="BS122" s="73">
        <f t="shared" si="117"/>
        <v>5.8678709646637642E-2</v>
      </c>
      <c r="BU122" s="66">
        <v>41090</v>
      </c>
      <c r="BV122">
        <v>31.195808</v>
      </c>
      <c r="BW122" s="73">
        <f t="shared" si="118"/>
        <v>0.14131687543973864</v>
      </c>
      <c r="BY122" s="66">
        <v>41090</v>
      </c>
      <c r="BZ122">
        <v>11.816898</v>
      </c>
      <c r="CA122" s="73">
        <f t="shared" si="119"/>
        <v>3.5692260755914315E-3</v>
      </c>
      <c r="CC122" s="66">
        <v>41090</v>
      </c>
      <c r="CD122">
        <v>48.803936</v>
      </c>
      <c r="CE122" s="73">
        <f t="shared" si="120"/>
        <v>6.5273682849185541E-2</v>
      </c>
      <c r="CG122" s="66">
        <v>41090</v>
      </c>
      <c r="CH122">
        <v>7.0957749999999997</v>
      </c>
      <c r="CI122" s="73">
        <f t="shared" si="121"/>
        <v>-5.1896140497441172E-2</v>
      </c>
      <c r="CK122" s="66">
        <v>41090</v>
      </c>
      <c r="CL122">
        <v>28.065607</v>
      </c>
      <c r="CM122" s="73">
        <f t="shared" si="122"/>
        <v>-6.2682702556112094E-2</v>
      </c>
      <c r="CO122" s="66">
        <v>41090</v>
      </c>
      <c r="CP122">
        <v>1.872808</v>
      </c>
      <c r="CQ122" s="73">
        <f t="shared" si="123"/>
        <v>-1.9802543538126667E-2</v>
      </c>
      <c r="CS122" s="66">
        <v>41089</v>
      </c>
      <c r="CT122">
        <v>5.266</v>
      </c>
      <c r="CU122" s="73">
        <f t="shared" si="99"/>
        <v>0.11989787955414656</v>
      </c>
      <c r="CW122" s="66">
        <v>41089</v>
      </c>
      <c r="CX122">
        <v>72.487499999999997</v>
      </c>
      <c r="CY122" s="73">
        <f t="shared" si="124"/>
        <v>2.9068892951300995E-2</v>
      </c>
      <c r="DA122" s="66">
        <v>41090</v>
      </c>
      <c r="DB122">
        <v>42.199184000000002</v>
      </c>
      <c r="DC122" s="73">
        <f t="shared" si="125"/>
        <v>9.4421544332359431E-3</v>
      </c>
      <c r="DE122" s="66">
        <v>41090</v>
      </c>
      <c r="DF122">
        <v>24.275289999999998</v>
      </c>
      <c r="DG122" s="73">
        <f t="shared" si="126"/>
        <v>-4.2571758037955716E-2</v>
      </c>
      <c r="DI122" s="93">
        <v>41089</v>
      </c>
      <c r="DJ122" s="65">
        <v>3.7189999999999999</v>
      </c>
      <c r="DK122" s="95">
        <f t="shared" si="127"/>
        <v>0.19014991368445164</v>
      </c>
      <c r="DM122" s="66">
        <v>41090</v>
      </c>
      <c r="DN122">
        <v>0.84313099999999996</v>
      </c>
      <c r="DO122" s="73">
        <f t="shared" si="128"/>
        <v>-3.0709730285594799E-2</v>
      </c>
      <c r="DQ122" s="66">
        <v>41090</v>
      </c>
      <c r="DR122">
        <v>40.183495000000001</v>
      </c>
      <c r="DS122" s="73">
        <f t="shared" si="129"/>
        <v>5.1258828094057976E-2</v>
      </c>
      <c r="DU122" s="66">
        <v>41089</v>
      </c>
      <c r="DV122">
        <v>5.6289999999999996</v>
      </c>
      <c r="DW122" s="73">
        <f t="shared" si="130"/>
        <v>0.20144081486871521</v>
      </c>
      <c r="DY122" s="66">
        <v>41090</v>
      </c>
      <c r="DZ122">
        <v>54.793041000000002</v>
      </c>
      <c r="EA122" s="73">
        <f t="shared" si="131"/>
        <v>7.9143074204163485E-2</v>
      </c>
      <c r="EC122" s="66">
        <v>41090</v>
      </c>
      <c r="ED122">
        <v>7.8800100000000004</v>
      </c>
      <c r="EE122" s="73">
        <f t="shared" si="132"/>
        <v>0.12933900180106617</v>
      </c>
      <c r="EG122" s="93">
        <v>41089</v>
      </c>
      <c r="EH122" s="65">
        <v>10.2525</v>
      </c>
      <c r="EI122" s="95">
        <f t="shared" si="133"/>
        <v>0.14870992765869873</v>
      </c>
      <c r="EK122" s="66">
        <v>41090</v>
      </c>
      <c r="EL122">
        <v>54.820042000000001</v>
      </c>
      <c r="EM122" s="73">
        <f t="shared" si="134"/>
        <v>5.6073142041655144E-2</v>
      </c>
      <c r="EO122" s="66">
        <v>41090</v>
      </c>
      <c r="EP122">
        <v>12.116789000000001</v>
      </c>
      <c r="EQ122" s="73">
        <f t="shared" si="135"/>
        <v>4.8995132210656815E-2</v>
      </c>
      <c r="ES122" s="66">
        <v>41090</v>
      </c>
      <c r="ET122">
        <v>14.02675</v>
      </c>
      <c r="EU122" s="73">
        <f t="shared" si="136"/>
        <v>0.13833688307688066</v>
      </c>
      <c r="EW122" s="66">
        <v>41090</v>
      </c>
      <c r="EX122">
        <v>11.687120999999999</v>
      </c>
      <c r="EY122" s="73">
        <f t="shared" si="137"/>
        <v>-3.0863127875786624E-2</v>
      </c>
      <c r="FA122" s="66">
        <v>41090</v>
      </c>
      <c r="FB122">
        <v>14.384247999999999</v>
      </c>
      <c r="FC122" s="73">
        <f t="shared" si="138"/>
        <v>-2.1966872044643648E-2</v>
      </c>
      <c r="FE122" s="66">
        <v>41090</v>
      </c>
      <c r="FF122">
        <v>1.5695520000000001</v>
      </c>
      <c r="FG122" s="73">
        <f t="shared" si="139"/>
        <v>0.13662714342022758</v>
      </c>
      <c r="FI122" s="66">
        <v>41090</v>
      </c>
      <c r="FJ122">
        <v>10.891044000000001</v>
      </c>
      <c r="FK122" s="73">
        <f t="shared" si="140"/>
        <v>5.5181851348615918E-2</v>
      </c>
      <c r="FM122" s="93">
        <v>41089</v>
      </c>
      <c r="FN122" s="65">
        <v>111.15</v>
      </c>
      <c r="FO122" s="95">
        <f t="shared" si="141"/>
        <v>0.10321357422352716</v>
      </c>
      <c r="FQ122" s="66">
        <v>41090</v>
      </c>
      <c r="FR122">
        <v>65.395843999999997</v>
      </c>
      <c r="FS122" s="73">
        <f t="shared" si="142"/>
        <v>-3.4136863101986305E-2</v>
      </c>
      <c r="FU122" s="66">
        <v>41090</v>
      </c>
      <c r="FV122">
        <v>156.39999399999999</v>
      </c>
      <c r="FW122" s="73">
        <f t="shared" si="143"/>
        <v>7.4993588507104719E-2</v>
      </c>
      <c r="FY122" s="93">
        <v>41089</v>
      </c>
      <c r="FZ122" s="65">
        <v>11.250299999999999</v>
      </c>
      <c r="GA122" s="95">
        <f t="shared" si="144"/>
        <v>2.8334695539898092E-2</v>
      </c>
      <c r="GC122" s="66">
        <v>41090</v>
      </c>
      <c r="GD122">
        <v>13.252176</v>
      </c>
      <c r="GE122" s="73">
        <f t="shared" si="145"/>
        <v>3.3517391893955917E-2</v>
      </c>
      <c r="GG122" s="66">
        <v>41090</v>
      </c>
      <c r="GH122">
        <v>20.225667999999999</v>
      </c>
      <c r="GI122" s="73">
        <f t="shared" si="146"/>
        <v>-0.12351419518059982</v>
      </c>
      <c r="GK122" s="66">
        <v>41090</v>
      </c>
      <c r="GL122">
        <v>11.17135</v>
      </c>
      <c r="GM122" s="73">
        <f t="shared" si="147"/>
        <v>2.0857932017648975E-2</v>
      </c>
      <c r="GO122" s="66">
        <v>41090</v>
      </c>
      <c r="GP122">
        <v>19.063627</v>
      </c>
      <c r="GQ122" s="73">
        <f t="shared" si="148"/>
        <v>-0.10528427857039349</v>
      </c>
    </row>
    <row r="123" spans="1:199">
      <c r="A123" s="66">
        <v>41121</v>
      </c>
      <c r="B123">
        <v>55.368217000000001</v>
      </c>
      <c r="C123" s="73">
        <f t="shared" si="100"/>
        <v>3.9867730320781232E-2</v>
      </c>
      <c r="E123" s="66">
        <v>41121</v>
      </c>
      <c r="F123">
        <v>113.17229500000001</v>
      </c>
      <c r="G123" s="73">
        <f t="shared" si="101"/>
        <v>5.7475639574151194E-2</v>
      </c>
      <c r="I123" s="66">
        <v>41121</v>
      </c>
      <c r="J123">
        <v>28.52243</v>
      </c>
      <c r="K123" s="73">
        <f t="shared" si="102"/>
        <v>5.4340283439059667E-2</v>
      </c>
      <c r="M123" s="66">
        <v>41121</v>
      </c>
      <c r="N123">
        <v>22.752732999999999</v>
      </c>
      <c r="O123" s="73">
        <f t="shared" si="103"/>
        <v>-1.8755462430019503E-2</v>
      </c>
      <c r="Q123" s="66">
        <v>41121</v>
      </c>
      <c r="R123">
        <v>47.726962999999998</v>
      </c>
      <c r="S123" s="73">
        <f t="shared" si="104"/>
        <v>1.0549688510946495E-2</v>
      </c>
      <c r="U123" s="66">
        <v>41121</v>
      </c>
      <c r="V123">
        <v>87.675842000000003</v>
      </c>
      <c r="W123" s="73">
        <f t="shared" si="105"/>
        <v>1.2284927113481144E-3</v>
      </c>
      <c r="X123"/>
      <c r="Y123" s="66">
        <v>41121</v>
      </c>
      <c r="Z123">
        <v>59.716022000000002</v>
      </c>
      <c r="AA123" s="73">
        <f t="shared" si="106"/>
        <v>8.7516765757845075E-2</v>
      </c>
      <c r="AC123" s="93">
        <v>41121</v>
      </c>
      <c r="AD123" s="65">
        <v>16.765999999999998</v>
      </c>
      <c r="AE123" s="95">
        <f t="shared" si="107"/>
        <v>2.8433347291160836E-2</v>
      </c>
      <c r="AG123" s="66">
        <v>41121</v>
      </c>
      <c r="AH123">
        <v>51.463332999999999</v>
      </c>
      <c r="AI123" s="73">
        <f t="shared" si="108"/>
        <v>-3.8845756015728956E-3</v>
      </c>
      <c r="AJ123"/>
      <c r="AK123" s="66">
        <v>41121</v>
      </c>
      <c r="AL123">
        <v>49.777473000000001</v>
      </c>
      <c r="AM123" s="73">
        <f t="shared" si="109"/>
        <v>-2.159448401716605E-2</v>
      </c>
      <c r="AN123"/>
      <c r="AO123" s="66">
        <v>41121</v>
      </c>
      <c r="AP123">
        <v>27.239274999999999</v>
      </c>
      <c r="AQ123" s="73">
        <f t="shared" si="110"/>
        <v>3.5586106087153041E-2</v>
      </c>
      <c r="AS123" s="66">
        <v>41121</v>
      </c>
      <c r="AT123">
        <v>63.667656000000001</v>
      </c>
      <c r="AU123" s="73">
        <f t="shared" si="111"/>
        <v>7.3446913019121832E-2</v>
      </c>
      <c r="AW123" s="66">
        <v>41121</v>
      </c>
      <c r="AX123">
        <v>49.984000999999999</v>
      </c>
      <c r="AY123" s="73">
        <f t="shared" si="112"/>
        <v>3.842512144558128E-2</v>
      </c>
      <c r="BA123" s="66">
        <v>41121</v>
      </c>
      <c r="BB123">
        <v>4.8685999999999998</v>
      </c>
      <c r="BC123" s="73">
        <f t="shared" si="113"/>
        <v>-5.3292895954408614E-2</v>
      </c>
      <c r="BE123" s="66">
        <v>41121</v>
      </c>
      <c r="BF123">
        <v>55.228825000000001</v>
      </c>
      <c r="BG123" s="73">
        <f t="shared" si="114"/>
        <v>-4.7378185310933289E-2</v>
      </c>
      <c r="BI123" s="66">
        <v>41121</v>
      </c>
      <c r="BJ123">
        <v>123.607544</v>
      </c>
      <c r="BK123" s="73">
        <f t="shared" si="115"/>
        <v>1.0021600483087926E-2</v>
      </c>
      <c r="BM123" s="66">
        <v>41121</v>
      </c>
      <c r="BN123">
        <v>27.387260000000001</v>
      </c>
      <c r="BO123" s="73">
        <f t="shared" si="116"/>
        <v>0.13570424982343382</v>
      </c>
      <c r="BQ123" s="66">
        <v>41121</v>
      </c>
      <c r="BR123">
        <v>6.6030110000000004</v>
      </c>
      <c r="BS123" s="73">
        <f t="shared" si="117"/>
        <v>3.3011231182501703E-2</v>
      </c>
      <c r="BU123" s="66">
        <v>41121</v>
      </c>
      <c r="BV123">
        <v>29.885445000000001</v>
      </c>
      <c r="BW123" s="73">
        <f t="shared" si="118"/>
        <v>-4.2912154235494854E-2</v>
      </c>
      <c r="BY123" s="66">
        <v>41121</v>
      </c>
      <c r="BZ123">
        <v>12.364236</v>
      </c>
      <c r="CA123" s="73">
        <f t="shared" si="119"/>
        <v>4.527757077436282E-2</v>
      </c>
      <c r="CC123" s="66">
        <v>41121</v>
      </c>
      <c r="CD123">
        <v>46.306323999999996</v>
      </c>
      <c r="CE123" s="73">
        <f t="shared" si="120"/>
        <v>-5.2532426106336412E-2</v>
      </c>
      <c r="CG123" s="66">
        <v>41121</v>
      </c>
      <c r="CH123">
        <v>8.2082789999999992</v>
      </c>
      <c r="CI123" s="73">
        <f t="shared" si="121"/>
        <v>0.14564374257873566</v>
      </c>
      <c r="CK123" s="66">
        <v>41121</v>
      </c>
      <c r="CL123">
        <v>28.098102999999998</v>
      </c>
      <c r="CM123" s="73">
        <f t="shared" si="122"/>
        <v>1.1571886410722901E-3</v>
      </c>
      <c r="CO123" s="66">
        <v>41121</v>
      </c>
      <c r="CP123">
        <v>2.096905</v>
      </c>
      <c r="CQ123" s="73">
        <f t="shared" si="123"/>
        <v>0.11302353921582611</v>
      </c>
      <c r="CS123" s="66">
        <v>41121</v>
      </c>
      <c r="CT123">
        <v>5.3810000000000002</v>
      </c>
      <c r="CU123" s="73">
        <f t="shared" si="99"/>
        <v>2.1603169433164888E-2</v>
      </c>
      <c r="CW123" s="66">
        <v>41121</v>
      </c>
      <c r="CX123">
        <v>73.236099999999993</v>
      </c>
      <c r="CY123" s="73">
        <f t="shared" si="124"/>
        <v>1.0274335595553321E-2</v>
      </c>
      <c r="DA123" s="66">
        <v>41121</v>
      </c>
      <c r="DB123">
        <v>42.258884000000002</v>
      </c>
      <c r="DC123" s="73">
        <f t="shared" si="125"/>
        <v>1.4137195263109552E-3</v>
      </c>
      <c r="DE123" s="66">
        <v>41121</v>
      </c>
      <c r="DF123">
        <v>24.504014999999999</v>
      </c>
      <c r="DG123" s="73">
        <f t="shared" si="126"/>
        <v>9.3780211222505259E-3</v>
      </c>
      <c r="DI123" s="93">
        <v>41121</v>
      </c>
      <c r="DJ123" s="65">
        <v>2.95</v>
      </c>
      <c r="DK123" s="95">
        <f t="shared" si="127"/>
        <v>-0.23164964459120446</v>
      </c>
      <c r="DM123" s="66">
        <v>41121</v>
      </c>
      <c r="DN123">
        <v>1.020246</v>
      </c>
      <c r="DO123" s="73">
        <f t="shared" si="128"/>
        <v>0.19067671035133071</v>
      </c>
      <c r="DQ123" s="66">
        <v>41121</v>
      </c>
      <c r="DR123">
        <v>43.832572999999996</v>
      </c>
      <c r="DS123" s="73">
        <f t="shared" si="129"/>
        <v>8.6920877613807235E-2</v>
      </c>
      <c r="DU123" s="66">
        <v>41121</v>
      </c>
      <c r="DV123">
        <v>5.3239999999999998</v>
      </c>
      <c r="DW123" s="73">
        <f t="shared" si="130"/>
        <v>-5.5706905949024284E-2</v>
      </c>
      <c r="DY123" s="66">
        <v>41121</v>
      </c>
      <c r="DZ123">
        <v>55.779335000000003</v>
      </c>
      <c r="EA123" s="73">
        <f t="shared" si="131"/>
        <v>1.7840263453411193E-2</v>
      </c>
      <c r="EC123" s="66">
        <v>41121</v>
      </c>
      <c r="ED123">
        <v>7.9559870000000004</v>
      </c>
      <c r="EE123" s="73">
        <f t="shared" si="132"/>
        <v>9.5955540989471778E-3</v>
      </c>
      <c r="EG123" s="93">
        <v>41121</v>
      </c>
      <c r="EH123" s="65">
        <v>9.1225000000000005</v>
      </c>
      <c r="EI123" s="95">
        <f t="shared" si="133"/>
        <v>-0.11677768895561157</v>
      </c>
      <c r="EK123" s="66">
        <v>41121</v>
      </c>
      <c r="EL123">
        <v>53.223250999999998</v>
      </c>
      <c r="EM123" s="73">
        <f t="shared" si="134"/>
        <v>-2.9560507276350564E-2</v>
      </c>
      <c r="EO123" s="66">
        <v>41121</v>
      </c>
      <c r="EP123">
        <v>12.783047</v>
      </c>
      <c r="EQ123" s="73">
        <f t="shared" si="135"/>
        <v>5.3527828390760999E-2</v>
      </c>
      <c r="ES123" s="66">
        <v>41121</v>
      </c>
      <c r="ET123">
        <v>14.340548999999999</v>
      </c>
      <c r="EU123" s="73">
        <f t="shared" si="136"/>
        <v>2.2124898149133813E-2</v>
      </c>
      <c r="EW123" s="66">
        <v>41121</v>
      </c>
      <c r="EX123">
        <v>12.580444</v>
      </c>
      <c r="EY123" s="73">
        <f t="shared" si="137"/>
        <v>7.3656078485592871E-2</v>
      </c>
      <c r="FA123" s="66">
        <v>41121</v>
      </c>
      <c r="FB123">
        <v>16.812235000000001</v>
      </c>
      <c r="FC123" s="73">
        <f t="shared" si="138"/>
        <v>0.15597317619610665</v>
      </c>
      <c r="FE123" s="66">
        <v>41121</v>
      </c>
      <c r="FF123">
        <v>1.8660680000000001</v>
      </c>
      <c r="FG123" s="73">
        <f t="shared" si="139"/>
        <v>0.17304331502585765</v>
      </c>
      <c r="FI123" s="66">
        <v>41121</v>
      </c>
      <c r="FJ123">
        <v>10.982626</v>
      </c>
      <c r="FK123" s="73">
        <f t="shared" si="140"/>
        <v>8.3737694811747733E-3</v>
      </c>
      <c r="FM123" s="93">
        <v>41121</v>
      </c>
      <c r="FN123" s="65">
        <v>115.6</v>
      </c>
      <c r="FO123" s="95">
        <f t="shared" si="141"/>
        <v>3.925531582807134E-2</v>
      </c>
      <c r="FQ123" s="66">
        <v>41121</v>
      </c>
      <c r="FR123">
        <v>64.057281000000003</v>
      </c>
      <c r="FS123" s="73">
        <f t="shared" si="142"/>
        <v>-2.0681010346307604E-2</v>
      </c>
      <c r="FU123" s="66">
        <v>41121</v>
      </c>
      <c r="FV123">
        <v>162.14999399999999</v>
      </c>
      <c r="FW123" s="73">
        <f t="shared" si="143"/>
        <v>3.6105006002512471E-2</v>
      </c>
      <c r="FY123" s="93">
        <v>41121</v>
      </c>
      <c r="FZ123" s="65">
        <v>11.3896</v>
      </c>
      <c r="GA123" s="95">
        <f t="shared" si="144"/>
        <v>1.2305863355852532E-2</v>
      </c>
      <c r="GC123" s="66">
        <v>41121</v>
      </c>
      <c r="GD123">
        <v>12.011647999999999</v>
      </c>
      <c r="GE123" s="73">
        <f t="shared" si="145"/>
        <v>-9.8284919701235776E-2</v>
      </c>
      <c r="GG123" s="66">
        <v>41121</v>
      </c>
      <c r="GH123">
        <v>22.461525000000002</v>
      </c>
      <c r="GI123" s="73">
        <f t="shared" si="146"/>
        <v>0.10485135466220757</v>
      </c>
      <c r="GK123" s="66">
        <v>41121</v>
      </c>
      <c r="GL123">
        <v>11.771663</v>
      </c>
      <c r="GM123" s="73">
        <f t="shared" si="147"/>
        <v>5.2342737487217496E-2</v>
      </c>
      <c r="GO123" s="66">
        <v>41121</v>
      </c>
      <c r="GP123">
        <v>21.669333000000002</v>
      </c>
      <c r="GQ123" s="73">
        <f t="shared" si="148"/>
        <v>0.12811586126302915</v>
      </c>
    </row>
    <row r="124" spans="1:199">
      <c r="A124" s="66">
        <v>41152</v>
      </c>
      <c r="B124">
        <v>54.862461000000003</v>
      </c>
      <c r="C124" s="73">
        <f t="shared" si="100"/>
        <v>-9.176384617186539E-3</v>
      </c>
      <c r="E124" s="66">
        <v>41152</v>
      </c>
      <c r="F124">
        <v>102.01200900000001</v>
      </c>
      <c r="G124" s="73">
        <f t="shared" si="101"/>
        <v>-0.10382085035003985</v>
      </c>
      <c r="I124" s="66">
        <v>41152</v>
      </c>
      <c r="J124">
        <v>27.728638</v>
      </c>
      <c r="K124" s="73">
        <f t="shared" si="102"/>
        <v>-2.8225053341466771E-2</v>
      </c>
      <c r="M124" s="66">
        <v>41152</v>
      </c>
      <c r="N124">
        <v>22.783021999999999</v>
      </c>
      <c r="O124" s="73">
        <f t="shared" si="103"/>
        <v>1.3303393988803136E-3</v>
      </c>
      <c r="Q124" s="66">
        <v>41152</v>
      </c>
      <c r="R124">
        <v>50.185707000000001</v>
      </c>
      <c r="S124" s="73">
        <f t="shared" si="104"/>
        <v>5.0233764793006799E-2</v>
      </c>
      <c r="U124" s="66">
        <v>41152</v>
      </c>
      <c r="V124">
        <v>86.348251000000005</v>
      </c>
      <c r="W124" s="73">
        <f t="shared" si="105"/>
        <v>-1.5257850019483387E-2</v>
      </c>
      <c r="X124"/>
      <c r="Y124" s="66">
        <v>41152</v>
      </c>
      <c r="Z124">
        <v>61.450038999999997</v>
      </c>
      <c r="AA124" s="73">
        <f t="shared" si="106"/>
        <v>2.8624111072417309E-2</v>
      </c>
      <c r="AC124" s="93">
        <v>41152</v>
      </c>
      <c r="AD124" s="65">
        <v>17.797000000000001</v>
      </c>
      <c r="AE124" s="95">
        <f t="shared" si="107"/>
        <v>5.9676877552183163E-2</v>
      </c>
      <c r="AG124" s="66">
        <v>41152</v>
      </c>
      <c r="AH124">
        <v>55.769390000000001</v>
      </c>
      <c r="AI124" s="73">
        <f t="shared" si="108"/>
        <v>8.0355579052853843E-2</v>
      </c>
      <c r="AJ124"/>
      <c r="AK124" s="66">
        <v>41152</v>
      </c>
      <c r="AL124">
        <v>50.772247</v>
      </c>
      <c r="AM124" s="73">
        <f t="shared" si="109"/>
        <v>1.9787354108090582E-2</v>
      </c>
      <c r="AN124"/>
      <c r="AO124" s="66">
        <v>41152</v>
      </c>
      <c r="AP124">
        <v>22.158864999999999</v>
      </c>
      <c r="AQ124" s="73">
        <f t="shared" si="110"/>
        <v>-0.2064222234996366</v>
      </c>
      <c r="AS124" s="66">
        <v>41152</v>
      </c>
      <c r="AT124">
        <v>67.548866000000004</v>
      </c>
      <c r="AU124" s="73">
        <f t="shared" si="111"/>
        <v>5.9174598175725519E-2</v>
      </c>
      <c r="AW124" s="66">
        <v>41152</v>
      </c>
      <c r="AX124">
        <v>53.089297999999999</v>
      </c>
      <c r="AY124" s="73">
        <f t="shared" si="112"/>
        <v>6.0272389455377134E-2</v>
      </c>
      <c r="BA124" s="66">
        <v>41152</v>
      </c>
      <c r="BB124">
        <v>5.5768000000000004</v>
      </c>
      <c r="BC124" s="73">
        <f t="shared" si="113"/>
        <v>0.13580871375686918</v>
      </c>
      <c r="BE124" s="66">
        <v>41152</v>
      </c>
      <c r="BF124">
        <v>51.004058999999998</v>
      </c>
      <c r="BG124" s="73">
        <f t="shared" si="114"/>
        <v>-7.9579791224579227E-2</v>
      </c>
      <c r="BI124" s="66">
        <v>41152</v>
      </c>
      <c r="BJ124">
        <v>124.972176</v>
      </c>
      <c r="BK124" s="73">
        <f t="shared" si="115"/>
        <v>1.0979541765325496E-2</v>
      </c>
      <c r="BM124" s="66">
        <v>41152</v>
      </c>
      <c r="BN124">
        <v>29.309239999999999</v>
      </c>
      <c r="BO124" s="73">
        <f t="shared" si="116"/>
        <v>6.7824882908473452E-2</v>
      </c>
      <c r="BQ124" s="66">
        <v>41152</v>
      </c>
      <c r="BR124">
        <v>6.6656659999999999</v>
      </c>
      <c r="BS124" s="73">
        <f t="shared" si="117"/>
        <v>9.4441164992670034E-3</v>
      </c>
      <c r="BU124" s="66">
        <v>41152</v>
      </c>
      <c r="BV124">
        <v>28.862442000000001</v>
      </c>
      <c r="BW124" s="73">
        <f t="shared" si="118"/>
        <v>-3.48304074279467E-2</v>
      </c>
      <c r="BY124" s="66">
        <v>41152</v>
      </c>
      <c r="BZ124">
        <v>11.943208</v>
      </c>
      <c r="CA124" s="73">
        <f t="shared" si="119"/>
        <v>-3.4645363167345955E-2</v>
      </c>
      <c r="CC124" s="66">
        <v>41152</v>
      </c>
      <c r="CD124">
        <v>45.704002000000003</v>
      </c>
      <c r="CE124" s="73">
        <f t="shared" si="120"/>
        <v>-1.3092674055964471E-2</v>
      </c>
      <c r="CG124" s="66">
        <v>41152</v>
      </c>
      <c r="CH124">
        <v>8.2653300000000005</v>
      </c>
      <c r="CI124" s="73">
        <f t="shared" si="121"/>
        <v>6.9263788018335774E-3</v>
      </c>
      <c r="CK124" s="66">
        <v>41152</v>
      </c>
      <c r="CL124">
        <v>26.924301</v>
      </c>
      <c r="CM124" s="73">
        <f t="shared" si="122"/>
        <v>-4.2672803461400698E-2</v>
      </c>
      <c r="CO124" s="66">
        <v>41152</v>
      </c>
      <c r="CP124">
        <v>2.2201580000000001</v>
      </c>
      <c r="CQ124" s="73">
        <f t="shared" si="123"/>
        <v>5.7115916442775319E-2</v>
      </c>
      <c r="CS124" s="66">
        <v>41152</v>
      </c>
      <c r="CT124">
        <v>6.0819999999999999</v>
      </c>
      <c r="CU124" s="73">
        <f t="shared" si="99"/>
        <v>0.1224593587478902</v>
      </c>
      <c r="CW124" s="66">
        <v>41152</v>
      </c>
      <c r="CX124">
        <v>75.304900000000004</v>
      </c>
      <c r="CY124" s="73">
        <f t="shared" si="124"/>
        <v>2.7856736931745802E-2</v>
      </c>
      <c r="DA124" s="66">
        <v>41152</v>
      </c>
      <c r="DB124">
        <v>40.860199000000001</v>
      </c>
      <c r="DC124" s="73">
        <f t="shared" si="125"/>
        <v>-3.365814422202653E-2</v>
      </c>
      <c r="DE124" s="66">
        <v>41152</v>
      </c>
      <c r="DF124">
        <v>24.618378</v>
      </c>
      <c r="DG124" s="73">
        <f t="shared" si="126"/>
        <v>4.656255513552276E-3</v>
      </c>
      <c r="DI124" s="93">
        <v>41152</v>
      </c>
      <c r="DJ124" s="65">
        <v>3.1539999999999999</v>
      </c>
      <c r="DK124" s="95">
        <f t="shared" si="127"/>
        <v>6.6866318189117993E-2</v>
      </c>
      <c r="DM124" s="66">
        <v>41152</v>
      </c>
      <c r="DN124">
        <v>0.965561</v>
      </c>
      <c r="DO124" s="73">
        <f t="shared" si="128"/>
        <v>-5.5089774098081822E-2</v>
      </c>
      <c r="DQ124" s="66">
        <v>41152</v>
      </c>
      <c r="DR124">
        <v>40.205322000000002</v>
      </c>
      <c r="DS124" s="73">
        <f t="shared" si="129"/>
        <v>-8.6377841869510058E-2</v>
      </c>
      <c r="DU124" s="66">
        <v>41152</v>
      </c>
      <c r="DV124">
        <v>6.0730000000000004</v>
      </c>
      <c r="DW124" s="73">
        <f t="shared" si="130"/>
        <v>0.13162781638257315</v>
      </c>
      <c r="DY124" s="66">
        <v>41152</v>
      </c>
      <c r="DZ124">
        <v>57.240841000000003</v>
      </c>
      <c r="EA124" s="73">
        <f t="shared" si="131"/>
        <v>2.5864186810533679E-2</v>
      </c>
      <c r="EC124" s="66">
        <v>41152</v>
      </c>
      <c r="ED124">
        <v>6.7931609999999996</v>
      </c>
      <c r="EE124" s="73">
        <f t="shared" si="132"/>
        <v>-0.15800835620661788</v>
      </c>
      <c r="EG124" s="93">
        <v>41152</v>
      </c>
      <c r="EH124" s="65">
        <v>9.9262999999999995</v>
      </c>
      <c r="EI124" s="95">
        <f t="shared" si="133"/>
        <v>8.4443911035105193E-2</v>
      </c>
      <c r="EK124" s="66">
        <v>41152</v>
      </c>
      <c r="EL124">
        <v>52.972594999999998</v>
      </c>
      <c r="EM124" s="73">
        <f t="shared" si="134"/>
        <v>-4.720645390937638E-3</v>
      </c>
      <c r="EO124" s="66">
        <v>41152</v>
      </c>
      <c r="EP124">
        <v>12.580272000000001</v>
      </c>
      <c r="EQ124" s="73">
        <f t="shared" si="135"/>
        <v>-1.5989967277147615E-2</v>
      </c>
      <c r="ES124" s="66">
        <v>41152</v>
      </c>
      <c r="ET124">
        <v>14.242486</v>
      </c>
      <c r="EU124" s="73">
        <f t="shared" si="136"/>
        <v>-6.8616495590336458E-3</v>
      </c>
      <c r="EW124" s="66">
        <v>41152</v>
      </c>
      <c r="EX124">
        <v>11.182617</v>
      </c>
      <c r="EY124" s="73">
        <f t="shared" si="137"/>
        <v>-0.1177830257203272</v>
      </c>
      <c r="FA124" s="66">
        <v>41152</v>
      </c>
      <c r="FB124">
        <v>17.650853999999999</v>
      </c>
      <c r="FC124" s="73">
        <f t="shared" si="138"/>
        <v>4.8677272321847494E-2</v>
      </c>
      <c r="FE124" s="66">
        <v>41152</v>
      </c>
      <c r="FF124">
        <v>1.696275</v>
      </c>
      <c r="FG124" s="73">
        <f t="shared" si="139"/>
        <v>-9.5398872895606515E-2</v>
      </c>
      <c r="FI124" s="66">
        <v>41152</v>
      </c>
      <c r="FJ124">
        <v>10.690270999999999</v>
      </c>
      <c r="FK124" s="73">
        <f t="shared" si="140"/>
        <v>-2.6980494088854681E-2</v>
      </c>
      <c r="FM124" s="93">
        <v>41152</v>
      </c>
      <c r="FN124" s="65">
        <v>117.7</v>
      </c>
      <c r="FO124" s="95">
        <f t="shared" si="141"/>
        <v>1.800305802795394E-2</v>
      </c>
      <c r="FQ124" s="66">
        <v>41152</v>
      </c>
      <c r="FR124">
        <v>67.269852</v>
      </c>
      <c r="FS124" s="73">
        <f t="shared" si="142"/>
        <v>4.893447324888936E-2</v>
      </c>
      <c r="FU124" s="66">
        <v>41152</v>
      </c>
      <c r="FV124">
        <v>155.10000600000001</v>
      </c>
      <c r="FW124" s="73">
        <f t="shared" si="143"/>
        <v>-4.445168688333908E-2</v>
      </c>
      <c r="FY124" s="93">
        <v>41152</v>
      </c>
      <c r="FZ124" s="65">
        <v>11.3147</v>
      </c>
      <c r="GA124" s="95">
        <f t="shared" si="144"/>
        <v>-6.597893061071212E-3</v>
      </c>
      <c r="GC124" s="66">
        <v>41152</v>
      </c>
      <c r="GD124">
        <v>13.209288000000001</v>
      </c>
      <c r="GE124" s="73">
        <f t="shared" si="145"/>
        <v>9.5043372857550323E-2</v>
      </c>
      <c r="GG124" s="66">
        <v>41152</v>
      </c>
      <c r="GH124">
        <v>22.510935</v>
      </c>
      <c r="GI124" s="73">
        <f t="shared" si="146"/>
        <v>2.1973456591272813E-3</v>
      </c>
      <c r="GK124" s="66">
        <v>41152</v>
      </c>
      <c r="GL124">
        <v>11.980346000000001</v>
      </c>
      <c r="GM124" s="73">
        <f t="shared" si="147"/>
        <v>1.757227102900245E-2</v>
      </c>
      <c r="GO124" s="66">
        <v>41152</v>
      </c>
      <c r="GP124">
        <v>23.562280999999999</v>
      </c>
      <c r="GQ124" s="73">
        <f t="shared" si="148"/>
        <v>8.3749135540788777E-2</v>
      </c>
    </row>
    <row r="125" spans="1:199">
      <c r="A125" s="66">
        <v>41182</v>
      </c>
      <c r="B125">
        <v>53.486136999999999</v>
      </c>
      <c r="C125" s="73">
        <f t="shared" si="100"/>
        <v>-2.5406845317162023E-2</v>
      </c>
      <c r="E125" s="66">
        <v>41182</v>
      </c>
      <c r="F125">
        <v>109.335953</v>
      </c>
      <c r="G125" s="73">
        <f t="shared" si="101"/>
        <v>6.9334738146709762E-2</v>
      </c>
      <c r="I125" s="66">
        <v>41182</v>
      </c>
      <c r="J125">
        <v>28.281801000000002</v>
      </c>
      <c r="K125" s="73">
        <f t="shared" si="102"/>
        <v>1.9752781642252523E-2</v>
      </c>
      <c r="M125" s="66">
        <v>41182</v>
      </c>
      <c r="N125">
        <v>23.445076</v>
      </c>
      <c r="O125" s="73">
        <f t="shared" si="103"/>
        <v>2.8644884716924342E-2</v>
      </c>
      <c r="Q125" s="66">
        <v>41182</v>
      </c>
      <c r="R125">
        <v>51.178314</v>
      </c>
      <c r="S125" s="73">
        <f t="shared" si="104"/>
        <v>1.95856225919455E-2</v>
      </c>
      <c r="U125" s="66">
        <v>41182</v>
      </c>
      <c r="V125">
        <v>88.151275999999996</v>
      </c>
      <c r="W125" s="73">
        <f t="shared" si="105"/>
        <v>2.0665834454774431E-2</v>
      </c>
      <c r="X125"/>
      <c r="Y125" s="66">
        <v>41182</v>
      </c>
      <c r="Z125">
        <v>61.394646000000002</v>
      </c>
      <c r="AA125" s="73">
        <f t="shared" si="106"/>
        <v>-9.0183802016842365E-4</v>
      </c>
      <c r="AC125" s="93">
        <v>41180</v>
      </c>
      <c r="AD125" s="65">
        <v>19.326000000000001</v>
      </c>
      <c r="AE125" s="95">
        <f t="shared" si="107"/>
        <v>8.2421435809268237E-2</v>
      </c>
      <c r="AG125" s="66">
        <v>41182</v>
      </c>
      <c r="AH125">
        <v>56.069836000000002</v>
      </c>
      <c r="AI125" s="73">
        <f t="shared" si="108"/>
        <v>5.3728326545432765E-3</v>
      </c>
      <c r="AJ125"/>
      <c r="AK125" s="66">
        <v>41182</v>
      </c>
      <c r="AL125">
        <v>51.897117999999999</v>
      </c>
      <c r="AM125" s="73">
        <f t="shared" si="109"/>
        <v>2.1913372364622642E-2</v>
      </c>
      <c r="AN125"/>
      <c r="AO125" s="66">
        <v>41182</v>
      </c>
      <c r="AP125">
        <v>24.624949999999998</v>
      </c>
      <c r="AQ125" s="73">
        <f t="shared" si="110"/>
        <v>0.10552251444341525</v>
      </c>
      <c r="AS125" s="66">
        <v>41182</v>
      </c>
      <c r="AT125">
        <v>69.788573999999997</v>
      </c>
      <c r="AU125" s="73">
        <f t="shared" si="111"/>
        <v>3.261902339302928E-2</v>
      </c>
      <c r="AW125" s="66">
        <v>41182</v>
      </c>
      <c r="AX125">
        <v>51.69838</v>
      </c>
      <c r="AY125" s="73">
        <f t="shared" si="112"/>
        <v>-2.6548917278379731E-2</v>
      </c>
      <c r="BA125" s="66">
        <v>41180</v>
      </c>
      <c r="BB125">
        <v>5.6997</v>
      </c>
      <c r="BC125" s="73">
        <f t="shared" si="113"/>
        <v>2.1798406686415039E-2</v>
      </c>
      <c r="BE125" s="66">
        <v>41182</v>
      </c>
      <c r="BF125">
        <v>52.058743</v>
      </c>
      <c r="BG125" s="73">
        <f t="shared" si="114"/>
        <v>2.0467536265217287E-2</v>
      </c>
      <c r="BI125" s="66">
        <v>41182</v>
      </c>
      <c r="BJ125">
        <v>140.511124</v>
      </c>
      <c r="BK125" s="73">
        <f t="shared" si="115"/>
        <v>0.11719553949187407</v>
      </c>
      <c r="BM125" s="66">
        <v>41182</v>
      </c>
      <c r="BN125">
        <v>30.759644000000002</v>
      </c>
      <c r="BO125" s="73">
        <f t="shared" si="116"/>
        <v>4.830074642862861E-2</v>
      </c>
      <c r="BQ125" s="66">
        <v>41182</v>
      </c>
      <c r="BR125">
        <v>6.1324129999999997</v>
      </c>
      <c r="BS125" s="73">
        <f t="shared" si="117"/>
        <v>-8.3381563280024773E-2</v>
      </c>
      <c r="BU125" s="66">
        <v>41182</v>
      </c>
      <c r="BV125">
        <v>27.605723999999999</v>
      </c>
      <c r="BW125" s="73">
        <f t="shared" si="118"/>
        <v>-4.4518022625812025E-2</v>
      </c>
      <c r="BY125" s="66">
        <v>41182</v>
      </c>
      <c r="BZ125">
        <v>12.799797</v>
      </c>
      <c r="CA125" s="73">
        <f t="shared" si="119"/>
        <v>6.9266562830561595E-2</v>
      </c>
      <c r="CC125" s="66">
        <v>41182</v>
      </c>
      <c r="CD125">
        <v>49.350043999999997</v>
      </c>
      <c r="CE125" s="73">
        <f t="shared" si="120"/>
        <v>7.6752792287765312E-2</v>
      </c>
      <c r="CG125" s="66">
        <v>41182</v>
      </c>
      <c r="CH125">
        <v>8.7467020000000009</v>
      </c>
      <c r="CI125" s="73">
        <f t="shared" si="121"/>
        <v>5.6607057153137033E-2</v>
      </c>
      <c r="CK125" s="66">
        <v>41182</v>
      </c>
      <c r="CL125">
        <v>27.736623999999999</v>
      </c>
      <c r="CM125" s="73">
        <f t="shared" si="122"/>
        <v>2.972444426372222E-2</v>
      </c>
      <c r="CO125" s="66">
        <v>41182</v>
      </c>
      <c r="CP125">
        <v>2.3346070000000001</v>
      </c>
      <c r="CQ125" s="73">
        <f t="shared" si="123"/>
        <v>5.026520408143139E-2</v>
      </c>
      <c r="CS125" s="66">
        <v>41180</v>
      </c>
      <c r="CT125">
        <v>6.149</v>
      </c>
      <c r="CU125" s="73">
        <f t="shared" si="99"/>
        <v>1.095587771615983E-2</v>
      </c>
      <c r="CW125" s="66">
        <v>41180</v>
      </c>
      <c r="CX125">
        <v>77.639300000000006</v>
      </c>
      <c r="CY125" s="73">
        <f t="shared" si="124"/>
        <v>3.0528536559158395E-2</v>
      </c>
      <c r="DA125" s="66">
        <v>41182</v>
      </c>
      <c r="DB125">
        <v>40.446570999999999</v>
      </c>
      <c r="DC125" s="73">
        <f t="shared" si="125"/>
        <v>-1.0174591077818705E-2</v>
      </c>
      <c r="DE125" s="66">
        <v>41182</v>
      </c>
      <c r="DF125">
        <v>27.002358999999998</v>
      </c>
      <c r="DG125" s="73">
        <f t="shared" si="126"/>
        <v>9.2430995369336105E-2</v>
      </c>
      <c r="DI125" s="93">
        <v>41180</v>
      </c>
      <c r="DJ125" s="65">
        <v>3.528</v>
      </c>
      <c r="DK125" s="95">
        <f t="shared" si="127"/>
        <v>0.11205964960369834</v>
      </c>
      <c r="DM125" s="66">
        <v>41182</v>
      </c>
      <c r="DN125">
        <v>1.0112680000000001</v>
      </c>
      <c r="DO125" s="73">
        <f t="shared" si="128"/>
        <v>4.6250988394615583E-2</v>
      </c>
      <c r="DQ125" s="66">
        <v>41182</v>
      </c>
      <c r="DR125">
        <v>42.108429000000001</v>
      </c>
      <c r="DS125" s="73">
        <f t="shared" si="129"/>
        <v>4.6248559502803391E-2</v>
      </c>
      <c r="DU125" s="66">
        <v>41180</v>
      </c>
      <c r="DV125">
        <v>6.1130000000000004</v>
      </c>
      <c r="DW125" s="73">
        <f t="shared" si="130"/>
        <v>6.564934131150094E-3</v>
      </c>
      <c r="DY125" s="66">
        <v>41182</v>
      </c>
      <c r="DZ125">
        <v>58.935478000000003</v>
      </c>
      <c r="EA125" s="73">
        <f t="shared" si="131"/>
        <v>2.9175605172969753E-2</v>
      </c>
      <c r="EC125" s="66">
        <v>41182</v>
      </c>
      <c r="ED125">
        <v>6.5669320000000004</v>
      </c>
      <c r="EE125" s="73">
        <f t="shared" si="132"/>
        <v>-3.3869618445945229E-2</v>
      </c>
      <c r="EG125" s="93">
        <v>41180</v>
      </c>
      <c r="EH125" s="65">
        <v>10.2575</v>
      </c>
      <c r="EI125" s="95">
        <f t="shared" si="133"/>
        <v>3.2821344970633257E-2</v>
      </c>
      <c r="EK125" s="66">
        <v>41182</v>
      </c>
      <c r="EL125">
        <v>50.308182000000002</v>
      </c>
      <c r="EM125" s="73">
        <f t="shared" si="134"/>
        <v>-5.1606976457559545E-2</v>
      </c>
      <c r="EO125" s="66">
        <v>41182</v>
      </c>
      <c r="EP125">
        <v>12.658899</v>
      </c>
      <c r="EQ125" s="73">
        <f t="shared" si="135"/>
        <v>6.2305734493796634E-3</v>
      </c>
      <c r="ES125" s="66">
        <v>41182</v>
      </c>
      <c r="ET125">
        <v>15.132887</v>
      </c>
      <c r="EU125" s="73">
        <f t="shared" si="136"/>
        <v>6.0640853153747808E-2</v>
      </c>
      <c r="EW125" s="66">
        <v>41182</v>
      </c>
      <c r="EX125">
        <v>11.885437</v>
      </c>
      <c r="EY125" s="73">
        <f t="shared" si="137"/>
        <v>6.0953350126001768E-2</v>
      </c>
      <c r="FA125" s="66">
        <v>41182</v>
      </c>
      <c r="FB125">
        <v>19.587654000000001</v>
      </c>
      <c r="FC125" s="73">
        <f t="shared" si="138"/>
        <v>0.10411530233032246</v>
      </c>
      <c r="FE125" s="66">
        <v>41182</v>
      </c>
      <c r="FF125">
        <v>1.7517689999999999</v>
      </c>
      <c r="FG125" s="73">
        <f t="shared" si="139"/>
        <v>3.219146405439826E-2</v>
      </c>
      <c r="FI125" s="66">
        <v>41182</v>
      </c>
      <c r="FJ125">
        <v>11.119994</v>
      </c>
      <c r="FK125" s="73">
        <f t="shared" si="140"/>
        <v>3.9410673743182002E-2</v>
      </c>
      <c r="FM125" s="93">
        <v>41180</v>
      </c>
      <c r="FN125" s="65">
        <v>121.5</v>
      </c>
      <c r="FO125" s="95">
        <f t="shared" si="141"/>
        <v>3.1775248514372155E-2</v>
      </c>
      <c r="FQ125" s="66">
        <v>41182</v>
      </c>
      <c r="FR125">
        <v>64.204993999999999</v>
      </c>
      <c r="FS125" s="73">
        <f t="shared" si="142"/>
        <v>-4.6631176113334338E-2</v>
      </c>
      <c r="FU125" s="66">
        <v>41182</v>
      </c>
      <c r="FV125">
        <v>173.85000600000001</v>
      </c>
      <c r="FW125" s="73">
        <f t="shared" si="143"/>
        <v>0.11412278409916869</v>
      </c>
      <c r="FY125" s="93">
        <v>41180</v>
      </c>
      <c r="FZ125" s="65">
        <v>11.219200000000001</v>
      </c>
      <c r="GA125" s="95">
        <f t="shared" si="144"/>
        <v>-8.476168951604043E-3</v>
      </c>
      <c r="GC125" s="66">
        <v>41182</v>
      </c>
      <c r="GD125">
        <v>12.585267999999999</v>
      </c>
      <c r="GE125" s="73">
        <f t="shared" si="145"/>
        <v>-4.8393294966729214E-2</v>
      </c>
      <c r="GG125" s="66">
        <v>41182</v>
      </c>
      <c r="GH125">
        <v>22.391525000000001</v>
      </c>
      <c r="GI125" s="73">
        <f t="shared" si="146"/>
        <v>-5.318652095659719E-3</v>
      </c>
      <c r="GK125" s="66">
        <v>41182</v>
      </c>
      <c r="GL125">
        <v>11.343233</v>
      </c>
      <c r="GM125" s="73">
        <f t="shared" si="147"/>
        <v>-5.464611907041491E-2</v>
      </c>
      <c r="GO125" s="66">
        <v>41182</v>
      </c>
      <c r="GP125">
        <v>26.800262</v>
      </c>
      <c r="GQ125" s="73">
        <f t="shared" si="148"/>
        <v>0.12876449285310035</v>
      </c>
    </row>
    <row r="126" spans="1:199">
      <c r="A126" s="66">
        <v>41213</v>
      </c>
      <c r="B126">
        <v>55.873984999999998</v>
      </c>
      <c r="C126" s="73">
        <f t="shared" si="100"/>
        <v>4.3676388391780459E-2</v>
      </c>
      <c r="E126" s="66">
        <v>41213</v>
      </c>
      <c r="F126">
        <v>117.618988</v>
      </c>
      <c r="G126" s="73">
        <f t="shared" si="101"/>
        <v>7.3025205221037573E-2</v>
      </c>
      <c r="I126" s="66">
        <v>41213</v>
      </c>
      <c r="J126">
        <v>28.030441</v>
      </c>
      <c r="K126" s="73">
        <f t="shared" si="102"/>
        <v>-8.9274253873458231E-3</v>
      </c>
      <c r="M126" s="66">
        <v>41213</v>
      </c>
      <c r="N126">
        <v>24.144379000000001</v>
      </c>
      <c r="O126" s="73">
        <f t="shared" si="103"/>
        <v>2.9391105218424054E-2</v>
      </c>
      <c r="Q126" s="66">
        <v>41213</v>
      </c>
      <c r="R126">
        <v>54.675193999999998</v>
      </c>
      <c r="S126" s="73">
        <f t="shared" si="104"/>
        <v>6.609422716279513E-2</v>
      </c>
      <c r="U126" s="66">
        <v>41213</v>
      </c>
      <c r="V126">
        <v>93.605216999999996</v>
      </c>
      <c r="W126" s="73">
        <f t="shared" si="105"/>
        <v>6.0031735044513292E-2</v>
      </c>
      <c r="X126"/>
      <c r="Y126" s="66">
        <v>41213</v>
      </c>
      <c r="Z126">
        <v>62.788193</v>
      </c>
      <c r="AA126" s="73">
        <f t="shared" si="106"/>
        <v>2.2444413590000108E-2</v>
      </c>
      <c r="AC126" s="93">
        <v>41213</v>
      </c>
      <c r="AD126" s="65">
        <v>19.692</v>
      </c>
      <c r="AE126" s="95">
        <f t="shared" si="107"/>
        <v>1.8761122318837434E-2</v>
      </c>
      <c r="AG126" s="66">
        <v>41213</v>
      </c>
      <c r="AH126">
        <v>58.039195999999997</v>
      </c>
      <c r="AI126" s="73">
        <f t="shared" si="108"/>
        <v>3.4520590188514361E-2</v>
      </c>
      <c r="AJ126"/>
      <c r="AK126" s="66">
        <v>41213</v>
      </c>
      <c r="AL126">
        <v>52.539906000000002</v>
      </c>
      <c r="AM126" s="73">
        <f t="shared" si="109"/>
        <v>1.2309736377859003E-2</v>
      </c>
      <c r="AN126"/>
      <c r="AO126" s="66">
        <v>41213</v>
      </c>
      <c r="AP126">
        <v>23.259394</v>
      </c>
      <c r="AQ126" s="73">
        <f t="shared" si="110"/>
        <v>-5.7051063158517455E-2</v>
      </c>
      <c r="AS126" s="66">
        <v>41213</v>
      </c>
      <c r="AT126">
        <v>72.918327000000005</v>
      </c>
      <c r="AU126" s="73">
        <f t="shared" si="111"/>
        <v>4.386970650253192E-2</v>
      </c>
      <c r="AW126" s="66">
        <v>41213</v>
      </c>
      <c r="AX126">
        <v>55.717480000000002</v>
      </c>
      <c r="AY126" s="73">
        <f t="shared" si="112"/>
        <v>7.4867475357599439E-2</v>
      </c>
      <c r="BA126" s="66">
        <v>41213</v>
      </c>
      <c r="BB126">
        <v>5.6938000000000004</v>
      </c>
      <c r="BC126" s="73">
        <f t="shared" si="113"/>
        <v>-1.0356783301664766E-3</v>
      </c>
      <c r="BE126" s="66">
        <v>41213</v>
      </c>
      <c r="BF126">
        <v>45.363807999999999</v>
      </c>
      <c r="BG126" s="73">
        <f t="shared" si="114"/>
        <v>-0.13765814754473693</v>
      </c>
      <c r="BI126" s="66">
        <v>41213</v>
      </c>
      <c r="BJ126">
        <v>146.541855</v>
      </c>
      <c r="BK126" s="73">
        <f t="shared" si="115"/>
        <v>4.202442729455013E-2</v>
      </c>
      <c r="BM126" s="66">
        <v>41213</v>
      </c>
      <c r="BN126">
        <v>34.036918999999997</v>
      </c>
      <c r="BO126" s="73">
        <f t="shared" si="116"/>
        <v>0.10124221734702496</v>
      </c>
      <c r="BQ126" s="66">
        <v>41213</v>
      </c>
      <c r="BR126">
        <v>5.8964179999999997</v>
      </c>
      <c r="BS126" s="73">
        <f t="shared" si="117"/>
        <v>-3.9243262443269381E-2</v>
      </c>
      <c r="BU126" s="66">
        <v>41213</v>
      </c>
      <c r="BV126">
        <v>29.103826999999999</v>
      </c>
      <c r="BW126" s="73">
        <f t="shared" si="118"/>
        <v>5.2846535033141268E-2</v>
      </c>
      <c r="BY126" s="66">
        <v>41213</v>
      </c>
      <c r="BZ126">
        <v>13.13949</v>
      </c>
      <c r="CA126" s="73">
        <f t="shared" si="119"/>
        <v>2.6192888093030407E-2</v>
      </c>
      <c r="CC126" s="66">
        <v>41213</v>
      </c>
      <c r="CD126">
        <v>54.762889999999999</v>
      </c>
      <c r="CE126" s="73">
        <f t="shared" si="120"/>
        <v>0.10407411730660707</v>
      </c>
      <c r="CG126" s="66">
        <v>41213</v>
      </c>
      <c r="CH126">
        <v>9.0105649999999997</v>
      </c>
      <c r="CI126" s="73">
        <f t="shared" si="121"/>
        <v>2.972106272251876E-2</v>
      </c>
      <c r="CK126" s="66">
        <v>41213</v>
      </c>
      <c r="CL126">
        <v>27.557907</v>
      </c>
      <c r="CM126" s="73">
        <f t="shared" si="122"/>
        <v>-6.4642061010104666E-3</v>
      </c>
      <c r="CO126" s="66">
        <v>41213</v>
      </c>
      <c r="CP126">
        <v>2.337008</v>
      </c>
      <c r="CQ126" s="73">
        <f t="shared" si="123"/>
        <v>1.0279101387454276E-3</v>
      </c>
      <c r="CS126" s="66">
        <v>41213</v>
      </c>
      <c r="CT126">
        <v>6.8159999999999998</v>
      </c>
      <c r="CU126" s="73">
        <f t="shared" si="99"/>
        <v>0.10298332255568188</v>
      </c>
      <c r="CW126" s="66">
        <v>41213</v>
      </c>
      <c r="CX126">
        <v>73.252200000000002</v>
      </c>
      <c r="CY126" s="73">
        <f t="shared" si="124"/>
        <v>-5.8165460713162503E-2</v>
      </c>
      <c r="DA126" s="66">
        <v>41213</v>
      </c>
      <c r="DB126">
        <v>41.597918999999997</v>
      </c>
      <c r="DC126" s="73">
        <f t="shared" si="125"/>
        <v>2.8068273388923506E-2</v>
      </c>
      <c r="DE126" s="66">
        <v>41213</v>
      </c>
      <c r="DF126">
        <v>27.701720999999999</v>
      </c>
      <c r="DG126" s="73">
        <f t="shared" si="126"/>
        <v>2.5570308669074567E-2</v>
      </c>
      <c r="DI126" s="93">
        <v>41213</v>
      </c>
      <c r="DJ126" s="65">
        <v>3.99</v>
      </c>
      <c r="DK126" s="95">
        <f t="shared" si="127"/>
        <v>0.12306009275722721</v>
      </c>
      <c r="DM126" s="66">
        <v>41213</v>
      </c>
      <c r="DN126">
        <v>1.0561590000000001</v>
      </c>
      <c r="DO126" s="73">
        <f t="shared" si="128"/>
        <v>4.3433753146705063E-2</v>
      </c>
      <c r="DQ126" s="66">
        <v>41213</v>
      </c>
      <c r="DR126">
        <v>47.176108999999997</v>
      </c>
      <c r="DS126" s="73">
        <f t="shared" si="129"/>
        <v>0.11363966476744207</v>
      </c>
      <c r="DU126" s="66">
        <v>41213</v>
      </c>
      <c r="DV126">
        <v>6.4370000000000003</v>
      </c>
      <c r="DW126" s="73">
        <f t="shared" si="130"/>
        <v>5.1644942023890521E-2</v>
      </c>
      <c r="DY126" s="66">
        <v>41213</v>
      </c>
      <c r="DZ126">
        <v>60.630096000000002</v>
      </c>
      <c r="EA126" s="73">
        <f t="shared" si="131"/>
        <v>2.8348151180955461E-2</v>
      </c>
      <c r="EC126" s="66">
        <v>41213</v>
      </c>
      <c r="ED126">
        <v>6.2134689999999999</v>
      </c>
      <c r="EE126" s="73">
        <f t="shared" si="132"/>
        <v>-5.5327397235990748E-2</v>
      </c>
      <c r="EG126" s="93">
        <v>41213</v>
      </c>
      <c r="EH126" s="65">
        <v>10.0449</v>
      </c>
      <c r="EI126" s="95">
        <f t="shared" si="133"/>
        <v>-2.0944102318452514E-2</v>
      </c>
      <c r="EK126" s="66">
        <v>41213</v>
      </c>
      <c r="EL126">
        <v>49.017749999999999</v>
      </c>
      <c r="EM126" s="73">
        <f t="shared" si="134"/>
        <v>-2.598525047949839E-2</v>
      </c>
      <c r="EO126" s="66">
        <v>41213</v>
      </c>
      <c r="EP126">
        <v>13.209287</v>
      </c>
      <c r="EQ126" s="73">
        <f t="shared" si="135"/>
        <v>4.2559696706096307E-2</v>
      </c>
      <c r="ES126" s="66">
        <v>41213</v>
      </c>
      <c r="ET126">
        <v>15.580048</v>
      </c>
      <c r="EU126" s="73">
        <f t="shared" si="136"/>
        <v>2.9120798758586853E-2</v>
      </c>
      <c r="EW126" s="66">
        <v>41213</v>
      </c>
      <c r="EX126">
        <v>11.610203</v>
      </c>
      <c r="EY126" s="73">
        <f t="shared" si="137"/>
        <v>-2.3429588689065625E-2</v>
      </c>
      <c r="FA126" s="66">
        <v>41213</v>
      </c>
      <c r="FB126">
        <v>22.207326999999999</v>
      </c>
      <c r="FC126" s="73">
        <f t="shared" si="138"/>
        <v>0.12552280966217327</v>
      </c>
      <c r="FE126" s="66">
        <v>41213</v>
      </c>
      <c r="FF126">
        <v>2.0896979999999998</v>
      </c>
      <c r="FG126" s="73">
        <f t="shared" si="139"/>
        <v>0.17639342342203293</v>
      </c>
      <c r="FI126" s="66">
        <v>41213</v>
      </c>
      <c r="FJ126">
        <v>11.637778000000001</v>
      </c>
      <c r="FK126" s="73">
        <f t="shared" si="140"/>
        <v>4.551178135607839E-2</v>
      </c>
      <c r="FM126" s="93">
        <v>41213</v>
      </c>
      <c r="FN126" s="65">
        <v>124</v>
      </c>
      <c r="FO126" s="95">
        <f t="shared" si="141"/>
        <v>2.0367302824433733E-2</v>
      </c>
      <c r="FQ126" s="66">
        <v>41213</v>
      </c>
      <c r="FR126">
        <v>68.543785</v>
      </c>
      <c r="FS126" s="73">
        <f t="shared" si="142"/>
        <v>6.5391742316461873E-2</v>
      </c>
      <c r="FU126" s="66">
        <v>41213</v>
      </c>
      <c r="FV126">
        <v>180.449997</v>
      </c>
      <c r="FW126" s="73">
        <f t="shared" si="143"/>
        <v>3.7260821497312906E-2</v>
      </c>
      <c r="FY126" s="93">
        <v>41213</v>
      </c>
      <c r="FZ126" s="65">
        <v>11.306699999999999</v>
      </c>
      <c r="GA126" s="95">
        <f t="shared" si="144"/>
        <v>7.7688740597306608E-3</v>
      </c>
      <c r="GC126" s="66">
        <v>41213</v>
      </c>
      <c r="GD126">
        <v>12.136043000000001</v>
      </c>
      <c r="GE126" s="73">
        <f t="shared" si="145"/>
        <v>-3.6347138335951594E-2</v>
      </c>
      <c r="GG126" s="66">
        <v>41213</v>
      </c>
      <c r="GH126">
        <v>25.265613999999999</v>
      </c>
      <c r="GI126" s="73">
        <f t="shared" si="146"/>
        <v>0.12076180178822588</v>
      </c>
      <c r="GK126" s="66">
        <v>41213</v>
      </c>
      <c r="GL126">
        <v>8.9939459999999993</v>
      </c>
      <c r="GM126" s="73">
        <f t="shared" si="147"/>
        <v>-0.232069670341119</v>
      </c>
      <c r="GO126" s="66">
        <v>41213</v>
      </c>
      <c r="GP126">
        <v>26.010888999999999</v>
      </c>
      <c r="GQ126" s="73">
        <f t="shared" si="148"/>
        <v>-2.9896405550101299E-2</v>
      </c>
    </row>
    <row r="127" spans="1:199">
      <c r="A127" s="66">
        <v>41243</v>
      </c>
      <c r="B127">
        <v>54.505943000000002</v>
      </c>
      <c r="C127" s="73">
        <f t="shared" si="100"/>
        <v>-2.4789145624949691E-2</v>
      </c>
      <c r="E127" s="66">
        <v>41243</v>
      </c>
      <c r="F127">
        <v>122.02293400000001</v>
      </c>
      <c r="G127" s="73">
        <f t="shared" si="101"/>
        <v>3.6758525657229438E-2</v>
      </c>
      <c r="I127" s="66">
        <v>41243</v>
      </c>
      <c r="J127">
        <v>28.420217999999998</v>
      </c>
      <c r="K127" s="73">
        <f t="shared" si="102"/>
        <v>1.3809695098010668E-2</v>
      </c>
      <c r="M127" s="66">
        <v>41243</v>
      </c>
      <c r="N127">
        <v>24.066486000000001</v>
      </c>
      <c r="O127" s="73">
        <f t="shared" si="103"/>
        <v>-3.2313491067789374E-3</v>
      </c>
      <c r="Q127" s="66">
        <v>41243</v>
      </c>
      <c r="R127">
        <v>55.267108999999998</v>
      </c>
      <c r="S127" s="73">
        <f t="shared" si="104"/>
        <v>1.0767842823739819E-2</v>
      </c>
      <c r="U127" s="66">
        <v>41243</v>
      </c>
      <c r="V127">
        <v>94.098586999999995</v>
      </c>
      <c r="W127" s="73">
        <f t="shared" si="105"/>
        <v>5.2569114283300385E-3</v>
      </c>
      <c r="X127"/>
      <c r="Y127" s="66">
        <v>41243</v>
      </c>
      <c r="Z127">
        <v>65.084350999999998</v>
      </c>
      <c r="AA127" s="73">
        <f t="shared" si="106"/>
        <v>3.5917090049074223E-2</v>
      </c>
      <c r="AC127" s="93">
        <v>41243</v>
      </c>
      <c r="AD127" s="65">
        <v>21.08</v>
      </c>
      <c r="AE127" s="95">
        <f t="shared" si="107"/>
        <v>6.811226177720725E-2</v>
      </c>
      <c r="AG127" s="66">
        <v>41243</v>
      </c>
      <c r="AH127">
        <v>59.991931999999998</v>
      </c>
      <c r="AI127" s="73">
        <f t="shared" si="108"/>
        <v>3.3091511109447795E-2</v>
      </c>
      <c r="AJ127"/>
      <c r="AK127" s="66">
        <v>41243</v>
      </c>
      <c r="AL127">
        <v>54.628943999999997</v>
      </c>
      <c r="AM127" s="73">
        <f t="shared" si="109"/>
        <v>3.8990857039621483E-2</v>
      </c>
      <c r="AN127"/>
      <c r="AO127" s="66">
        <v>41243</v>
      </c>
      <c r="AP127">
        <v>26.502593999999998</v>
      </c>
      <c r="AQ127" s="73">
        <f t="shared" si="110"/>
        <v>0.13053352155330902</v>
      </c>
      <c r="AS127" s="66">
        <v>41243</v>
      </c>
      <c r="AT127">
        <v>76.456635000000006</v>
      </c>
      <c r="AU127" s="73">
        <f t="shared" si="111"/>
        <v>4.73837107638738E-2</v>
      </c>
      <c r="AW127" s="66">
        <v>41243</v>
      </c>
      <c r="AX127">
        <v>57.536994999999997</v>
      </c>
      <c r="AY127" s="73">
        <f t="shared" si="112"/>
        <v>3.2134210461982858E-2</v>
      </c>
      <c r="BA127" s="66">
        <v>41243</v>
      </c>
      <c r="BB127">
        <v>5.8167999999999997</v>
      </c>
      <c r="BC127" s="73">
        <f t="shared" si="113"/>
        <v>2.1372418807409428E-2</v>
      </c>
      <c r="BE127" s="66">
        <v>41243</v>
      </c>
      <c r="BF127">
        <v>45.326031</v>
      </c>
      <c r="BG127" s="73">
        <f t="shared" si="114"/>
        <v>-8.3310330245400257E-4</v>
      </c>
      <c r="BI127" s="66">
        <v>41243</v>
      </c>
      <c r="BJ127">
        <v>151.560104</v>
      </c>
      <c r="BK127" s="73">
        <f t="shared" si="115"/>
        <v>3.3671185035601028E-2</v>
      </c>
      <c r="BM127" s="66">
        <v>41243</v>
      </c>
      <c r="BN127">
        <v>33.751595000000002</v>
      </c>
      <c r="BO127" s="73">
        <f t="shared" si="116"/>
        <v>-8.4181129843389508E-3</v>
      </c>
      <c r="BQ127" s="66">
        <v>41243</v>
      </c>
      <c r="BR127">
        <v>5.9834360000000002</v>
      </c>
      <c r="BS127" s="73">
        <f t="shared" si="117"/>
        <v>1.464993699688678E-2</v>
      </c>
      <c r="BU127" s="66">
        <v>41243</v>
      </c>
      <c r="BV127">
        <v>31.663242</v>
      </c>
      <c r="BW127" s="73">
        <f t="shared" si="118"/>
        <v>8.4286772157672163E-2</v>
      </c>
      <c r="BY127" s="66">
        <v>41243</v>
      </c>
      <c r="BZ127">
        <v>13.255131</v>
      </c>
      <c r="CA127" s="73">
        <f t="shared" si="119"/>
        <v>8.762523237306117E-3</v>
      </c>
      <c r="CC127" s="66">
        <v>41243</v>
      </c>
      <c r="CD127">
        <v>58.569552999999999</v>
      </c>
      <c r="CE127" s="73">
        <f t="shared" si="120"/>
        <v>6.7202213402728139E-2</v>
      </c>
      <c r="CG127" s="66">
        <v>41243</v>
      </c>
      <c r="CH127">
        <v>9.5204609999999992</v>
      </c>
      <c r="CI127" s="73">
        <f t="shared" si="121"/>
        <v>5.5045494244315298E-2</v>
      </c>
      <c r="CK127" s="66">
        <v>41243</v>
      </c>
      <c r="CL127">
        <v>29.709457</v>
      </c>
      <c r="CM127" s="73">
        <f t="shared" si="122"/>
        <v>7.5175912767589698E-2</v>
      </c>
      <c r="CO127" s="66">
        <v>41243</v>
      </c>
      <c r="CP127">
        <v>2.5210880000000002</v>
      </c>
      <c r="CQ127" s="73">
        <f t="shared" si="123"/>
        <v>7.5819075636589531E-2</v>
      </c>
      <c r="CS127" s="66">
        <v>41243</v>
      </c>
      <c r="CT127">
        <v>6.91</v>
      </c>
      <c r="CU127" s="73">
        <f t="shared" si="99"/>
        <v>1.3696848252563856E-2</v>
      </c>
      <c r="CW127" s="66">
        <v>41243</v>
      </c>
      <c r="CX127">
        <v>75.594700000000003</v>
      </c>
      <c r="CY127" s="73">
        <f t="shared" si="124"/>
        <v>3.1477893331999532E-2</v>
      </c>
      <c r="DA127" s="66">
        <v>41243</v>
      </c>
      <c r="DB127">
        <v>42.561646000000003</v>
      </c>
      <c r="DC127" s="73">
        <f t="shared" si="125"/>
        <v>2.290337712005585E-2</v>
      </c>
      <c r="DE127" s="66">
        <v>41243</v>
      </c>
      <c r="DF127">
        <v>28.67379</v>
      </c>
      <c r="DG127" s="73">
        <f t="shared" si="126"/>
        <v>3.4488923862163512E-2</v>
      </c>
      <c r="DI127" s="93">
        <v>41243</v>
      </c>
      <c r="DJ127" s="65">
        <v>3.82</v>
      </c>
      <c r="DK127" s="95">
        <f t="shared" si="127"/>
        <v>-4.3540808283288331E-2</v>
      </c>
      <c r="DM127" s="66">
        <v>41243</v>
      </c>
      <c r="DN127">
        <v>1.061056</v>
      </c>
      <c r="DO127" s="73">
        <f t="shared" si="128"/>
        <v>4.6258965032259739E-3</v>
      </c>
      <c r="DQ127" s="66">
        <v>41243</v>
      </c>
      <c r="DR127">
        <v>47.865765000000003</v>
      </c>
      <c r="DS127" s="73">
        <f t="shared" si="129"/>
        <v>1.4512931528844517E-2</v>
      </c>
      <c r="DU127" s="66">
        <v>41243</v>
      </c>
      <c r="DV127">
        <v>6.524</v>
      </c>
      <c r="DW127" s="73">
        <f t="shared" si="130"/>
        <v>1.342509168828848E-2</v>
      </c>
      <c r="DY127" s="66">
        <v>41243</v>
      </c>
      <c r="DZ127">
        <v>60.370078999999997</v>
      </c>
      <c r="EA127" s="73">
        <f t="shared" si="131"/>
        <v>-4.2978020524890512E-3</v>
      </c>
      <c r="EC127" s="66">
        <v>41243</v>
      </c>
      <c r="ED127">
        <v>6.3661519999999996</v>
      </c>
      <c r="EE127" s="73">
        <f t="shared" si="132"/>
        <v>2.4275850305687751E-2</v>
      </c>
      <c r="EG127" s="93">
        <v>41243</v>
      </c>
      <c r="EH127" s="65">
        <v>9.9756999999999998</v>
      </c>
      <c r="EI127" s="95">
        <f t="shared" si="133"/>
        <v>-6.9129072634088913E-3</v>
      </c>
      <c r="EK127" s="66">
        <v>41243</v>
      </c>
      <c r="EL127">
        <v>48.562851000000002</v>
      </c>
      <c r="EM127" s="73">
        <f t="shared" si="134"/>
        <v>-9.3236215127695567E-3</v>
      </c>
      <c r="EO127" s="66">
        <v>41243</v>
      </c>
      <c r="EP127">
        <v>13.738982</v>
      </c>
      <c r="EQ127" s="73">
        <f t="shared" si="135"/>
        <v>3.9317050986284456E-2</v>
      </c>
      <c r="ES127" s="66">
        <v>41243</v>
      </c>
      <c r="ET127">
        <v>15.607507999999999</v>
      </c>
      <c r="EU127" s="73">
        <f t="shared" si="136"/>
        <v>1.7609592169433969E-3</v>
      </c>
      <c r="EW127" s="66">
        <v>41243</v>
      </c>
      <c r="EX127">
        <v>10.45556</v>
      </c>
      <c r="EY127" s="73">
        <f t="shared" si="137"/>
        <v>-0.1047503861490012</v>
      </c>
      <c r="FA127" s="66">
        <v>41243</v>
      </c>
      <c r="FB127">
        <v>22.634623999999999</v>
      </c>
      <c r="FC127" s="73">
        <f t="shared" si="138"/>
        <v>1.9058489837100002E-2</v>
      </c>
      <c r="FE127" s="66">
        <v>41243</v>
      </c>
      <c r="FF127">
        <v>2.443365</v>
      </c>
      <c r="FG127" s="73">
        <f t="shared" si="139"/>
        <v>0.15635662965474792</v>
      </c>
      <c r="FI127" s="66">
        <v>41243</v>
      </c>
      <c r="FJ127">
        <v>11.940699</v>
      </c>
      <c r="FK127" s="73">
        <f t="shared" si="140"/>
        <v>2.5696118354442236E-2</v>
      </c>
      <c r="FM127" s="93">
        <v>41243</v>
      </c>
      <c r="FN127" s="65">
        <v>131.25</v>
      </c>
      <c r="FO127" s="95">
        <f t="shared" si="141"/>
        <v>5.6822335866696161E-2</v>
      </c>
      <c r="FQ127" s="66">
        <v>41243</v>
      </c>
      <c r="FR127">
        <v>70.177764999999994</v>
      </c>
      <c r="FS127" s="73">
        <f t="shared" si="142"/>
        <v>2.3558784818957838E-2</v>
      </c>
      <c r="FU127" s="66">
        <v>41243</v>
      </c>
      <c r="FV127">
        <v>181.949997</v>
      </c>
      <c r="FW127" s="73">
        <f t="shared" si="143"/>
        <v>8.2781931064289643E-3</v>
      </c>
      <c r="FY127" s="93">
        <v>41243</v>
      </c>
      <c r="FZ127" s="65">
        <v>11.2296</v>
      </c>
      <c r="GA127" s="95">
        <f t="shared" si="144"/>
        <v>-6.8423211264753304E-3</v>
      </c>
      <c r="GC127" s="66">
        <v>41243</v>
      </c>
      <c r="GD127">
        <v>13.310668</v>
      </c>
      <c r="GE127" s="73">
        <f t="shared" si="145"/>
        <v>9.2386033759075628E-2</v>
      </c>
      <c r="GG127" s="66">
        <v>41243</v>
      </c>
      <c r="GH127">
        <v>26.826184999999999</v>
      </c>
      <c r="GI127" s="73">
        <f t="shared" si="146"/>
        <v>5.9934121907568284E-2</v>
      </c>
      <c r="GK127" s="66">
        <v>41243</v>
      </c>
      <c r="GL127">
        <v>9.1018399999999993</v>
      </c>
      <c r="GM127" s="73">
        <f t="shared" si="147"/>
        <v>1.1924906557958609E-2</v>
      </c>
      <c r="GO127" s="66">
        <v>41243</v>
      </c>
      <c r="GP127">
        <v>25.252213999999999</v>
      </c>
      <c r="GQ127" s="73">
        <f t="shared" si="148"/>
        <v>-2.9601422992585395E-2</v>
      </c>
    </row>
    <row r="128" spans="1:199">
      <c r="A128" s="66">
        <v>41274</v>
      </c>
      <c r="B128">
        <v>52.980376999999997</v>
      </c>
      <c r="C128" s="73">
        <f t="shared" si="100"/>
        <v>-2.8388141884293661E-2</v>
      </c>
      <c r="E128" s="66">
        <v>41274</v>
      </c>
      <c r="F128">
        <v>122.06688699999999</v>
      </c>
      <c r="G128" s="73">
        <f t="shared" si="101"/>
        <v>3.6013792213836058E-4</v>
      </c>
      <c r="I128" s="66">
        <v>41274</v>
      </c>
      <c r="J128">
        <v>29.532032000000001</v>
      </c>
      <c r="K128" s="73">
        <f t="shared" si="102"/>
        <v>3.8374711472692558E-2</v>
      </c>
      <c r="M128" s="66">
        <v>41274</v>
      </c>
      <c r="N128">
        <v>24.871898999999999</v>
      </c>
      <c r="O128" s="73">
        <f t="shared" si="103"/>
        <v>3.2918361679670334E-2</v>
      </c>
      <c r="Q128" s="66">
        <v>41274</v>
      </c>
      <c r="R128">
        <v>54.948386999999997</v>
      </c>
      <c r="S128" s="73">
        <f t="shared" si="104"/>
        <v>-5.7836311592232388E-3</v>
      </c>
      <c r="U128" s="66">
        <v>41274</v>
      </c>
      <c r="V128">
        <v>98.135231000000005</v>
      </c>
      <c r="W128" s="73">
        <f t="shared" si="105"/>
        <v>4.2003405097406792E-2</v>
      </c>
      <c r="X128"/>
      <c r="Y128" s="66">
        <v>41274</v>
      </c>
      <c r="Z128">
        <v>64.007530000000003</v>
      </c>
      <c r="AA128" s="73">
        <f t="shared" si="106"/>
        <v>-1.6683403604357206E-2</v>
      </c>
      <c r="AC128" s="93">
        <v>41274</v>
      </c>
      <c r="AD128" s="65">
        <v>21.36</v>
      </c>
      <c r="AE128" s="95">
        <f t="shared" si="107"/>
        <v>1.3195290418832642E-2</v>
      </c>
      <c r="AG128" s="66">
        <v>41274</v>
      </c>
      <c r="AH128">
        <v>60.651145999999997</v>
      </c>
      <c r="AI128" s="73">
        <f t="shared" si="108"/>
        <v>1.092844399847075E-2</v>
      </c>
      <c r="AJ128"/>
      <c r="AK128" s="66">
        <v>41274</v>
      </c>
      <c r="AL128">
        <v>54.988608999999997</v>
      </c>
      <c r="AM128" s="73">
        <f t="shared" si="109"/>
        <v>6.5622025091541282E-3</v>
      </c>
      <c r="AN128"/>
      <c r="AO128" s="66">
        <v>41274</v>
      </c>
      <c r="AP128">
        <v>31.088892000000001</v>
      </c>
      <c r="AQ128" s="73">
        <f t="shared" si="110"/>
        <v>0.15960796997260615</v>
      </c>
      <c r="AS128" s="66">
        <v>41274</v>
      </c>
      <c r="AT128">
        <v>76.857887000000005</v>
      </c>
      <c r="AU128" s="73">
        <f t="shared" si="111"/>
        <v>5.2343758557700515E-3</v>
      </c>
      <c r="AW128" s="66">
        <v>41274</v>
      </c>
      <c r="AX128">
        <v>60.375430999999999</v>
      </c>
      <c r="AY128" s="73">
        <f t="shared" si="112"/>
        <v>4.8154118443410124E-2</v>
      </c>
      <c r="BA128" s="66">
        <v>41274</v>
      </c>
      <c r="BB128">
        <v>5.9996999999999998</v>
      </c>
      <c r="BC128" s="73">
        <f t="shared" si="113"/>
        <v>3.0959185624303363E-2</v>
      </c>
      <c r="BE128" s="66">
        <v>41274</v>
      </c>
      <c r="BF128">
        <v>52.219368000000003</v>
      </c>
      <c r="BG128" s="73">
        <f t="shared" si="114"/>
        <v>0.14157195734440892</v>
      </c>
      <c r="BI128" s="66">
        <v>41274</v>
      </c>
      <c r="BJ128">
        <v>160.36402899999999</v>
      </c>
      <c r="BK128" s="73">
        <f t="shared" si="115"/>
        <v>5.6464139831016641E-2</v>
      </c>
      <c r="BM128" s="66">
        <v>41274</v>
      </c>
      <c r="BN128">
        <v>36.624664000000003</v>
      </c>
      <c r="BO128" s="73">
        <f t="shared" si="116"/>
        <v>8.1694217772601579E-2</v>
      </c>
      <c r="BQ128" s="66">
        <v>41274</v>
      </c>
      <c r="BR128">
        <v>6.3029700000000002</v>
      </c>
      <c r="BS128" s="73">
        <f t="shared" si="117"/>
        <v>5.2025965988037E-2</v>
      </c>
      <c r="BU128" s="66">
        <v>41274</v>
      </c>
      <c r="BV128">
        <v>32.854835999999999</v>
      </c>
      <c r="BW128" s="73">
        <f t="shared" si="118"/>
        <v>3.6942498991822302E-2</v>
      </c>
      <c r="BY128" s="66">
        <v>41274</v>
      </c>
      <c r="BZ128">
        <v>13.363538</v>
      </c>
      <c r="CA128" s="73">
        <f t="shared" si="119"/>
        <v>8.1452306539122957E-3</v>
      </c>
      <c r="CC128" s="66">
        <v>41274</v>
      </c>
      <c r="CD128">
        <v>59.549323999999999</v>
      </c>
      <c r="CE128" s="73">
        <f t="shared" si="120"/>
        <v>1.6589955752564146E-2</v>
      </c>
      <c r="CG128" s="66">
        <v>41274</v>
      </c>
      <c r="CH128">
        <v>9.7272739999999995</v>
      </c>
      <c r="CI128" s="73">
        <f t="shared" si="121"/>
        <v>2.1490420504048625E-2</v>
      </c>
      <c r="CK128" s="66">
        <v>41274</v>
      </c>
      <c r="CL128">
        <v>31.002435999999999</v>
      </c>
      <c r="CM128" s="73">
        <f t="shared" si="122"/>
        <v>4.2600369410034797E-2</v>
      </c>
      <c r="CO128" s="66">
        <v>41274</v>
      </c>
      <c r="CP128">
        <v>2.5755110000000001</v>
      </c>
      <c r="CQ128" s="73">
        <f t="shared" si="123"/>
        <v>2.1357406650140975E-2</v>
      </c>
      <c r="CS128" s="66">
        <v>41274</v>
      </c>
      <c r="CT128">
        <v>7.0609999999999999</v>
      </c>
      <c r="CU128" s="73">
        <f t="shared" si="99"/>
        <v>2.1617046754631181E-2</v>
      </c>
      <c r="CW128" s="66">
        <v>41274</v>
      </c>
      <c r="CX128">
        <v>76.512299999999996</v>
      </c>
      <c r="CY128" s="73">
        <f t="shared" si="124"/>
        <v>1.206533731394949E-2</v>
      </c>
      <c r="DA128" s="66">
        <v>41274</v>
      </c>
      <c r="DB128">
        <v>43.529636000000004</v>
      </c>
      <c r="DC128" s="73">
        <f t="shared" si="125"/>
        <v>2.2488474382514875E-2</v>
      </c>
      <c r="DE128" s="66">
        <v>41274</v>
      </c>
      <c r="DF128">
        <v>30.032426999999998</v>
      </c>
      <c r="DG128" s="73">
        <f t="shared" si="126"/>
        <v>4.6294232820994936E-2</v>
      </c>
      <c r="DI128" s="93">
        <v>41274</v>
      </c>
      <c r="DJ128" s="65">
        <v>4.1950000000000003</v>
      </c>
      <c r="DK128" s="95">
        <f t="shared" si="127"/>
        <v>9.3642917300685788E-2</v>
      </c>
      <c r="DM128" s="66">
        <v>41274</v>
      </c>
      <c r="DN128">
        <v>1.2259279999999999</v>
      </c>
      <c r="DO128" s="73">
        <f t="shared" si="128"/>
        <v>0.14443346958529418</v>
      </c>
      <c r="DQ128" s="66">
        <v>41274</v>
      </c>
      <c r="DR128">
        <v>48.974457000000001</v>
      </c>
      <c r="DS128" s="73">
        <f t="shared" si="129"/>
        <v>2.2898345758465589E-2</v>
      </c>
      <c r="DU128" s="66">
        <v>41274</v>
      </c>
      <c r="DV128">
        <v>6.96</v>
      </c>
      <c r="DW128" s="73">
        <f t="shared" si="130"/>
        <v>6.4691789587560736E-2</v>
      </c>
      <c r="DY128" s="66">
        <v>41274</v>
      </c>
      <c r="DZ128">
        <v>61.374298000000003</v>
      </c>
      <c r="EA128" s="73">
        <f t="shared" si="131"/>
        <v>1.6497546762934127E-2</v>
      </c>
      <c r="EC128" s="66">
        <v>41274</v>
      </c>
      <c r="ED128">
        <v>6.3837109999999999</v>
      </c>
      <c r="EE128" s="73">
        <f t="shared" si="132"/>
        <v>2.7543842786608656E-3</v>
      </c>
      <c r="EG128" s="93">
        <v>41274</v>
      </c>
      <c r="EH128" s="65">
        <v>10.0746</v>
      </c>
      <c r="EI128" s="95">
        <f t="shared" si="133"/>
        <v>9.8652690589989111E-3</v>
      </c>
      <c r="EK128" s="66">
        <v>41274</v>
      </c>
      <c r="EL128">
        <v>48.210075000000003</v>
      </c>
      <c r="EM128" s="73">
        <f t="shared" si="134"/>
        <v>-7.29083179081333E-3</v>
      </c>
      <c r="EO128" s="66">
        <v>41274</v>
      </c>
      <c r="EP128">
        <v>14.314197999999999</v>
      </c>
      <c r="EQ128" s="73">
        <f t="shared" si="135"/>
        <v>4.1014718030232732E-2</v>
      </c>
      <c r="ES128" s="66">
        <v>41274</v>
      </c>
      <c r="ET128">
        <v>18.051205</v>
      </c>
      <c r="EU128" s="73">
        <f t="shared" si="136"/>
        <v>0.14546036102566334</v>
      </c>
      <c r="EW128" s="66">
        <v>41274</v>
      </c>
      <c r="EX128">
        <v>10.143402</v>
      </c>
      <c r="EY128" s="73">
        <f t="shared" si="137"/>
        <v>-3.0310449481642167E-2</v>
      </c>
      <c r="FA128" s="66">
        <v>41274</v>
      </c>
      <c r="FB128">
        <v>26.576117</v>
      </c>
      <c r="FC128" s="73">
        <f t="shared" si="138"/>
        <v>0.16053218602214672</v>
      </c>
      <c r="FE128" s="66">
        <v>41274</v>
      </c>
      <c r="FF128">
        <v>2.3439739999999998</v>
      </c>
      <c r="FG128" s="73">
        <f t="shared" si="139"/>
        <v>-4.1528408079949668E-2</v>
      </c>
      <c r="FI128" s="66">
        <v>41274</v>
      </c>
      <c r="FJ128">
        <v>11.123517</v>
      </c>
      <c r="FK128" s="73">
        <f t="shared" si="140"/>
        <v>-7.0891133168632769E-2</v>
      </c>
      <c r="FM128" s="93">
        <v>41274</v>
      </c>
      <c r="FN128" s="65">
        <v>136</v>
      </c>
      <c r="FO128" s="95">
        <f t="shared" si="141"/>
        <v>3.5550984264318804E-2</v>
      </c>
      <c r="FQ128" s="66">
        <v>41274</v>
      </c>
      <c r="FR128">
        <v>69.319237000000001</v>
      </c>
      <c r="FS128" s="73">
        <f t="shared" si="142"/>
        <v>-1.2309065105566749E-2</v>
      </c>
      <c r="FU128" s="66">
        <v>41274</v>
      </c>
      <c r="FV128">
        <v>174.050003</v>
      </c>
      <c r="FW128" s="73">
        <f t="shared" si="143"/>
        <v>-4.4389276076248367E-2</v>
      </c>
      <c r="FY128" s="93">
        <v>41274</v>
      </c>
      <c r="FZ128" s="65">
        <v>11.665800000000001</v>
      </c>
      <c r="GA128" s="95">
        <f t="shared" si="144"/>
        <v>3.810833510971888E-2</v>
      </c>
      <c r="GC128" s="66">
        <v>41274</v>
      </c>
      <c r="GD128">
        <v>14.148813000000001</v>
      </c>
      <c r="GE128" s="73">
        <f t="shared" si="145"/>
        <v>6.1064914668393214E-2</v>
      </c>
      <c r="GG128" s="66">
        <v>41274</v>
      </c>
      <c r="GH128">
        <v>26.225014000000002</v>
      </c>
      <c r="GI128" s="73">
        <f t="shared" si="146"/>
        <v>-2.2664774626786247E-2</v>
      </c>
      <c r="GK128" s="66">
        <v>41274</v>
      </c>
      <c r="GL128">
        <v>8.3045720000000003</v>
      </c>
      <c r="GM128" s="73">
        <f t="shared" si="147"/>
        <v>-9.1670384368255586E-2</v>
      </c>
      <c r="GO128" s="66">
        <v>41274</v>
      </c>
      <c r="GP128">
        <v>29.283349999999999</v>
      </c>
      <c r="GQ128" s="73">
        <f t="shared" si="148"/>
        <v>0.1481052600710567</v>
      </c>
    </row>
    <row r="129" spans="1:199">
      <c r="A129" s="66">
        <v>41305</v>
      </c>
      <c r="B129">
        <v>59.497211</v>
      </c>
      <c r="C129" s="73">
        <f t="shared" si="100"/>
        <v>0.11600783779199089</v>
      </c>
      <c r="E129" s="66">
        <v>41305</v>
      </c>
      <c r="F129">
        <v>115.95694</v>
      </c>
      <c r="G129" s="73">
        <f t="shared" si="101"/>
        <v>-5.1350233299770245E-2</v>
      </c>
      <c r="I129" s="66">
        <v>41305</v>
      </c>
      <c r="J129">
        <v>28.322787999999999</v>
      </c>
      <c r="K129" s="73">
        <f t="shared" si="102"/>
        <v>-4.1808794459015496E-2</v>
      </c>
      <c r="M129" s="66">
        <v>41305</v>
      </c>
      <c r="N129">
        <v>24.796782</v>
      </c>
      <c r="O129" s="73">
        <f t="shared" si="103"/>
        <v>-3.0247252698419927E-3</v>
      </c>
      <c r="Q129" s="66">
        <v>41305</v>
      </c>
      <c r="R129">
        <v>54.502167</v>
      </c>
      <c r="S129" s="73">
        <f t="shared" si="104"/>
        <v>-8.1538641140286028E-3</v>
      </c>
      <c r="U129" s="66">
        <v>41305</v>
      </c>
      <c r="V129">
        <v>102.75494399999999</v>
      </c>
      <c r="W129" s="73">
        <f t="shared" si="105"/>
        <v>4.6000533371578119E-2</v>
      </c>
      <c r="X129"/>
      <c r="Y129" s="66">
        <v>41305</v>
      </c>
      <c r="Z129">
        <v>65.463486000000003</v>
      </c>
      <c r="AA129" s="73">
        <f t="shared" si="106"/>
        <v>2.2491788861886613E-2</v>
      </c>
      <c r="AC129" s="93">
        <v>41305</v>
      </c>
      <c r="AD129" s="65">
        <v>20.739000000000001</v>
      </c>
      <c r="AE129" s="95">
        <f t="shared" si="107"/>
        <v>-2.9504028460756344E-2</v>
      </c>
      <c r="AG129" s="66">
        <v>41305</v>
      </c>
      <c r="AH129">
        <v>63.304912999999999</v>
      </c>
      <c r="AI129" s="73">
        <f t="shared" si="108"/>
        <v>4.2824410159791652E-2</v>
      </c>
      <c r="AJ129"/>
      <c r="AK129" s="66">
        <v>41305</v>
      </c>
      <c r="AL129">
        <v>55.539561999999997</v>
      </c>
      <c r="AM129" s="73">
        <f t="shared" si="109"/>
        <v>9.9695409479066237E-3</v>
      </c>
      <c r="AN129"/>
      <c r="AO129" s="66">
        <v>41305</v>
      </c>
      <c r="AP129">
        <v>35.199038999999999</v>
      </c>
      <c r="AQ129" s="73">
        <f t="shared" si="110"/>
        <v>0.12416819612836891</v>
      </c>
      <c r="AS129" s="66">
        <v>41305</v>
      </c>
      <c r="AT129">
        <v>76.383690000000001</v>
      </c>
      <c r="AU129" s="73">
        <f t="shared" si="111"/>
        <v>-6.1889015091075392E-3</v>
      </c>
      <c r="AW129" s="66">
        <v>41305</v>
      </c>
      <c r="AX129">
        <v>58.369923</v>
      </c>
      <c r="AY129" s="73">
        <f t="shared" si="112"/>
        <v>-3.3781510619589734E-2</v>
      </c>
      <c r="BA129" s="66">
        <v>41305</v>
      </c>
      <c r="BB129">
        <v>6.0773999999999999</v>
      </c>
      <c r="BC129" s="73">
        <f t="shared" si="113"/>
        <v>1.2867504960656103E-2</v>
      </c>
      <c r="BE129" s="66">
        <v>41305</v>
      </c>
      <c r="BF129">
        <v>51.482818999999999</v>
      </c>
      <c r="BG129" s="73">
        <f t="shared" si="114"/>
        <v>-1.4205320196621038E-2</v>
      </c>
      <c r="BI129" s="66">
        <v>41305</v>
      </c>
      <c r="BJ129">
        <v>147.24617000000001</v>
      </c>
      <c r="BK129" s="73">
        <f t="shared" si="115"/>
        <v>-8.5340600171398925E-2</v>
      </c>
      <c r="BM129" s="66">
        <v>41305</v>
      </c>
      <c r="BN129">
        <v>34.163727000000002</v>
      </c>
      <c r="BO129" s="73">
        <f t="shared" si="116"/>
        <v>-6.9557426049322232E-2</v>
      </c>
      <c r="BQ129" s="66">
        <v>41305</v>
      </c>
      <c r="BR129">
        <v>5.7272509999999999</v>
      </c>
      <c r="BS129" s="73">
        <f t="shared" si="117"/>
        <v>-9.578529094620597E-2</v>
      </c>
      <c r="BU129" s="66">
        <v>41305</v>
      </c>
      <c r="BV129">
        <v>34.992794000000004</v>
      </c>
      <c r="BW129" s="73">
        <f t="shared" si="118"/>
        <v>6.3043205870270833E-2</v>
      </c>
      <c r="BY129" s="66">
        <v>41305</v>
      </c>
      <c r="BZ129">
        <v>12.619111999999999</v>
      </c>
      <c r="CA129" s="73">
        <f t="shared" si="119"/>
        <v>-5.7317463272482147E-2</v>
      </c>
      <c r="CC129" s="66">
        <v>41305</v>
      </c>
      <c r="CD129">
        <v>56.778652000000001</v>
      </c>
      <c r="CE129" s="73">
        <f t="shared" si="120"/>
        <v>-4.7644533922448752E-2</v>
      </c>
      <c r="CG129" s="66">
        <v>41305</v>
      </c>
      <c r="CH129">
        <v>9.4883729999999993</v>
      </c>
      <c r="CI129" s="73">
        <f t="shared" si="121"/>
        <v>-2.4866538205818554E-2</v>
      </c>
      <c r="CK129" s="66">
        <v>41305</v>
      </c>
      <c r="CL129">
        <v>29.288108999999999</v>
      </c>
      <c r="CM129" s="73">
        <f t="shared" si="122"/>
        <v>-5.688418457125221E-2</v>
      </c>
      <c r="CO129" s="66">
        <v>41305</v>
      </c>
      <c r="CP129">
        <v>2.2161559999999998</v>
      </c>
      <c r="CQ129" s="73">
        <f t="shared" si="123"/>
        <v>-0.15027379751052874</v>
      </c>
      <c r="CS129" s="66">
        <v>41305</v>
      </c>
      <c r="CT129">
        <v>7.4489999999999998</v>
      </c>
      <c r="CU129" s="73">
        <f t="shared" si="99"/>
        <v>5.3493110659929469E-2</v>
      </c>
      <c r="CW129" s="66">
        <v>41305</v>
      </c>
      <c r="CX129">
        <v>75.779799999999994</v>
      </c>
      <c r="CY129" s="73">
        <f t="shared" si="124"/>
        <v>-9.6197458536224807E-3</v>
      </c>
      <c r="DA129" s="66">
        <v>41305</v>
      </c>
      <c r="DB129">
        <v>45.36327</v>
      </c>
      <c r="DC129" s="73">
        <f t="shared" si="125"/>
        <v>4.1260753288148648E-2</v>
      </c>
      <c r="DE129" s="66">
        <v>41305</v>
      </c>
      <c r="DF129">
        <v>31.155927999999999</v>
      </c>
      <c r="DG129" s="73">
        <f t="shared" si="126"/>
        <v>3.6726834193326216E-2</v>
      </c>
      <c r="DI129" s="93">
        <v>41305</v>
      </c>
      <c r="DJ129" s="65">
        <v>3.972</v>
      </c>
      <c r="DK129" s="95">
        <f t="shared" si="127"/>
        <v>-5.4623593736243412E-2</v>
      </c>
      <c r="DM129" s="66">
        <v>41305</v>
      </c>
      <c r="DN129">
        <v>1.0145329999999999</v>
      </c>
      <c r="DO129" s="73">
        <f t="shared" si="128"/>
        <v>-0.18926970012637653</v>
      </c>
      <c r="DQ129" s="66">
        <v>41305</v>
      </c>
      <c r="DR129">
        <v>51.436272000000002</v>
      </c>
      <c r="DS129" s="73">
        <f t="shared" si="129"/>
        <v>4.9044728039552524E-2</v>
      </c>
      <c r="DU129" s="66">
        <v>41305</v>
      </c>
      <c r="DV129">
        <v>7.3250000000000002</v>
      </c>
      <c r="DW129" s="73">
        <f t="shared" si="130"/>
        <v>5.11136805568028E-2</v>
      </c>
      <c r="DY129" s="66">
        <v>41305</v>
      </c>
      <c r="DZ129">
        <v>62.584758999999998</v>
      </c>
      <c r="EA129" s="73">
        <f t="shared" si="131"/>
        <v>1.9530633842212267E-2</v>
      </c>
      <c r="EC129" s="66">
        <v>41305</v>
      </c>
      <c r="ED129">
        <v>5.6638060000000001</v>
      </c>
      <c r="EE129" s="73">
        <f t="shared" si="132"/>
        <v>-0.11965348530686125</v>
      </c>
      <c r="EG129" s="93">
        <v>41305</v>
      </c>
      <c r="EH129" s="65">
        <v>10.558999999999999</v>
      </c>
      <c r="EI129" s="95">
        <f t="shared" si="133"/>
        <v>4.6961172013035693E-2</v>
      </c>
      <c r="EK129" s="66">
        <v>41305</v>
      </c>
      <c r="EL129">
        <v>48.767094</v>
      </c>
      <c r="EM129" s="73">
        <f t="shared" si="134"/>
        <v>1.1487758025546694E-2</v>
      </c>
      <c r="EO129" s="66">
        <v>41305</v>
      </c>
      <c r="EP129">
        <v>14.223155999999999</v>
      </c>
      <c r="EQ129" s="73">
        <f t="shared" si="135"/>
        <v>-6.3805711540448357E-3</v>
      </c>
      <c r="ES129" s="66">
        <v>41305</v>
      </c>
      <c r="ET129">
        <v>17.039204000000002</v>
      </c>
      <c r="EU129" s="73">
        <f t="shared" si="136"/>
        <v>-5.7695634858345515E-2</v>
      </c>
      <c r="EW129" s="66">
        <v>41305</v>
      </c>
      <c r="EX129">
        <v>9.7204800000000002</v>
      </c>
      <c r="EY129" s="73">
        <f t="shared" si="137"/>
        <v>-4.2588444883973585E-2</v>
      </c>
      <c r="FA129" s="66">
        <v>41305</v>
      </c>
      <c r="FB129">
        <v>23.48921</v>
      </c>
      <c r="FC129" s="73">
        <f t="shared" si="138"/>
        <v>-0.12347178855684723</v>
      </c>
      <c r="FE129" s="66">
        <v>41305</v>
      </c>
      <c r="FF129">
        <v>2.3224390000000001</v>
      </c>
      <c r="FG129" s="73">
        <f t="shared" si="139"/>
        <v>-9.2298529430075247E-3</v>
      </c>
      <c r="FI129" s="66">
        <v>41305</v>
      </c>
      <c r="FJ129">
        <v>11.355991</v>
      </c>
      <c r="FK129" s="73">
        <f t="shared" si="140"/>
        <v>2.0683930281995406E-2</v>
      </c>
      <c r="FM129" s="93">
        <v>41305</v>
      </c>
      <c r="FN129" s="65">
        <v>135.35</v>
      </c>
      <c r="FO129" s="95">
        <f t="shared" si="141"/>
        <v>-4.7908696757419135E-3</v>
      </c>
      <c r="FQ129" s="66">
        <v>41305</v>
      </c>
      <c r="FR129">
        <v>72.974914999999996</v>
      </c>
      <c r="FS129" s="73">
        <f t="shared" si="142"/>
        <v>5.1393294094620123E-2</v>
      </c>
      <c r="FU129" s="66">
        <v>41305</v>
      </c>
      <c r="FV129">
        <v>176.800003</v>
      </c>
      <c r="FW129" s="73">
        <f t="shared" si="143"/>
        <v>1.5676535677994721E-2</v>
      </c>
      <c r="FY129" s="93">
        <v>41305</v>
      </c>
      <c r="FZ129" s="65">
        <v>12.4543</v>
      </c>
      <c r="GA129" s="95">
        <f t="shared" si="144"/>
        <v>6.5404460458653529E-2</v>
      </c>
      <c r="GC129" s="66">
        <v>41305</v>
      </c>
      <c r="GD129">
        <v>14.556086000000001</v>
      </c>
      <c r="GE129" s="73">
        <f t="shared" si="145"/>
        <v>2.8378454304256322E-2</v>
      </c>
      <c r="GG129" s="66">
        <v>41305</v>
      </c>
      <c r="GH129">
        <v>25.162676000000001</v>
      </c>
      <c r="GI129" s="73">
        <f t="shared" si="146"/>
        <v>-4.1351902647005105E-2</v>
      </c>
      <c r="GK129" s="66">
        <v>41305</v>
      </c>
      <c r="GL129">
        <v>8.2845610000000001</v>
      </c>
      <c r="GM129" s="73">
        <f t="shared" si="147"/>
        <v>-2.4125443693714323E-3</v>
      </c>
      <c r="GO129" s="66">
        <v>41305</v>
      </c>
      <c r="GP129">
        <v>26.892182999999999</v>
      </c>
      <c r="GQ129" s="73">
        <f t="shared" si="148"/>
        <v>-8.5183445535392879E-2</v>
      </c>
    </row>
    <row r="130" spans="1:199">
      <c r="A130" s="66">
        <v>41333</v>
      </c>
      <c r="B130">
        <v>64.049042</v>
      </c>
      <c r="C130" s="73">
        <f t="shared" si="100"/>
        <v>7.371963366270573E-2</v>
      </c>
      <c r="E130" s="66">
        <v>41333</v>
      </c>
      <c r="F130">
        <v>117.71520200000001</v>
      </c>
      <c r="G130" s="73">
        <f t="shared" si="101"/>
        <v>1.5049249508967922E-2</v>
      </c>
      <c r="I130" s="66">
        <v>41333</v>
      </c>
      <c r="J130">
        <v>27.627571</v>
      </c>
      <c r="K130" s="73">
        <f t="shared" si="102"/>
        <v>-2.4852486927006673E-2</v>
      </c>
      <c r="M130" s="66">
        <v>41333</v>
      </c>
      <c r="N130">
        <v>26.891252999999999</v>
      </c>
      <c r="O130" s="73">
        <f t="shared" si="103"/>
        <v>8.1087179756088382E-2</v>
      </c>
      <c r="Q130" s="66">
        <v>41333</v>
      </c>
      <c r="R130">
        <v>56.915382000000001</v>
      </c>
      <c r="S130" s="73">
        <f t="shared" si="104"/>
        <v>4.332517617118959E-2</v>
      </c>
      <c r="U130" s="66">
        <v>41333</v>
      </c>
      <c r="V130">
        <v>110.962791</v>
      </c>
      <c r="W130" s="73">
        <f t="shared" si="105"/>
        <v>7.6847959891513329E-2</v>
      </c>
      <c r="X130"/>
      <c r="Y130" s="66">
        <v>41333</v>
      </c>
      <c r="Z130">
        <v>69.089363000000006</v>
      </c>
      <c r="AA130" s="73">
        <f t="shared" si="106"/>
        <v>5.3908261049439583E-2</v>
      </c>
      <c r="AC130" s="93">
        <v>41333</v>
      </c>
      <c r="AD130" s="65">
        <v>20.512</v>
      </c>
      <c r="AE130" s="95">
        <f t="shared" si="107"/>
        <v>-1.1005904892978135E-2</v>
      </c>
      <c r="AG130" s="66">
        <v>41333</v>
      </c>
      <c r="AH130">
        <v>67.151871</v>
      </c>
      <c r="AI130" s="73">
        <f t="shared" si="108"/>
        <v>5.8993844902135543E-2</v>
      </c>
      <c r="AJ130"/>
      <c r="AK130" s="66">
        <v>41333</v>
      </c>
      <c r="AL130">
        <v>60.658881999999998</v>
      </c>
      <c r="AM130" s="73">
        <f t="shared" si="109"/>
        <v>8.8170475854401797E-2</v>
      </c>
      <c r="AN130"/>
      <c r="AO130" s="66">
        <v>41333</v>
      </c>
      <c r="AP130">
        <v>35.666203000000003</v>
      </c>
      <c r="AQ130" s="73">
        <f t="shared" si="110"/>
        <v>1.3184764614290976E-2</v>
      </c>
      <c r="AS130" s="66">
        <v>41333</v>
      </c>
      <c r="AT130">
        <v>77.295615999999995</v>
      </c>
      <c r="AU130" s="73">
        <f t="shared" si="111"/>
        <v>1.1868048177539531E-2</v>
      </c>
      <c r="AW130" s="66">
        <v>41333</v>
      </c>
      <c r="AX130">
        <v>55.248455</v>
      </c>
      <c r="AY130" s="73">
        <f t="shared" si="112"/>
        <v>-5.4960363838059807E-2</v>
      </c>
      <c r="BA130" s="66">
        <v>41333</v>
      </c>
      <c r="BB130">
        <v>5.7153999999999998</v>
      </c>
      <c r="BC130" s="73">
        <f t="shared" si="113"/>
        <v>-6.141268689007516E-2</v>
      </c>
      <c r="BE130" s="66">
        <v>41333</v>
      </c>
      <c r="BF130">
        <v>49.547020000000003</v>
      </c>
      <c r="BG130" s="73">
        <f t="shared" si="114"/>
        <v>-3.8326022662463349E-2</v>
      </c>
      <c r="BI130" s="66">
        <v>41333</v>
      </c>
      <c r="BJ130">
        <v>136.461319</v>
      </c>
      <c r="BK130" s="73">
        <f t="shared" si="115"/>
        <v>-7.6064614829961935E-2</v>
      </c>
      <c r="BM130" s="66">
        <v>41333</v>
      </c>
      <c r="BN130">
        <v>31.734503</v>
      </c>
      <c r="BO130" s="73">
        <f t="shared" si="116"/>
        <v>-7.3759955490771661E-2</v>
      </c>
      <c r="BQ130" s="66">
        <v>41333</v>
      </c>
      <c r="BR130">
        <v>5.7404789999999997</v>
      </c>
      <c r="BS130" s="73">
        <f t="shared" si="117"/>
        <v>2.3069963919404688E-3</v>
      </c>
      <c r="BU130" s="66">
        <v>41333</v>
      </c>
      <c r="BV130">
        <v>32.525326</v>
      </c>
      <c r="BW130" s="73">
        <f t="shared" si="118"/>
        <v>-7.3123107170231155E-2</v>
      </c>
      <c r="BY130" s="66">
        <v>41333</v>
      </c>
      <c r="BZ130">
        <v>12.669706</v>
      </c>
      <c r="CA130" s="73">
        <f t="shared" si="119"/>
        <v>4.0012995073543355E-3</v>
      </c>
      <c r="CC130" s="66">
        <v>41333</v>
      </c>
      <c r="CD130">
        <v>54.056168</v>
      </c>
      <c r="CE130" s="73">
        <f t="shared" si="120"/>
        <v>-4.9136755876062421E-2</v>
      </c>
      <c r="CG130" s="66">
        <v>41333</v>
      </c>
      <c r="CH130">
        <v>9.5632520000000003</v>
      </c>
      <c r="CI130" s="73">
        <f t="shared" si="121"/>
        <v>7.8606822846962413E-3</v>
      </c>
      <c r="CK130" s="66">
        <v>41333</v>
      </c>
      <c r="CL130">
        <v>29.036124999999998</v>
      </c>
      <c r="CM130" s="73">
        <f t="shared" si="122"/>
        <v>-8.6408530577416522E-3</v>
      </c>
      <c r="CO130" s="66">
        <v>41333</v>
      </c>
      <c r="CP130">
        <v>2.0400800000000001</v>
      </c>
      <c r="CQ130" s="73">
        <f t="shared" si="123"/>
        <v>-8.2785140745705532E-2</v>
      </c>
      <c r="CS130" s="66">
        <v>41333</v>
      </c>
      <c r="CT130">
        <v>6.1580000000000004</v>
      </c>
      <c r="CU130" s="73">
        <f t="shared" si="99"/>
        <v>-0.19032774569183059</v>
      </c>
      <c r="CW130" s="66">
        <v>41333</v>
      </c>
      <c r="CX130">
        <v>75.023200000000003</v>
      </c>
      <c r="CY130" s="73">
        <f t="shared" si="124"/>
        <v>-1.0034367332228332E-2</v>
      </c>
      <c r="DA130" s="66">
        <v>41333</v>
      </c>
      <c r="DB130">
        <v>46.292876999999997</v>
      </c>
      <c r="DC130" s="73">
        <f t="shared" si="125"/>
        <v>2.0285357996238783E-2</v>
      </c>
      <c r="DE130" s="66">
        <v>41333</v>
      </c>
      <c r="DF130">
        <v>30.902805000000001</v>
      </c>
      <c r="DG130" s="73">
        <f t="shared" si="126"/>
        <v>-8.1575756209165042E-3</v>
      </c>
      <c r="DI130" s="93">
        <v>41333</v>
      </c>
      <c r="DJ130" s="65">
        <v>3.79</v>
      </c>
      <c r="DK130" s="95">
        <f t="shared" si="127"/>
        <v>-4.6903727088591148E-2</v>
      </c>
      <c r="DM130" s="66">
        <v>41333</v>
      </c>
      <c r="DN130">
        <v>0.93209699999999995</v>
      </c>
      <c r="DO130" s="73">
        <f t="shared" si="128"/>
        <v>-8.4746800552769244E-2</v>
      </c>
      <c r="DQ130" s="66">
        <v>41333</v>
      </c>
      <c r="DR130">
        <v>49.760142999999999</v>
      </c>
      <c r="DS130" s="73">
        <f t="shared" si="129"/>
        <v>-3.3129282298252218E-2</v>
      </c>
      <c r="DU130" s="66">
        <v>41333</v>
      </c>
      <c r="DV130">
        <v>7.431</v>
      </c>
      <c r="DW130" s="73">
        <f t="shared" si="130"/>
        <v>1.4367284272201223E-2</v>
      </c>
      <c r="DY130" s="66">
        <v>41333</v>
      </c>
      <c r="DZ130">
        <v>72.573211999999998</v>
      </c>
      <c r="EA130" s="73">
        <f t="shared" si="131"/>
        <v>0.14807409101475247</v>
      </c>
      <c r="EC130" s="66">
        <v>41333</v>
      </c>
      <c r="ED130">
        <v>6.023377</v>
      </c>
      <c r="EE130" s="73">
        <f t="shared" si="132"/>
        <v>6.1551961102300434E-2</v>
      </c>
      <c r="EG130" s="93">
        <v>41333</v>
      </c>
      <c r="EH130" s="65">
        <v>9.8866999999999994</v>
      </c>
      <c r="EI130" s="95">
        <f t="shared" si="133"/>
        <v>-6.5788157244217438E-2</v>
      </c>
      <c r="EK130" s="66">
        <v>41333</v>
      </c>
      <c r="EL130">
        <v>48.878494000000003</v>
      </c>
      <c r="EM130" s="73">
        <f t="shared" si="134"/>
        <v>2.2817221056911029E-3</v>
      </c>
      <c r="EO130" s="66">
        <v>41333</v>
      </c>
      <c r="EP130">
        <v>14.877000000000001</v>
      </c>
      <c r="EQ130" s="73">
        <f t="shared" si="135"/>
        <v>4.494505549698613E-2</v>
      </c>
      <c r="ES130" s="66">
        <v>41333</v>
      </c>
      <c r="ET130">
        <v>18.110039</v>
      </c>
      <c r="EU130" s="73">
        <f t="shared" si="136"/>
        <v>6.094961870432189E-2</v>
      </c>
      <c r="EW130" s="66">
        <v>41333</v>
      </c>
      <c r="EX130">
        <v>10.082986</v>
      </c>
      <c r="EY130" s="73">
        <f t="shared" si="137"/>
        <v>3.6614448965351286E-2</v>
      </c>
      <c r="FA130" s="66">
        <v>41333</v>
      </c>
      <c r="FB130">
        <v>20.470198</v>
      </c>
      <c r="FC130" s="73">
        <f t="shared" si="138"/>
        <v>-0.13757109445463159</v>
      </c>
      <c r="FE130" s="66">
        <v>41333</v>
      </c>
      <c r="FF130">
        <v>2.1360809999999999</v>
      </c>
      <c r="FG130" s="73">
        <f t="shared" si="139"/>
        <v>-8.3645084832802738E-2</v>
      </c>
      <c r="FI130" s="66">
        <v>41333</v>
      </c>
      <c r="FJ130">
        <v>11.352468</v>
      </c>
      <c r="FK130" s="73">
        <f t="shared" si="140"/>
        <v>-3.1028085421947729E-4</v>
      </c>
      <c r="FM130" s="93">
        <v>41333</v>
      </c>
      <c r="FN130" s="65">
        <v>137.69999999999999</v>
      </c>
      <c r="FO130" s="95">
        <f t="shared" si="141"/>
        <v>1.7213389674298838E-2</v>
      </c>
      <c r="FQ130" s="66">
        <v>41333</v>
      </c>
      <c r="FR130">
        <v>80.083152999999996</v>
      </c>
      <c r="FS130" s="73">
        <f t="shared" si="142"/>
        <v>9.2949755401696671E-2</v>
      </c>
      <c r="FU130" s="66">
        <v>41333</v>
      </c>
      <c r="FV130">
        <v>181.699997</v>
      </c>
      <c r="FW130" s="73">
        <f t="shared" si="143"/>
        <v>2.7337791719524714E-2</v>
      </c>
      <c r="FY130" s="93">
        <v>41333</v>
      </c>
      <c r="FZ130" s="65">
        <v>12.6615</v>
      </c>
      <c r="GA130" s="95">
        <f t="shared" si="144"/>
        <v>1.6499948303395757E-2</v>
      </c>
      <c r="GC130" s="66">
        <v>41333</v>
      </c>
      <c r="GD130">
        <v>14.997443000000001</v>
      </c>
      <c r="GE130" s="73">
        <f t="shared" si="145"/>
        <v>2.9870531955446717E-2</v>
      </c>
      <c r="GG130" s="66">
        <v>41333</v>
      </c>
      <c r="GH130">
        <v>26.389718999999999</v>
      </c>
      <c r="GI130" s="73">
        <f t="shared" si="146"/>
        <v>4.7612717008858316E-2</v>
      </c>
      <c r="GK130" s="66">
        <v>41333</v>
      </c>
      <c r="GL130">
        <v>8.8582699999999992</v>
      </c>
      <c r="GM130" s="73">
        <f t="shared" si="147"/>
        <v>6.6957823809519174E-2</v>
      </c>
      <c r="GO130" s="66">
        <v>41333</v>
      </c>
      <c r="GP130">
        <v>23.309391000000002</v>
      </c>
      <c r="GQ130" s="73">
        <f t="shared" si="148"/>
        <v>-0.1429793230011587</v>
      </c>
    </row>
    <row r="131" spans="1:199">
      <c r="A131" s="66">
        <v>41364</v>
      </c>
      <c r="B131">
        <v>59.903472999999998</v>
      </c>
      <c r="C131" s="73">
        <f t="shared" si="100"/>
        <v>-6.6914587758850771E-2</v>
      </c>
      <c r="E131" s="66">
        <v>41364</v>
      </c>
      <c r="F131">
        <v>115.605293</v>
      </c>
      <c r="G131" s="73">
        <f t="shared" si="101"/>
        <v>-1.8086422417138721E-2</v>
      </c>
      <c r="I131" s="66">
        <v>41364</v>
      </c>
      <c r="J131">
        <v>28.737207000000001</v>
      </c>
      <c r="K131" s="73">
        <f t="shared" si="102"/>
        <v>3.9378470919371904E-2</v>
      </c>
      <c r="M131" s="66">
        <v>41364</v>
      </c>
      <c r="N131">
        <v>27.198408000000001</v>
      </c>
      <c r="O131" s="73">
        <f t="shared" si="103"/>
        <v>1.1357375734071216E-2</v>
      </c>
      <c r="Q131" s="66">
        <v>41364</v>
      </c>
      <c r="R131">
        <v>54.921061999999999</v>
      </c>
      <c r="S131" s="73">
        <f t="shared" si="104"/>
        <v>-3.5668720587231764E-2</v>
      </c>
      <c r="U131" s="66">
        <v>41364</v>
      </c>
      <c r="V131">
        <v>121.45803100000001</v>
      </c>
      <c r="W131" s="73">
        <f t="shared" si="105"/>
        <v>9.0373850341121179E-2</v>
      </c>
      <c r="X131"/>
      <c r="Y131" s="66">
        <v>41364</v>
      </c>
      <c r="Z131">
        <v>65.200378000000001</v>
      </c>
      <c r="AA131" s="73">
        <f t="shared" si="106"/>
        <v>-5.7935516138230628E-2</v>
      </c>
      <c r="AC131" s="93">
        <v>41362</v>
      </c>
      <c r="AD131" s="65">
        <v>20.61</v>
      </c>
      <c r="AE131" s="95">
        <f t="shared" si="107"/>
        <v>4.7663141641080776E-3</v>
      </c>
      <c r="AG131" s="66">
        <v>41364</v>
      </c>
      <c r="AH131">
        <v>66.108779999999996</v>
      </c>
      <c r="AI131" s="73">
        <f t="shared" si="108"/>
        <v>-1.5655218490836741E-2</v>
      </c>
      <c r="AJ131"/>
      <c r="AK131" s="66">
        <v>41364</v>
      </c>
      <c r="AL131">
        <v>63.681488000000002</v>
      </c>
      <c r="AM131" s="73">
        <f t="shared" si="109"/>
        <v>4.8627836603477588E-2</v>
      </c>
      <c r="AN131"/>
      <c r="AO131" s="66">
        <v>41364</v>
      </c>
      <c r="AP131">
        <v>36.030048000000001</v>
      </c>
      <c r="AQ131" s="73">
        <f t="shared" si="110"/>
        <v>1.0149711272966114E-2</v>
      </c>
      <c r="AS131" s="66">
        <v>41364</v>
      </c>
      <c r="AT131">
        <v>81.745872000000006</v>
      </c>
      <c r="AU131" s="73">
        <f t="shared" si="111"/>
        <v>5.5978073205417256E-2</v>
      </c>
      <c r="AW131" s="66">
        <v>41364</v>
      </c>
      <c r="AX131">
        <v>57.350990000000003</v>
      </c>
      <c r="AY131" s="73">
        <f t="shared" si="112"/>
        <v>3.734972964413695E-2</v>
      </c>
      <c r="BA131" s="66">
        <v>41362</v>
      </c>
      <c r="BB131">
        <v>5.1558000000000002</v>
      </c>
      <c r="BC131" s="73">
        <f t="shared" si="113"/>
        <v>-0.10304199148349889</v>
      </c>
      <c r="BE131" s="66">
        <v>41364</v>
      </c>
      <c r="BF131">
        <v>53.305301999999998</v>
      </c>
      <c r="BG131" s="73">
        <f t="shared" si="114"/>
        <v>7.3113683200196206E-2</v>
      </c>
      <c r="BI131" s="66">
        <v>41364</v>
      </c>
      <c r="BJ131">
        <v>135.492874</v>
      </c>
      <c r="BK131" s="73">
        <f t="shared" si="115"/>
        <v>-7.1221486457784993E-3</v>
      </c>
      <c r="BM131" s="66">
        <v>41364</v>
      </c>
      <c r="BN131">
        <v>33.533642</v>
      </c>
      <c r="BO131" s="73">
        <f t="shared" si="116"/>
        <v>5.5144662032915126E-2</v>
      </c>
      <c r="BQ131" s="66">
        <v>41364</v>
      </c>
      <c r="BR131">
        <v>6.252847</v>
      </c>
      <c r="BS131" s="73">
        <f t="shared" si="117"/>
        <v>8.5494223703457856E-2</v>
      </c>
      <c r="BU131" s="66">
        <v>41364</v>
      </c>
      <c r="BV131">
        <v>32.195819999999998</v>
      </c>
      <c r="BW131" s="73">
        <f t="shared" si="118"/>
        <v>-1.0182416948280443E-2</v>
      </c>
      <c r="BY131" s="66">
        <v>41364</v>
      </c>
      <c r="BZ131">
        <v>13.125035</v>
      </c>
      <c r="CA131" s="73">
        <f t="shared" si="119"/>
        <v>3.5307685496867178E-2</v>
      </c>
      <c r="CC131" s="66">
        <v>41364</v>
      </c>
      <c r="CD131">
        <v>56.256644999999999</v>
      </c>
      <c r="CE131" s="73">
        <f t="shared" si="120"/>
        <v>3.9900513307510051E-2</v>
      </c>
      <c r="CG131" s="66">
        <v>41364</v>
      </c>
      <c r="CH131">
        <v>10.137333</v>
      </c>
      <c r="CI131" s="73">
        <f t="shared" si="121"/>
        <v>5.8297109232796608E-2</v>
      </c>
      <c r="CK131" s="66">
        <v>41364</v>
      </c>
      <c r="CL131">
        <v>30.205168</v>
      </c>
      <c r="CM131" s="73">
        <f t="shared" si="122"/>
        <v>3.94722911542678E-2</v>
      </c>
      <c r="CO131" s="66">
        <v>41364</v>
      </c>
      <c r="CP131">
        <v>2.3498139999999998</v>
      </c>
      <c r="CQ131" s="73">
        <f t="shared" si="123"/>
        <v>0.14134715331397027</v>
      </c>
      <c r="CS131" s="66">
        <v>41362</v>
      </c>
      <c r="CT131">
        <v>5.5369999999999999</v>
      </c>
      <c r="CU131" s="73">
        <f t="shared" si="99"/>
        <v>-0.10629921166147861</v>
      </c>
      <c r="CW131" s="66">
        <v>41362</v>
      </c>
      <c r="CX131">
        <v>76.295000000000002</v>
      </c>
      <c r="CY131" s="73">
        <f t="shared" si="124"/>
        <v>1.6810006307746463E-2</v>
      </c>
      <c r="DA131" s="66">
        <v>41364</v>
      </c>
      <c r="DB131">
        <v>49.474021999999998</v>
      </c>
      <c r="DC131" s="73">
        <f t="shared" si="125"/>
        <v>6.6459618969405165E-2</v>
      </c>
      <c r="DE131" s="66">
        <v>41364</v>
      </c>
      <c r="DF131">
        <v>33.118716999999997</v>
      </c>
      <c r="DG131" s="73">
        <f t="shared" si="126"/>
        <v>6.9251634361247191E-2</v>
      </c>
      <c r="DI131" s="93">
        <v>41362</v>
      </c>
      <c r="DJ131" s="65">
        <v>3.633</v>
      </c>
      <c r="DK131" s="95">
        <f t="shared" si="127"/>
        <v>-4.230726585527015E-2</v>
      </c>
      <c r="DM131" s="66">
        <v>41364</v>
      </c>
      <c r="DN131">
        <v>1.1239030000000001</v>
      </c>
      <c r="DO131" s="73">
        <f t="shared" si="128"/>
        <v>0.18712584127413656</v>
      </c>
      <c r="DQ131" s="66">
        <v>41364</v>
      </c>
      <c r="DR131">
        <v>50.545830000000002</v>
      </c>
      <c r="DS131" s="73">
        <f t="shared" si="129"/>
        <v>1.5666127261171069E-2</v>
      </c>
      <c r="DU131" s="66">
        <v>41362</v>
      </c>
      <c r="DV131">
        <v>6.7629999999999999</v>
      </c>
      <c r="DW131" s="73">
        <f t="shared" si="130"/>
        <v>-9.4193860582529293E-2</v>
      </c>
      <c r="DY131" s="66">
        <v>41364</v>
      </c>
      <c r="DZ131">
        <v>71.102737000000005</v>
      </c>
      <c r="EA131" s="73">
        <f t="shared" si="131"/>
        <v>-2.0470041878727991E-2</v>
      </c>
      <c r="EC131" s="66">
        <v>41364</v>
      </c>
      <c r="ED131">
        <v>6.2020169999999997</v>
      </c>
      <c r="EE131" s="73">
        <f t="shared" si="132"/>
        <v>2.9226496231077471E-2</v>
      </c>
      <c r="EG131" s="93">
        <v>41362</v>
      </c>
      <c r="EH131" s="65">
        <v>10.3712</v>
      </c>
      <c r="EI131" s="95">
        <f t="shared" si="133"/>
        <v>4.7842314384931348E-2</v>
      </c>
      <c r="EK131" s="66">
        <v>41364</v>
      </c>
      <c r="EL131">
        <v>48.646403999999997</v>
      </c>
      <c r="EM131" s="73">
        <f t="shared" si="134"/>
        <v>-4.7596140658490603E-3</v>
      </c>
      <c r="EO131" s="66">
        <v>41364</v>
      </c>
      <c r="EP131">
        <v>14.914246</v>
      </c>
      <c r="EQ131" s="73">
        <f t="shared" si="135"/>
        <v>2.5004673793240636E-3</v>
      </c>
      <c r="ES131" s="66">
        <v>41364</v>
      </c>
      <c r="ET131">
        <v>16.450834</v>
      </c>
      <c r="EU131" s="73">
        <f t="shared" si="136"/>
        <v>-9.609025038498184E-2</v>
      </c>
      <c r="EW131" s="66">
        <v>41364</v>
      </c>
      <c r="EX131">
        <v>10.942252999999999</v>
      </c>
      <c r="EY131" s="73">
        <f t="shared" si="137"/>
        <v>8.1782268355419102E-2</v>
      </c>
      <c r="FA131" s="66">
        <v>41364</v>
      </c>
      <c r="FB131">
        <v>22.027626000000001</v>
      </c>
      <c r="FC131" s="73">
        <f t="shared" si="138"/>
        <v>7.3327320546800162E-2</v>
      </c>
      <c r="FE131" s="66">
        <v>41364</v>
      </c>
      <c r="FF131">
        <v>2.1228289999999999</v>
      </c>
      <c r="FG131" s="73">
        <f t="shared" si="139"/>
        <v>-6.2232086467915787E-3</v>
      </c>
      <c r="FI131" s="66">
        <v>41364</v>
      </c>
      <c r="FJ131">
        <v>12.116815000000001</v>
      </c>
      <c r="FK131" s="73">
        <f t="shared" si="140"/>
        <v>6.5158992103659774E-2</v>
      </c>
      <c r="FM131" s="93">
        <v>41362</v>
      </c>
      <c r="FN131" s="65">
        <v>145.9</v>
      </c>
      <c r="FO131" s="95">
        <f t="shared" si="141"/>
        <v>5.7844049794130929E-2</v>
      </c>
      <c r="FQ131" s="66">
        <v>41364</v>
      </c>
      <c r="FR131">
        <v>78.873833000000005</v>
      </c>
      <c r="FS131" s="73">
        <f t="shared" si="142"/>
        <v>-1.521598216941414E-2</v>
      </c>
      <c r="FU131" s="66">
        <v>41364</v>
      </c>
      <c r="FV131">
        <v>198.5</v>
      </c>
      <c r="FW131" s="73">
        <f t="shared" si="143"/>
        <v>8.8432141235851761E-2</v>
      </c>
      <c r="FY131" s="93">
        <v>41362</v>
      </c>
      <c r="FZ131" s="65">
        <v>13.7607</v>
      </c>
      <c r="GA131" s="95">
        <f t="shared" si="144"/>
        <v>8.325081019453251E-2</v>
      </c>
      <c r="GC131" s="66">
        <v>41364</v>
      </c>
      <c r="GD131">
        <v>15.010005</v>
      </c>
      <c r="GE131" s="73">
        <f t="shared" si="145"/>
        <v>8.3725885212445478E-4</v>
      </c>
      <c r="GG131" s="66">
        <v>41364</v>
      </c>
      <c r="GH131">
        <v>25.08032</v>
      </c>
      <c r="GI131" s="73">
        <f t="shared" si="146"/>
        <v>-5.089102763184928E-2</v>
      </c>
      <c r="GK131" s="66">
        <v>41364</v>
      </c>
      <c r="GL131">
        <v>8.9512839999999994</v>
      </c>
      <c r="GM131" s="73">
        <f t="shared" si="147"/>
        <v>1.0445499726310344E-2</v>
      </c>
      <c r="GO131" s="66">
        <v>41364</v>
      </c>
      <c r="GP131">
        <v>26.754256999999999</v>
      </c>
      <c r="GQ131" s="73">
        <f t="shared" si="148"/>
        <v>0.13783727428722858</v>
      </c>
    </row>
    <row r="132" spans="1:199">
      <c r="A132" s="66">
        <v>41394</v>
      </c>
      <c r="B132">
        <v>60.329692999999999</v>
      </c>
      <c r="C132" s="73">
        <f t="shared" si="100"/>
        <v>7.0899203535490949E-3</v>
      </c>
      <c r="E132" s="66">
        <v>41394</v>
      </c>
      <c r="F132">
        <v>121.912521</v>
      </c>
      <c r="G132" s="73">
        <f t="shared" si="101"/>
        <v>5.3122004165502092E-2</v>
      </c>
      <c r="I132" s="66">
        <v>41394</v>
      </c>
      <c r="J132">
        <v>28.973746999999999</v>
      </c>
      <c r="K132" s="73">
        <f t="shared" si="102"/>
        <v>8.1974498146991717E-3</v>
      </c>
      <c r="M132" s="66">
        <v>41394</v>
      </c>
      <c r="N132">
        <v>26.537804000000001</v>
      </c>
      <c r="O132" s="73">
        <f t="shared" si="103"/>
        <v>-2.4588159725995439E-2</v>
      </c>
      <c r="Q132" s="66">
        <v>41394</v>
      </c>
      <c r="R132">
        <v>52.844794999999998</v>
      </c>
      <c r="S132" s="73">
        <f t="shared" si="104"/>
        <v>-3.8537696746355689E-2</v>
      </c>
      <c r="U132" s="66">
        <v>41394</v>
      </c>
      <c r="V132">
        <v>116.92804</v>
      </c>
      <c r="W132" s="73">
        <f t="shared" si="105"/>
        <v>-3.8010076393381755E-2</v>
      </c>
      <c r="X132"/>
      <c r="Y132" s="66">
        <v>41394</v>
      </c>
      <c r="Z132">
        <v>67.099609000000001</v>
      </c>
      <c r="AA132" s="73">
        <f t="shared" si="106"/>
        <v>2.8712950375148524E-2</v>
      </c>
      <c r="AC132" s="93">
        <v>41394</v>
      </c>
      <c r="AD132" s="65">
        <v>20.385000000000002</v>
      </c>
      <c r="AE132" s="95">
        <f t="shared" si="107"/>
        <v>-1.0977058631150794E-2</v>
      </c>
      <c r="AG132" s="66">
        <v>41394</v>
      </c>
      <c r="AH132">
        <v>70.856964000000005</v>
      </c>
      <c r="AI132" s="73">
        <f t="shared" si="108"/>
        <v>6.936168638933761E-2</v>
      </c>
      <c r="AJ132"/>
      <c r="AK132" s="66">
        <v>41394</v>
      </c>
      <c r="AL132">
        <v>63.138179999999998</v>
      </c>
      <c r="AM132" s="73">
        <f t="shared" si="109"/>
        <v>-8.5682502165990229E-3</v>
      </c>
      <c r="AN132"/>
      <c r="AO132" s="66">
        <v>41394</v>
      </c>
      <c r="AP132">
        <v>39.933566999999996</v>
      </c>
      <c r="AQ132" s="73">
        <f t="shared" si="110"/>
        <v>0.10286399143288959</v>
      </c>
      <c r="AS132" s="66">
        <v>41394</v>
      </c>
      <c r="AT132">
        <v>87.363395999999995</v>
      </c>
      <c r="AU132" s="73">
        <f t="shared" si="111"/>
        <v>6.646107177782612E-2</v>
      </c>
      <c r="AW132" s="66">
        <v>41394</v>
      </c>
      <c r="AX132">
        <v>63.096344000000002</v>
      </c>
      <c r="AY132" s="73">
        <f t="shared" si="112"/>
        <v>9.5472722240363808E-2</v>
      </c>
      <c r="BA132" s="66">
        <v>41394</v>
      </c>
      <c r="BB132">
        <v>5.4006999999999996</v>
      </c>
      <c r="BC132" s="73">
        <f t="shared" si="113"/>
        <v>4.6406280233568631E-2</v>
      </c>
      <c r="BE132" s="66">
        <v>41394</v>
      </c>
      <c r="BF132">
        <v>61.239249999999998</v>
      </c>
      <c r="BG132" s="73">
        <f t="shared" si="114"/>
        <v>0.13875252292084489</v>
      </c>
      <c r="BI132" s="66">
        <v>41394</v>
      </c>
      <c r="BJ132">
        <v>152.29573099999999</v>
      </c>
      <c r="BK132" s="73">
        <f t="shared" si="115"/>
        <v>0.11690518077378928</v>
      </c>
      <c r="BM132" s="66">
        <v>41394</v>
      </c>
      <c r="BN132">
        <v>35.923240999999997</v>
      </c>
      <c r="BO132" s="73">
        <f t="shared" si="116"/>
        <v>6.8835293922212659E-2</v>
      </c>
      <c r="BQ132" s="66">
        <v>41394</v>
      </c>
      <c r="BR132">
        <v>6.1525999999999996</v>
      </c>
      <c r="BS132" s="73">
        <f t="shared" si="117"/>
        <v>-1.6162123324119284E-2</v>
      </c>
      <c r="BU132" s="66">
        <v>41394</v>
      </c>
      <c r="BV132">
        <v>39.921581000000003</v>
      </c>
      <c r="BW132" s="73">
        <f t="shared" si="118"/>
        <v>0.2150804244082109</v>
      </c>
      <c r="BY132" s="66">
        <v>41394</v>
      </c>
      <c r="BZ132">
        <v>12.648023</v>
      </c>
      <c r="CA132" s="73">
        <f t="shared" si="119"/>
        <v>-3.7020556765957877E-2</v>
      </c>
      <c r="CC132" s="66">
        <v>41394</v>
      </c>
      <c r="CD132">
        <v>59.179893</v>
      </c>
      <c r="CE132" s="73">
        <f t="shared" si="120"/>
        <v>5.0657671486501139E-2</v>
      </c>
      <c r="CG132" s="66">
        <v>41394</v>
      </c>
      <c r="CH132">
        <v>11.146428999999999</v>
      </c>
      <c r="CI132" s="73">
        <f t="shared" si="121"/>
        <v>9.4894231734421228E-2</v>
      </c>
      <c r="CK132" s="66">
        <v>41394</v>
      </c>
      <c r="CL132">
        <v>33.992077000000002</v>
      </c>
      <c r="CM132" s="73">
        <f t="shared" si="122"/>
        <v>0.11811443248054038</v>
      </c>
      <c r="CO132" s="66">
        <v>41394</v>
      </c>
      <c r="CP132">
        <v>2.3418109999999999</v>
      </c>
      <c r="CQ132" s="73">
        <f t="shared" si="123"/>
        <v>-3.4116144245615542E-3</v>
      </c>
      <c r="CS132" s="66">
        <v>41394</v>
      </c>
      <c r="CT132">
        <v>6.2320000000000002</v>
      </c>
      <c r="CU132" s="73">
        <f t="shared" si="99"/>
        <v>0.11824447072761714</v>
      </c>
      <c r="CW132" s="66">
        <v>41394</v>
      </c>
      <c r="CX132">
        <v>77.373699999999999</v>
      </c>
      <c r="CY132" s="73">
        <f t="shared" si="124"/>
        <v>1.4039524227510886E-2</v>
      </c>
      <c r="DA132" s="66">
        <v>41394</v>
      </c>
      <c r="DB132">
        <v>48.390900000000002</v>
      </c>
      <c r="DC132" s="73">
        <f t="shared" si="125"/>
        <v>-2.2135944217538141E-2</v>
      </c>
      <c r="DE132" s="66">
        <v>41394</v>
      </c>
      <c r="DF132">
        <v>36.498089</v>
      </c>
      <c r="DG132" s="73">
        <f t="shared" si="126"/>
        <v>9.7161312209409573E-2</v>
      </c>
      <c r="DI132" s="93">
        <v>41394</v>
      </c>
      <c r="DJ132" s="65">
        <v>4.09</v>
      </c>
      <c r="DK132" s="95">
        <f t="shared" si="127"/>
        <v>0.11848621681564546</v>
      </c>
      <c r="DM132" s="66">
        <v>41394</v>
      </c>
      <c r="DN132">
        <v>1.190831</v>
      </c>
      <c r="DO132" s="73">
        <f t="shared" si="128"/>
        <v>5.7843933924531833E-2</v>
      </c>
      <c r="DQ132" s="66">
        <v>41394</v>
      </c>
      <c r="DR132">
        <v>53.548896999999997</v>
      </c>
      <c r="DS132" s="73">
        <f t="shared" si="129"/>
        <v>5.7714749627084484E-2</v>
      </c>
      <c r="DU132" s="66">
        <v>41394</v>
      </c>
      <c r="DV132">
        <v>7.37</v>
      </c>
      <c r="DW132" s="73">
        <f t="shared" si="130"/>
        <v>8.595112760844241E-2</v>
      </c>
      <c r="DY132" s="66">
        <v>41394</v>
      </c>
      <c r="DZ132">
        <v>75.397582999999997</v>
      </c>
      <c r="EA132" s="73">
        <f t="shared" si="131"/>
        <v>5.864938765156303E-2</v>
      </c>
      <c r="EC132" s="66">
        <v>41394</v>
      </c>
      <c r="ED132">
        <v>5.9874960000000002</v>
      </c>
      <c r="EE132" s="73">
        <f t="shared" si="132"/>
        <v>-3.5201267047418862E-2</v>
      </c>
      <c r="EG132" s="93">
        <v>41394</v>
      </c>
      <c r="EH132" s="65">
        <v>11.0138</v>
      </c>
      <c r="EI132" s="95">
        <f t="shared" si="133"/>
        <v>6.0116298003227264E-2</v>
      </c>
      <c r="EK132" s="66">
        <v>41394</v>
      </c>
      <c r="EL132">
        <v>48.646403999999997</v>
      </c>
      <c r="EM132" s="73">
        <f t="shared" si="134"/>
        <v>0</v>
      </c>
      <c r="EO132" s="66">
        <v>41394</v>
      </c>
      <c r="EP132">
        <v>16.188825999999999</v>
      </c>
      <c r="EQ132" s="73">
        <f t="shared" si="135"/>
        <v>8.2004387608385604E-2</v>
      </c>
      <c r="ES132" s="66">
        <v>41394</v>
      </c>
      <c r="ET132">
        <v>17.176493000000001</v>
      </c>
      <c r="EU132" s="73">
        <f t="shared" si="136"/>
        <v>4.3165587991363503E-2</v>
      </c>
      <c r="EW132" s="66">
        <v>41394</v>
      </c>
      <c r="EX132">
        <v>11.017868999999999</v>
      </c>
      <c r="EY132" s="73">
        <f t="shared" si="137"/>
        <v>6.8866920548184699E-3</v>
      </c>
      <c r="FA132" s="66">
        <v>41394</v>
      </c>
      <c r="FB132">
        <v>24.647303000000001</v>
      </c>
      <c r="FC132" s="73">
        <f t="shared" si="138"/>
        <v>0.11237008987312745</v>
      </c>
      <c r="FE132" s="66">
        <v>41394</v>
      </c>
      <c r="FF132">
        <v>2.1948880000000002</v>
      </c>
      <c r="FG132" s="73">
        <f t="shared" si="139"/>
        <v>3.3381387087889514E-2</v>
      </c>
      <c r="FI132" s="66">
        <v>41394</v>
      </c>
      <c r="FJ132">
        <v>10.686749000000001</v>
      </c>
      <c r="FK132" s="73">
        <f t="shared" si="140"/>
        <v>-0.12558959453922056</v>
      </c>
      <c r="FM132" s="93">
        <v>41394</v>
      </c>
      <c r="FN132" s="65">
        <v>151.85</v>
      </c>
      <c r="FO132" s="95">
        <f t="shared" si="141"/>
        <v>3.997173596301784E-2</v>
      </c>
      <c r="FQ132" s="66">
        <v>41394</v>
      </c>
      <c r="FR132">
        <v>78.587654000000001</v>
      </c>
      <c r="FS132" s="73">
        <f t="shared" si="142"/>
        <v>-3.6349118828905096E-3</v>
      </c>
      <c r="FU132" s="66">
        <v>41394</v>
      </c>
      <c r="FV132">
        <v>189.25</v>
      </c>
      <c r="FW132" s="73">
        <f t="shared" si="143"/>
        <v>-4.7720207809686964E-2</v>
      </c>
      <c r="FY132" s="93">
        <v>41394</v>
      </c>
      <c r="FZ132" s="65">
        <v>13.7895</v>
      </c>
      <c r="GA132" s="95">
        <f t="shared" si="144"/>
        <v>2.0907296855021021E-3</v>
      </c>
      <c r="GC132" s="66">
        <v>41394</v>
      </c>
      <c r="GD132">
        <v>14.911382</v>
      </c>
      <c r="GE132" s="73">
        <f t="shared" si="145"/>
        <v>-6.5921648051764136E-3</v>
      </c>
      <c r="GG132" s="66">
        <v>41394</v>
      </c>
      <c r="GH132">
        <v>26.739719000000001</v>
      </c>
      <c r="GI132" s="73">
        <f t="shared" si="146"/>
        <v>6.406658816325872E-2</v>
      </c>
      <c r="GK132" s="66">
        <v>41394</v>
      </c>
      <c r="GL132">
        <v>8.4512420000000006</v>
      </c>
      <c r="GM132" s="73">
        <f t="shared" si="147"/>
        <v>-5.7483572867213263E-2</v>
      </c>
      <c r="GO132" s="66">
        <v>41394</v>
      </c>
      <c r="GP132">
        <v>27.647075999999998</v>
      </c>
      <c r="GQ132" s="73">
        <f t="shared" si="148"/>
        <v>3.2826371056815656E-2</v>
      </c>
    </row>
    <row r="133" spans="1:199">
      <c r="A133" s="66">
        <v>41425</v>
      </c>
      <c r="B133">
        <v>58.005732999999999</v>
      </c>
      <c r="C133" s="73">
        <f t="shared" si="100"/>
        <v>-3.9282553271612987E-2</v>
      </c>
      <c r="E133" s="66">
        <v>41425</v>
      </c>
      <c r="F133">
        <v>111.072891</v>
      </c>
      <c r="G133" s="73">
        <f t="shared" si="101"/>
        <v>-9.311708508192644E-2</v>
      </c>
      <c r="I133" s="66">
        <v>41425</v>
      </c>
      <c r="J133">
        <v>28.162770999999999</v>
      </c>
      <c r="K133" s="73">
        <f t="shared" si="102"/>
        <v>-2.8389215677425358E-2</v>
      </c>
      <c r="M133" s="66">
        <v>41425</v>
      </c>
      <c r="N133">
        <v>25.673895000000002</v>
      </c>
      <c r="O133" s="73">
        <f t="shared" si="103"/>
        <v>-3.3095565537500413E-2</v>
      </c>
      <c r="Q133" s="66">
        <v>41425</v>
      </c>
      <c r="R133">
        <v>51.232944000000003</v>
      </c>
      <c r="S133" s="73">
        <f t="shared" si="104"/>
        <v>-3.0976458555916204E-2</v>
      </c>
      <c r="U133" s="66">
        <v>41425</v>
      </c>
      <c r="V133">
        <v>115.198418</v>
      </c>
      <c r="W133" s="73">
        <f t="shared" si="105"/>
        <v>-1.4902687317733811E-2</v>
      </c>
      <c r="X133"/>
      <c r="Y133" s="66">
        <v>41425</v>
      </c>
      <c r="Z133">
        <v>63.84375</v>
      </c>
      <c r="AA133" s="73">
        <f t="shared" si="106"/>
        <v>-4.973952481906694E-2</v>
      </c>
      <c r="AC133" s="93">
        <v>41425</v>
      </c>
      <c r="AD133" s="65">
        <v>19.302</v>
      </c>
      <c r="AE133" s="95">
        <f t="shared" si="107"/>
        <v>-5.4590618786272513E-2</v>
      </c>
      <c r="AG133" s="66">
        <v>41425</v>
      </c>
      <c r="AH133">
        <v>70.036354000000003</v>
      </c>
      <c r="AI133" s="73">
        <f t="shared" si="108"/>
        <v>-1.1648803378206112E-2</v>
      </c>
      <c r="AJ133"/>
      <c r="AK133" s="66">
        <v>41425</v>
      </c>
      <c r="AL133">
        <v>62.945911000000002</v>
      </c>
      <c r="AM133" s="73">
        <f t="shared" si="109"/>
        <v>-3.0498558146310516E-3</v>
      </c>
      <c r="AN133"/>
      <c r="AO133" s="66">
        <v>41425</v>
      </c>
      <c r="AP133">
        <v>37.399681000000001</v>
      </c>
      <c r="AQ133" s="73">
        <f t="shared" si="110"/>
        <v>-6.5555073442805506E-2</v>
      </c>
      <c r="AS133" s="66">
        <v>41425</v>
      </c>
      <c r="AT133">
        <v>85.063147999999998</v>
      </c>
      <c r="AU133" s="73">
        <f t="shared" si="111"/>
        <v>-2.6682486556745957E-2</v>
      </c>
      <c r="AW133" s="66">
        <v>41425</v>
      </c>
      <c r="AX133">
        <v>57.560833000000002</v>
      </c>
      <c r="AY133" s="73">
        <f t="shared" si="112"/>
        <v>-9.182047432055776E-2</v>
      </c>
      <c r="BA133" s="66">
        <v>41425</v>
      </c>
      <c r="BB133">
        <v>5.4489000000000001</v>
      </c>
      <c r="BC133" s="73">
        <f t="shared" si="113"/>
        <v>8.8851786427065118E-3</v>
      </c>
      <c r="BE133" s="66">
        <v>41425</v>
      </c>
      <c r="BF133">
        <v>57.770358999999999</v>
      </c>
      <c r="BG133" s="73">
        <f t="shared" si="114"/>
        <v>-5.8312499745092464E-2</v>
      </c>
      <c r="BI133" s="66">
        <v>41425</v>
      </c>
      <c r="BJ133">
        <v>140.21662900000001</v>
      </c>
      <c r="BK133" s="73">
        <f t="shared" si="115"/>
        <v>-8.2635652607919233E-2</v>
      </c>
      <c r="BM133" s="66">
        <v>41425</v>
      </c>
      <c r="BN133">
        <v>34.372036000000001</v>
      </c>
      <c r="BO133" s="73">
        <f t="shared" si="116"/>
        <v>-4.4141140834188144E-2</v>
      </c>
      <c r="BQ133" s="66">
        <v>41425</v>
      </c>
      <c r="BR133">
        <v>6.7080039999999999</v>
      </c>
      <c r="BS133" s="73">
        <f t="shared" si="117"/>
        <v>8.642668355725508E-2</v>
      </c>
      <c r="BU133" s="66">
        <v>41425</v>
      </c>
      <c r="BV133">
        <v>37.558284999999998</v>
      </c>
      <c r="BW133" s="73">
        <f t="shared" si="118"/>
        <v>-6.1023061846744574E-2</v>
      </c>
      <c r="BY133" s="66">
        <v>41425</v>
      </c>
      <c r="BZ133">
        <v>11.738887</v>
      </c>
      <c r="CA133" s="73">
        <f t="shared" si="119"/>
        <v>-7.4593912557668021E-2</v>
      </c>
      <c r="CC133" s="66">
        <v>41425</v>
      </c>
      <c r="CD133">
        <v>55.856579000000004</v>
      </c>
      <c r="CE133" s="73">
        <f t="shared" si="120"/>
        <v>-5.7794522677225825E-2</v>
      </c>
      <c r="CG133" s="66">
        <v>41425</v>
      </c>
      <c r="CH133">
        <v>11.898947</v>
      </c>
      <c r="CI133" s="73">
        <f t="shared" si="121"/>
        <v>6.5330731256541097E-2</v>
      </c>
      <c r="CK133" s="66">
        <v>41425</v>
      </c>
      <c r="CL133">
        <v>33.015864999999998</v>
      </c>
      <c r="CM133" s="73">
        <f t="shared" si="122"/>
        <v>-2.9139264533484685E-2</v>
      </c>
      <c r="CO133" s="66">
        <v>41425</v>
      </c>
      <c r="CP133">
        <v>1.940037</v>
      </c>
      <c r="CQ133" s="73">
        <f t="shared" si="123"/>
        <v>-0.18821751660457953</v>
      </c>
      <c r="CS133" s="66">
        <v>41425</v>
      </c>
      <c r="CT133">
        <v>7.2320000000000002</v>
      </c>
      <c r="CU133" s="73">
        <f t="shared" si="99"/>
        <v>0.14881831452142821</v>
      </c>
      <c r="CW133" s="66">
        <v>41425</v>
      </c>
      <c r="CX133">
        <v>79.973699999999994</v>
      </c>
      <c r="CY133" s="73">
        <f t="shared" si="124"/>
        <v>3.3050901052544185E-2</v>
      </c>
      <c r="DA133" s="66">
        <v>41425</v>
      </c>
      <c r="DB133">
        <v>50.436211</v>
      </c>
      <c r="DC133" s="73">
        <f t="shared" si="125"/>
        <v>4.1397609805600082E-2</v>
      </c>
      <c r="DE133" s="66">
        <v>41425</v>
      </c>
      <c r="DF133">
        <v>35.636584999999997</v>
      </c>
      <c r="DG133" s="73">
        <f t="shared" si="126"/>
        <v>-2.388712434593742E-2</v>
      </c>
      <c r="DI133" s="93">
        <v>41425</v>
      </c>
      <c r="DJ133" s="65">
        <v>4.173</v>
      </c>
      <c r="DK133" s="95">
        <f t="shared" si="127"/>
        <v>2.0090231554705212E-2</v>
      </c>
      <c r="DM133" s="66">
        <v>41425</v>
      </c>
      <c r="DN133">
        <v>1.0399430000000001</v>
      </c>
      <c r="DO133" s="73">
        <f t="shared" si="128"/>
        <v>-0.13548547878070244</v>
      </c>
      <c r="DQ133" s="66">
        <v>41425</v>
      </c>
      <c r="DR133">
        <v>50.275191999999997</v>
      </c>
      <c r="DS133" s="73">
        <f t="shared" si="129"/>
        <v>-6.3083444462314536E-2</v>
      </c>
      <c r="DU133" s="66">
        <v>41425</v>
      </c>
      <c r="DV133">
        <v>7.2469999999999999</v>
      </c>
      <c r="DW133" s="73">
        <f t="shared" si="130"/>
        <v>-1.6830116074100916E-2</v>
      </c>
      <c r="DY133" s="66">
        <v>41425</v>
      </c>
      <c r="DZ133">
        <v>75.753494000000003</v>
      </c>
      <c r="EA133" s="73">
        <f t="shared" si="131"/>
        <v>4.709349941078053E-3</v>
      </c>
      <c r="EC133" s="66">
        <v>41425</v>
      </c>
      <c r="ED133">
        <v>5.5485300000000004</v>
      </c>
      <c r="EE133" s="73">
        <f t="shared" si="132"/>
        <v>-7.6140266867770284E-2</v>
      </c>
      <c r="EG133" s="93">
        <v>41425</v>
      </c>
      <c r="EH133" s="65">
        <v>10.479900000000001</v>
      </c>
      <c r="EI133" s="95">
        <f t="shared" si="133"/>
        <v>-4.9689895105680032E-2</v>
      </c>
      <c r="EK133" s="66">
        <v>41425</v>
      </c>
      <c r="EL133">
        <v>51.350898999999998</v>
      </c>
      <c r="EM133" s="73">
        <f t="shared" si="134"/>
        <v>5.4104553348590878E-2</v>
      </c>
      <c r="EO133" s="66">
        <v>41425</v>
      </c>
      <c r="EP133">
        <v>16.374506</v>
      </c>
      <c r="EQ133" s="73">
        <f t="shared" si="135"/>
        <v>1.1404361964506454E-2</v>
      </c>
      <c r="ES133" s="66">
        <v>41425</v>
      </c>
      <c r="ET133">
        <v>17.026126999999999</v>
      </c>
      <c r="EU133" s="73">
        <f t="shared" si="136"/>
        <v>-8.7927163916118045E-3</v>
      </c>
      <c r="EW133" s="66">
        <v>41425</v>
      </c>
      <c r="EX133">
        <v>10.524687999999999</v>
      </c>
      <c r="EY133" s="73">
        <f t="shared" si="137"/>
        <v>-4.5794673921101411E-2</v>
      </c>
      <c r="FA133" s="66">
        <v>41425</v>
      </c>
      <c r="FB133">
        <v>21.387070000000001</v>
      </c>
      <c r="FC133" s="73">
        <f t="shared" si="138"/>
        <v>-0.14188094892352637</v>
      </c>
      <c r="FE133" s="66">
        <v>41425</v>
      </c>
      <c r="FF133">
        <v>2.3911850000000001</v>
      </c>
      <c r="FG133" s="73">
        <f t="shared" si="139"/>
        <v>8.5658038798547442E-2</v>
      </c>
      <c r="FI133" s="66">
        <v>41425</v>
      </c>
      <c r="FJ133">
        <v>10.900566</v>
      </c>
      <c r="FK133" s="73">
        <f t="shared" si="140"/>
        <v>1.9810151704414636E-2</v>
      </c>
      <c r="FM133" s="93">
        <v>41425</v>
      </c>
      <c r="FN133" s="65">
        <v>144.65</v>
      </c>
      <c r="FO133" s="95">
        <f t="shared" si="141"/>
        <v>-4.8576160069613607E-2</v>
      </c>
      <c r="FQ133" s="66">
        <v>41425</v>
      </c>
      <c r="FR133">
        <v>76.230041999999997</v>
      </c>
      <c r="FS133" s="73">
        <f t="shared" si="142"/>
        <v>-3.0458976342214471E-2</v>
      </c>
      <c r="FU133" s="66">
        <v>41425</v>
      </c>
      <c r="FV133">
        <v>179</v>
      </c>
      <c r="FW133" s="73">
        <f t="shared" si="143"/>
        <v>-5.5683086476803166E-2</v>
      </c>
      <c r="FY133" s="93">
        <v>41425</v>
      </c>
      <c r="FZ133" s="65">
        <v>14.4168</v>
      </c>
      <c r="GA133" s="95">
        <f t="shared" si="144"/>
        <v>4.4486760232142347E-2</v>
      </c>
      <c r="GC133" s="66">
        <v>41425</v>
      </c>
      <c r="GD133">
        <v>14.208444</v>
      </c>
      <c r="GE133" s="73">
        <f t="shared" si="145"/>
        <v>-4.8288378189854576E-2</v>
      </c>
      <c r="GG133" s="66">
        <v>41425</v>
      </c>
      <c r="GH133">
        <v>25.61149</v>
      </c>
      <c r="GI133" s="73">
        <f t="shared" si="146"/>
        <v>-4.3108984099933016E-2</v>
      </c>
      <c r="GK133" s="66">
        <v>41425</v>
      </c>
      <c r="GL133">
        <v>8.9730880000000006</v>
      </c>
      <c r="GM133" s="73">
        <f t="shared" si="147"/>
        <v>5.9916462650435515E-2</v>
      </c>
      <c r="GO133" s="66">
        <v>41425</v>
      </c>
      <c r="GP133">
        <v>25.262187999999998</v>
      </c>
      <c r="GQ133" s="73">
        <f t="shared" si="148"/>
        <v>-9.0211239592440332E-2</v>
      </c>
    </row>
    <row r="134" spans="1:199">
      <c r="A134" s="66">
        <v>41455</v>
      </c>
      <c r="B134">
        <v>61.389893000000001</v>
      </c>
      <c r="C134" s="73">
        <f t="shared" si="100"/>
        <v>5.6703361993829859E-2</v>
      </c>
      <c r="E134" s="66">
        <v>41455</v>
      </c>
      <c r="F134">
        <v>121.912521</v>
      </c>
      <c r="G134" s="73">
        <f t="shared" si="101"/>
        <v>9.3117085081926343E-2</v>
      </c>
      <c r="I134" s="66">
        <v>41455</v>
      </c>
      <c r="J134">
        <v>30.606033</v>
      </c>
      <c r="K134" s="73">
        <f t="shared" si="102"/>
        <v>8.3196217950900264E-2</v>
      </c>
      <c r="M134" s="66">
        <v>41455</v>
      </c>
      <c r="N134">
        <v>25.661169000000001</v>
      </c>
      <c r="O134" s="73">
        <f t="shared" si="103"/>
        <v>-4.9580147638232088E-4</v>
      </c>
      <c r="Q134" s="66">
        <v>41455</v>
      </c>
      <c r="R134">
        <v>51.093018000000001</v>
      </c>
      <c r="S134" s="73">
        <f t="shared" si="104"/>
        <v>-2.7349088048121469E-3</v>
      </c>
      <c r="U134" s="66">
        <v>41455</v>
      </c>
      <c r="V134">
        <v>114.924683</v>
      </c>
      <c r="W134" s="73">
        <f t="shared" si="105"/>
        <v>-2.3790321607647935E-3</v>
      </c>
      <c r="X134"/>
      <c r="Y134" s="66">
        <v>41455</v>
      </c>
      <c r="Z134">
        <v>69.838065999999998</v>
      </c>
      <c r="AA134" s="73">
        <f t="shared" si="106"/>
        <v>8.974052726289948E-2</v>
      </c>
      <c r="AC134" s="93">
        <v>41453</v>
      </c>
      <c r="AD134" s="65">
        <v>19.033999999999999</v>
      </c>
      <c r="AE134" s="95">
        <f t="shared" si="107"/>
        <v>-1.3981863834792656E-2</v>
      </c>
      <c r="AG134" s="66">
        <v>41455</v>
      </c>
      <c r="AH134">
        <v>74.669539999999998</v>
      </c>
      <c r="AI134" s="73">
        <f t="shared" si="108"/>
        <v>6.4057794494694717E-2</v>
      </c>
      <c r="AJ134"/>
      <c r="AK134" s="66">
        <v>41455</v>
      </c>
      <c r="AL134">
        <v>63.380749000000002</v>
      </c>
      <c r="AM134" s="73">
        <f t="shared" si="109"/>
        <v>6.8843697349574616E-3</v>
      </c>
      <c r="AN134"/>
      <c r="AO134" s="66">
        <v>41455</v>
      </c>
      <c r="AP134">
        <v>40.878718999999997</v>
      </c>
      <c r="AQ134" s="73">
        <f t="shared" si="110"/>
        <v>8.8947434815693865E-2</v>
      </c>
      <c r="AS134" s="66">
        <v>41455</v>
      </c>
      <c r="AT134">
        <v>88.814255000000003</v>
      </c>
      <c r="AU134" s="73">
        <f t="shared" si="111"/>
        <v>4.3153268083294984E-2</v>
      </c>
      <c r="AW134" s="66">
        <v>41455</v>
      </c>
      <c r="AX134">
        <v>55.908572999999997</v>
      </c>
      <c r="AY134" s="73">
        <f t="shared" si="112"/>
        <v>-2.9124622219298554E-2</v>
      </c>
      <c r="BA134" s="66">
        <v>41453</v>
      </c>
      <c r="BB134">
        <v>4.8213999999999997</v>
      </c>
      <c r="BC134" s="73">
        <f t="shared" si="113"/>
        <v>-0.12234941112162923</v>
      </c>
      <c r="BE134" s="66">
        <v>41455</v>
      </c>
      <c r="BF134">
        <v>64.422241</v>
      </c>
      <c r="BG134" s="73">
        <f t="shared" si="114"/>
        <v>0.10898310655916985</v>
      </c>
      <c r="BI134" s="66">
        <v>41455</v>
      </c>
      <c r="BJ134">
        <v>161.039536</v>
      </c>
      <c r="BK134" s="73">
        <f t="shared" si="115"/>
        <v>0.13846132335885386</v>
      </c>
      <c r="BM134" s="66">
        <v>41455</v>
      </c>
      <c r="BN134">
        <v>39.825702999999997</v>
      </c>
      <c r="BO134" s="73">
        <f t="shared" si="116"/>
        <v>0.14726918105425132</v>
      </c>
      <c r="BQ134" s="66">
        <v>41455</v>
      </c>
      <c r="BR134">
        <v>6.8456979999999996</v>
      </c>
      <c r="BS134" s="73">
        <f t="shared" si="117"/>
        <v>2.0318985520402816E-2</v>
      </c>
      <c r="BU134" s="66">
        <v>41455</v>
      </c>
      <c r="BV134">
        <v>42.191971000000002</v>
      </c>
      <c r="BW134" s="73">
        <f t="shared" si="118"/>
        <v>0.11633594925589329</v>
      </c>
      <c r="BY134" s="66">
        <v>41455</v>
      </c>
      <c r="BZ134">
        <v>12.356332</v>
      </c>
      <c r="CA134" s="73">
        <f t="shared" si="119"/>
        <v>5.1261638415250117E-2</v>
      </c>
      <c r="CC134" s="66">
        <v>41455</v>
      </c>
      <c r="CD134">
        <v>61.186141999999997</v>
      </c>
      <c r="CE134" s="73">
        <f t="shared" si="120"/>
        <v>9.1133409718904171E-2</v>
      </c>
      <c r="CG134" s="66">
        <v>41455</v>
      </c>
      <c r="CH134">
        <v>13.065586</v>
      </c>
      <c r="CI134" s="73">
        <f t="shared" si="121"/>
        <v>9.3531841819218128E-2</v>
      </c>
      <c r="CK134" s="66">
        <v>41455</v>
      </c>
      <c r="CL134">
        <v>34.758495000000003</v>
      </c>
      <c r="CM134" s="73">
        <f t="shared" si="122"/>
        <v>5.1435799051533435E-2</v>
      </c>
      <c r="CO134" s="66">
        <v>41455</v>
      </c>
      <c r="CP134">
        <v>2.124717</v>
      </c>
      <c r="CQ134" s="73">
        <f t="shared" si="123"/>
        <v>9.0931571978704495E-2</v>
      </c>
      <c r="CS134" s="66">
        <v>41453</v>
      </c>
      <c r="CT134">
        <v>7</v>
      </c>
      <c r="CU134" s="73">
        <f t="shared" si="99"/>
        <v>-3.2605474034562147E-2</v>
      </c>
      <c r="CW134" s="66">
        <v>41453</v>
      </c>
      <c r="CX134">
        <v>76.367500000000007</v>
      </c>
      <c r="CY134" s="73">
        <f t="shared" si="124"/>
        <v>-4.6140617626565725E-2</v>
      </c>
      <c r="DA134" s="66">
        <v>41455</v>
      </c>
      <c r="DB134">
        <v>51.958224999999999</v>
      </c>
      <c r="DC134" s="73">
        <f t="shared" si="125"/>
        <v>2.9730641003970378E-2</v>
      </c>
      <c r="DE134" s="66">
        <v>41455</v>
      </c>
      <c r="DF134">
        <v>39.832492999999999</v>
      </c>
      <c r="DG134" s="73">
        <f t="shared" si="126"/>
        <v>0.11131020753912441</v>
      </c>
      <c r="DI134" s="93">
        <v>41453</v>
      </c>
      <c r="DJ134" s="65">
        <v>4.056</v>
      </c>
      <c r="DK134" s="95">
        <f t="shared" si="127"/>
        <v>-2.8437935320533514E-2</v>
      </c>
      <c r="DM134" s="66">
        <v>41455</v>
      </c>
      <c r="DN134">
        <v>1.2046779999999999</v>
      </c>
      <c r="DO134" s="73">
        <f t="shared" si="128"/>
        <v>0.1470464073570249</v>
      </c>
      <c r="DQ134" s="66">
        <v>41455</v>
      </c>
      <c r="DR134">
        <v>53.955844999999997</v>
      </c>
      <c r="DS134" s="73">
        <f t="shared" si="129"/>
        <v>7.0654272245260996E-2</v>
      </c>
      <c r="DU134" s="66">
        <v>41453</v>
      </c>
      <c r="DV134">
        <v>6.4450000000000003</v>
      </c>
      <c r="DW134" s="73">
        <f t="shared" si="130"/>
        <v>-0.11728295373599358</v>
      </c>
      <c r="DY134" s="66">
        <v>41455</v>
      </c>
      <c r="DZ134">
        <v>76.354850999999996</v>
      </c>
      <c r="EA134" s="73">
        <f t="shared" si="131"/>
        <v>7.9069972537935355E-3</v>
      </c>
      <c r="EC134" s="66">
        <v>41455</v>
      </c>
      <c r="ED134">
        <v>5.7921740000000002</v>
      </c>
      <c r="EE134" s="73">
        <f t="shared" si="132"/>
        <v>4.2974668258059415E-2</v>
      </c>
      <c r="EG134" s="93">
        <v>41453</v>
      </c>
      <c r="EH134" s="65">
        <v>9.7334999999999994</v>
      </c>
      <c r="EI134" s="95">
        <f t="shared" si="133"/>
        <v>-7.3885593115442544E-2</v>
      </c>
      <c r="EK134" s="66">
        <v>41455</v>
      </c>
      <c r="EL134">
        <v>44.810794999999999</v>
      </c>
      <c r="EM134" s="73">
        <f t="shared" si="134"/>
        <v>-0.13623337330792704</v>
      </c>
      <c r="EO134" s="66">
        <v>41455</v>
      </c>
      <c r="EP134">
        <v>18.068127</v>
      </c>
      <c r="EQ134" s="73">
        <f t="shared" si="135"/>
        <v>9.8423833641881189E-2</v>
      </c>
      <c r="ES134" s="66">
        <v>41455</v>
      </c>
      <c r="ET134">
        <v>19.558298000000001</v>
      </c>
      <c r="EU134" s="73">
        <f t="shared" si="136"/>
        <v>0.13865059989165446</v>
      </c>
      <c r="EW134" s="66">
        <v>41455</v>
      </c>
      <c r="EX134">
        <v>11.031859000000001</v>
      </c>
      <c r="EY134" s="73">
        <f t="shared" si="137"/>
        <v>4.7063623984999456E-2</v>
      </c>
      <c r="FA134" s="66">
        <v>41455</v>
      </c>
      <c r="FB134">
        <v>24.477664999999998</v>
      </c>
      <c r="FC134" s="73">
        <f t="shared" si="138"/>
        <v>0.13497453529329226</v>
      </c>
      <c r="FE134" s="66">
        <v>41455</v>
      </c>
      <c r="FF134">
        <v>2.4466779999999999</v>
      </c>
      <c r="FG134" s="73">
        <f t="shared" si="139"/>
        <v>2.2942127133262522E-2</v>
      </c>
      <c r="FI134" s="66">
        <v>41455</v>
      </c>
      <c r="FJ134">
        <v>12.031826000000001</v>
      </c>
      <c r="FK134" s="73">
        <f t="shared" si="140"/>
        <v>9.8740591174283188E-2</v>
      </c>
      <c r="FM134" s="93">
        <v>41453</v>
      </c>
      <c r="FN134" s="65">
        <v>141.4</v>
      </c>
      <c r="FO134" s="95">
        <f t="shared" si="141"/>
        <v>-2.2724277959671722E-2</v>
      </c>
      <c r="FQ134" s="66">
        <v>41455</v>
      </c>
      <c r="FR134">
        <v>78.430946000000006</v>
      </c>
      <c r="FS134" s="73">
        <f t="shared" si="142"/>
        <v>2.8462931898695306E-2</v>
      </c>
      <c r="FU134" s="66">
        <v>41455</v>
      </c>
      <c r="FV134">
        <v>182.14999399999999</v>
      </c>
      <c r="FW134" s="73">
        <f t="shared" si="143"/>
        <v>1.7444684673932516E-2</v>
      </c>
      <c r="FY134" s="93">
        <v>41453</v>
      </c>
      <c r="FZ134" s="65">
        <v>13.1622</v>
      </c>
      <c r="GA134" s="95">
        <f t="shared" si="144"/>
        <v>-9.1045108044364581E-2</v>
      </c>
      <c r="GC134" s="66">
        <v>41455</v>
      </c>
      <c r="GD134">
        <v>13.981603</v>
      </c>
      <c r="GE134" s="73">
        <f t="shared" si="145"/>
        <v>-1.6094041723834336E-2</v>
      </c>
      <c r="GG134" s="66">
        <v>41455</v>
      </c>
      <c r="GH134">
        <v>29.706119999999999</v>
      </c>
      <c r="GI134" s="73">
        <f t="shared" si="146"/>
        <v>0.14831200626984181</v>
      </c>
      <c r="GK134" s="66">
        <v>41455</v>
      </c>
      <c r="GL134">
        <v>9.02623</v>
      </c>
      <c r="GM134" s="73">
        <f t="shared" si="147"/>
        <v>5.9049075540029989E-3</v>
      </c>
      <c r="GO134" s="66">
        <v>41455</v>
      </c>
      <c r="GP134">
        <v>26.637051</v>
      </c>
      <c r="GQ134" s="73">
        <f t="shared" si="148"/>
        <v>5.2994409014641967E-2</v>
      </c>
    </row>
    <row r="135" spans="1:199">
      <c r="A135" s="66">
        <v>41486</v>
      </c>
      <c r="B135">
        <v>59.693573000000001</v>
      </c>
      <c r="C135" s="73">
        <f t="shared" si="100"/>
        <v>-2.8020852821033688E-2</v>
      </c>
      <c r="E135" s="66">
        <v>41486</v>
      </c>
      <c r="F135">
        <v>118.25473</v>
      </c>
      <c r="G135" s="73">
        <f t="shared" si="101"/>
        <v>-3.0462719980745758E-2</v>
      </c>
      <c r="I135" s="66">
        <v>41486</v>
      </c>
      <c r="J135">
        <v>31.991313999999999</v>
      </c>
      <c r="K135" s="73">
        <f t="shared" si="102"/>
        <v>4.4267282065680522E-2</v>
      </c>
      <c r="M135" s="66">
        <v>41486</v>
      </c>
      <c r="N135">
        <v>24.120991</v>
      </c>
      <c r="O135" s="73">
        <f t="shared" si="103"/>
        <v>-6.1896458186938196E-2</v>
      </c>
      <c r="Q135" s="66">
        <v>41486</v>
      </c>
      <c r="R135">
        <v>51.684432999999999</v>
      </c>
      <c r="S135" s="73">
        <f t="shared" si="104"/>
        <v>1.150877983591712E-2</v>
      </c>
      <c r="U135" s="66">
        <v>41486</v>
      </c>
      <c r="V135">
        <v>115.198418</v>
      </c>
      <c r="W135" s="73">
        <f t="shared" si="105"/>
        <v>2.3790321607648269E-3</v>
      </c>
      <c r="X135"/>
      <c r="Y135" s="66">
        <v>41486</v>
      </c>
      <c r="Z135">
        <v>67.954436999999999</v>
      </c>
      <c r="AA135" s="73">
        <f t="shared" si="106"/>
        <v>-2.734178280221982E-2</v>
      </c>
      <c r="AC135" s="93">
        <v>41486</v>
      </c>
      <c r="AD135" s="65">
        <v>20.04</v>
      </c>
      <c r="AE135" s="95">
        <f t="shared" si="107"/>
        <v>5.1503422566512511E-2</v>
      </c>
      <c r="AG135" s="66">
        <v>41486</v>
      </c>
      <c r="AH135">
        <v>71.840003999999993</v>
      </c>
      <c r="AI135" s="73">
        <f t="shared" si="108"/>
        <v>-3.8630764916138823E-2</v>
      </c>
      <c r="AJ135"/>
      <c r="AK135" s="66">
        <v>41486</v>
      </c>
      <c r="AL135">
        <v>57.467219999999998</v>
      </c>
      <c r="AM135" s="73">
        <f t="shared" si="109"/>
        <v>-9.794547351559732E-2</v>
      </c>
      <c r="AN135"/>
      <c r="AO135" s="66">
        <v>41486</v>
      </c>
      <c r="AP135">
        <v>39.712966999999999</v>
      </c>
      <c r="AQ135" s="73">
        <f t="shared" si="110"/>
        <v>-2.8931850739986748E-2</v>
      </c>
      <c r="AS135" s="66">
        <v>41486</v>
      </c>
      <c r="AT135">
        <v>82.145615000000006</v>
      </c>
      <c r="AU135" s="73">
        <f t="shared" si="111"/>
        <v>-7.805370130246822E-2</v>
      </c>
      <c r="AW135" s="66">
        <v>41486</v>
      </c>
      <c r="AX135">
        <v>55.464042999999997</v>
      </c>
      <c r="AY135" s="73">
        <f t="shared" si="112"/>
        <v>-7.9827946330612038E-3</v>
      </c>
      <c r="BA135" s="66">
        <v>41486</v>
      </c>
      <c r="BB135">
        <v>5.4036999999999997</v>
      </c>
      <c r="BC135" s="73">
        <f t="shared" si="113"/>
        <v>0.11401956180347529</v>
      </c>
      <c r="BE135" s="66">
        <v>41486</v>
      </c>
      <c r="BF135">
        <v>63.192875000000001</v>
      </c>
      <c r="BG135" s="73">
        <f t="shared" si="114"/>
        <v>-1.9267373175406111E-2</v>
      </c>
      <c r="BI135" s="66">
        <v>41486</v>
      </c>
      <c r="BJ135">
        <v>155.13523900000001</v>
      </c>
      <c r="BK135" s="73">
        <f t="shared" si="115"/>
        <v>-3.7352653874292679E-2</v>
      </c>
      <c r="BM135" s="66">
        <v>41486</v>
      </c>
      <c r="BN135">
        <v>38.826687</v>
      </c>
      <c r="BO135" s="73">
        <f t="shared" si="116"/>
        <v>-2.54046883936291E-2</v>
      </c>
      <c r="BQ135" s="66">
        <v>41486</v>
      </c>
      <c r="BR135">
        <v>7.2527879999999998</v>
      </c>
      <c r="BS135" s="73">
        <f t="shared" si="117"/>
        <v>5.7765520885548281E-2</v>
      </c>
      <c r="BU135" s="66">
        <v>41486</v>
      </c>
      <c r="BV135">
        <v>41.949570000000001</v>
      </c>
      <c r="BW135" s="73">
        <f t="shared" si="118"/>
        <v>-5.7617597138961245E-3</v>
      </c>
      <c r="BY135" s="66">
        <v>41486</v>
      </c>
      <c r="BZ135">
        <v>12.854751</v>
      </c>
      <c r="CA135" s="73">
        <f t="shared" si="119"/>
        <v>3.9544826402848697E-2</v>
      </c>
      <c r="CC135" s="66">
        <v>41486</v>
      </c>
      <c r="CD135">
        <v>59.273823</v>
      </c>
      <c r="CE135" s="73">
        <f t="shared" si="120"/>
        <v>-3.1752950815115789E-2</v>
      </c>
      <c r="CG135" s="66">
        <v>41486</v>
      </c>
      <c r="CH135">
        <v>12.994642000000001</v>
      </c>
      <c r="CI135" s="73">
        <f t="shared" si="121"/>
        <v>-5.4446319698616755E-3</v>
      </c>
      <c r="CK135" s="66">
        <v>41486</v>
      </c>
      <c r="CL135">
        <v>33.456874999999997</v>
      </c>
      <c r="CM135" s="73">
        <f t="shared" si="122"/>
        <v>-3.8166706468414684E-2</v>
      </c>
      <c r="CO135" s="66">
        <v>41486</v>
      </c>
      <c r="CP135">
        <v>2.1366109999999998</v>
      </c>
      <c r="CQ135" s="73">
        <f t="shared" si="123"/>
        <v>5.5823118459424337E-3</v>
      </c>
      <c r="CS135" s="66">
        <v>41486</v>
      </c>
      <c r="CT135">
        <v>7.68</v>
      </c>
      <c r="CU135" s="73">
        <f t="shared" si="99"/>
        <v>9.2709398104267537E-2</v>
      </c>
      <c r="CW135" s="66">
        <v>41486</v>
      </c>
      <c r="CX135">
        <v>80.319900000000004</v>
      </c>
      <c r="CY135" s="73">
        <f t="shared" si="124"/>
        <v>5.0460197925535556E-2</v>
      </c>
      <c r="DA135" s="66">
        <v>41486</v>
      </c>
      <c r="DB135">
        <v>49.281590000000001</v>
      </c>
      <c r="DC135" s="73">
        <f t="shared" si="125"/>
        <v>-5.288944701074496E-2</v>
      </c>
      <c r="DE135" s="66">
        <v>41486</v>
      </c>
      <c r="DF135">
        <v>37.914867000000001</v>
      </c>
      <c r="DG135" s="73">
        <f t="shared" si="126"/>
        <v>-4.933968194636968E-2</v>
      </c>
      <c r="DI135" s="93">
        <v>41486</v>
      </c>
      <c r="DJ135" s="65">
        <v>4.1500000000000004</v>
      </c>
      <c r="DK135" s="95">
        <f t="shared" si="127"/>
        <v>2.2911067953725061E-2</v>
      </c>
      <c r="DM135" s="66">
        <v>41486</v>
      </c>
      <c r="DN135">
        <v>1.254521</v>
      </c>
      <c r="DO135" s="73">
        <f t="shared" si="128"/>
        <v>4.0541515105177048E-2</v>
      </c>
      <c r="DQ135" s="66">
        <v>41486</v>
      </c>
      <c r="DR135">
        <v>52.232796</v>
      </c>
      <c r="DS135" s="73">
        <f t="shared" si="129"/>
        <v>-3.2455453424198796E-2</v>
      </c>
      <c r="DU135" s="66">
        <v>41486</v>
      </c>
      <c r="DV135">
        <v>7.1180000000000003</v>
      </c>
      <c r="DW135" s="73">
        <f t="shared" si="130"/>
        <v>9.9322150696850228E-2</v>
      </c>
      <c r="DY135" s="66">
        <v>41486</v>
      </c>
      <c r="DZ135">
        <v>72.892455999999996</v>
      </c>
      <c r="EA135" s="73">
        <f t="shared" si="131"/>
        <v>-4.6406416557284495E-2</v>
      </c>
      <c r="EC135" s="66">
        <v>41486</v>
      </c>
      <c r="ED135">
        <v>6.0171530000000004</v>
      </c>
      <c r="EE135" s="73">
        <f t="shared" si="132"/>
        <v>3.8106527800415346E-2</v>
      </c>
      <c r="EG135" s="93">
        <v>41486</v>
      </c>
      <c r="EH135" s="65">
        <v>10.5936</v>
      </c>
      <c r="EI135" s="95">
        <f t="shared" si="133"/>
        <v>8.4676501441248983E-2</v>
      </c>
      <c r="EK135" s="66">
        <v>41486</v>
      </c>
      <c r="EL135">
        <v>46.317512999999998</v>
      </c>
      <c r="EM135" s="73">
        <f t="shared" si="134"/>
        <v>3.3071069897230736E-2</v>
      </c>
      <c r="EO135" s="66">
        <v>41486</v>
      </c>
      <c r="EP135">
        <v>18.745574999999999</v>
      </c>
      <c r="EQ135" s="73">
        <f t="shared" si="135"/>
        <v>3.6808277794833519E-2</v>
      </c>
      <c r="ES135" s="66">
        <v>41486</v>
      </c>
      <c r="ET135">
        <v>19.013660000000002</v>
      </c>
      <c r="EU135" s="73">
        <f t="shared" si="136"/>
        <v>-2.8241978289771055E-2</v>
      </c>
      <c r="EW135" s="66">
        <v>41486</v>
      </c>
      <c r="EX135">
        <v>11.472574</v>
      </c>
      <c r="EY135" s="73">
        <f t="shared" si="137"/>
        <v>3.9171958064467868E-2</v>
      </c>
      <c r="FA135" s="66">
        <v>41486</v>
      </c>
      <c r="FB135">
        <v>26.827002</v>
      </c>
      <c r="FC135" s="73">
        <f t="shared" si="138"/>
        <v>9.164784849733959E-2</v>
      </c>
      <c r="FE135" s="66">
        <v>41486</v>
      </c>
      <c r="FF135">
        <v>2.4392239999999998</v>
      </c>
      <c r="FG135" s="73">
        <f t="shared" si="139"/>
        <v>-3.0512301651012238E-3</v>
      </c>
      <c r="FI135" s="66">
        <v>41486</v>
      </c>
      <c r="FJ135">
        <v>11.496164</v>
      </c>
      <c r="FK135" s="73">
        <f t="shared" si="140"/>
        <v>-4.5541891160184818E-2</v>
      </c>
      <c r="FM135" s="93">
        <v>41486</v>
      </c>
      <c r="FN135" s="65">
        <v>149.19999999999999</v>
      </c>
      <c r="FO135" s="95">
        <f t="shared" si="141"/>
        <v>5.36949343071879E-2</v>
      </c>
      <c r="FQ135" s="66">
        <v>41486</v>
      </c>
      <c r="FR135">
        <v>76.183402999999998</v>
      </c>
      <c r="FS135" s="73">
        <f t="shared" si="142"/>
        <v>-2.9074938292957018E-2</v>
      </c>
      <c r="FU135" s="66">
        <v>41486</v>
      </c>
      <c r="FV135">
        <v>170.10000600000001</v>
      </c>
      <c r="FW135" s="73">
        <f t="shared" si="143"/>
        <v>-6.8443955839503454E-2</v>
      </c>
      <c r="FY135" s="93">
        <v>41486</v>
      </c>
      <c r="FZ135" s="65">
        <v>14.255699999999999</v>
      </c>
      <c r="GA135" s="95">
        <f t="shared" si="144"/>
        <v>7.9807741558426543E-2</v>
      </c>
      <c r="GC135" s="66">
        <v>41486</v>
      </c>
      <c r="GD135">
        <v>14.484598999999999</v>
      </c>
      <c r="GE135" s="73">
        <f t="shared" si="145"/>
        <v>3.534355298956228E-2</v>
      </c>
      <c r="GG135" s="66">
        <v>41486</v>
      </c>
      <c r="GH135">
        <v>31.173860999999999</v>
      </c>
      <c r="GI135" s="73">
        <f t="shared" si="146"/>
        <v>4.8226870025866168E-2</v>
      </c>
      <c r="GK135" s="66">
        <v>41486</v>
      </c>
      <c r="GL135">
        <v>8.503266</v>
      </c>
      <c r="GM135" s="73">
        <f t="shared" si="147"/>
        <v>-5.9684458030298024E-2</v>
      </c>
      <c r="GO135" s="66">
        <v>41486</v>
      </c>
      <c r="GP135">
        <v>25.737490000000001</v>
      </c>
      <c r="GQ135" s="73">
        <f t="shared" si="148"/>
        <v>-3.4354457530785282E-2</v>
      </c>
    </row>
    <row r="136" spans="1:199">
      <c r="A136" s="66">
        <v>41517</v>
      </c>
      <c r="B136">
        <v>62.407691999999997</v>
      </c>
      <c r="C136" s="73">
        <f t="shared" si="100"/>
        <v>4.4464177347150156E-2</v>
      </c>
      <c r="E136" s="66">
        <v>41517</v>
      </c>
      <c r="F136">
        <v>129.897324</v>
      </c>
      <c r="G136" s="73">
        <f t="shared" si="101"/>
        <v>9.3903296430404001E-2</v>
      </c>
      <c r="I136" s="66">
        <v>41517</v>
      </c>
      <c r="J136">
        <v>32.739291999999999</v>
      </c>
      <c r="K136" s="73">
        <f t="shared" si="102"/>
        <v>2.311151833162545E-2</v>
      </c>
      <c r="M136" s="66">
        <v>41517</v>
      </c>
      <c r="N136">
        <v>24.619484</v>
      </c>
      <c r="O136" s="73">
        <f t="shared" si="103"/>
        <v>2.04557047159479E-2</v>
      </c>
      <c r="Q136" s="66">
        <v>41517</v>
      </c>
      <c r="R136">
        <v>50.520077000000001</v>
      </c>
      <c r="S136" s="73">
        <f t="shared" si="104"/>
        <v>-2.2785812029432029E-2</v>
      </c>
      <c r="U136" s="66">
        <v>41517</v>
      </c>
      <c r="V136">
        <v>115.837135</v>
      </c>
      <c r="W136" s="73">
        <f t="shared" si="105"/>
        <v>5.529180413444473E-3</v>
      </c>
      <c r="X136"/>
      <c r="Y136" s="66">
        <v>41517</v>
      </c>
      <c r="Z136">
        <v>75.565269000000001</v>
      </c>
      <c r="AA136" s="73">
        <f t="shared" si="106"/>
        <v>0.10615933638630896</v>
      </c>
      <c r="AC136" s="93">
        <v>41516</v>
      </c>
      <c r="AD136" s="65">
        <v>20.068000000000001</v>
      </c>
      <c r="AE136" s="95">
        <f t="shared" si="107"/>
        <v>1.3962304053426393E-3</v>
      </c>
      <c r="AG136" s="66">
        <v>41517</v>
      </c>
      <c r="AH136">
        <v>74.507095000000007</v>
      </c>
      <c r="AI136" s="73">
        <f t="shared" si="108"/>
        <v>3.6452876077057779E-2</v>
      </c>
      <c r="AJ136"/>
      <c r="AK136" s="66">
        <v>41517</v>
      </c>
      <c r="AL136">
        <v>59.269736999999999</v>
      </c>
      <c r="AM136" s="73">
        <f t="shared" si="109"/>
        <v>3.0884140183737904E-2</v>
      </c>
      <c r="AN136"/>
      <c r="AO136" s="66">
        <v>41517</v>
      </c>
      <c r="AP136">
        <v>42.891460000000002</v>
      </c>
      <c r="AQ136" s="73">
        <f t="shared" si="110"/>
        <v>7.699497947026622E-2</v>
      </c>
      <c r="AS136" s="66">
        <v>41517</v>
      </c>
      <c r="AT136">
        <v>88.056458000000006</v>
      </c>
      <c r="AU136" s="73">
        <f t="shared" si="111"/>
        <v>6.9484711851652115E-2</v>
      </c>
      <c r="AW136" s="66">
        <v>41517</v>
      </c>
      <c r="AX136">
        <v>59.464709999999997</v>
      </c>
      <c r="AY136" s="73">
        <f t="shared" si="112"/>
        <v>6.9648090431474144E-2</v>
      </c>
      <c r="BA136" s="66">
        <v>41516</v>
      </c>
      <c r="BB136">
        <v>5.2522000000000002</v>
      </c>
      <c r="BC136" s="73">
        <f t="shared" si="113"/>
        <v>-2.843686767656918E-2</v>
      </c>
      <c r="BE136" s="66">
        <v>41517</v>
      </c>
      <c r="BF136">
        <v>69.568398000000002</v>
      </c>
      <c r="BG136" s="73">
        <f t="shared" si="114"/>
        <v>9.6118855047830715E-2</v>
      </c>
      <c r="BI136" s="66">
        <v>41517</v>
      </c>
      <c r="BJ136">
        <v>157.07328799999999</v>
      </c>
      <c r="BK136" s="73">
        <f t="shared" si="115"/>
        <v>1.2415252796304945E-2</v>
      </c>
      <c r="BM136" s="66">
        <v>41517</v>
      </c>
      <c r="BN136">
        <v>40.943461999999997</v>
      </c>
      <c r="BO136" s="73">
        <f t="shared" si="116"/>
        <v>5.3084319957521851E-2</v>
      </c>
      <c r="BQ136" s="66">
        <v>41517</v>
      </c>
      <c r="BR136">
        <v>8.0183250000000008</v>
      </c>
      <c r="BS136" s="73">
        <f t="shared" si="117"/>
        <v>0.10034360052813804</v>
      </c>
      <c r="BU136" s="66">
        <v>41517</v>
      </c>
      <c r="BV136">
        <v>46.554977000000001</v>
      </c>
      <c r="BW136" s="73">
        <f t="shared" si="118"/>
        <v>0.10416573273835598</v>
      </c>
      <c r="BY136" s="66">
        <v>41517</v>
      </c>
      <c r="BZ136">
        <v>12.609261999999999</v>
      </c>
      <c r="CA136" s="73">
        <f t="shared" si="119"/>
        <v>-1.9281847351271326E-2</v>
      </c>
      <c r="CC136" s="66">
        <v>41517</v>
      </c>
      <c r="CD136">
        <v>66.075057999999999</v>
      </c>
      <c r="CE136" s="73">
        <f t="shared" si="120"/>
        <v>0.10862356312662351</v>
      </c>
      <c r="CG136" s="66">
        <v>41517</v>
      </c>
      <c r="CH136">
        <v>13.499135000000001</v>
      </c>
      <c r="CI136" s="73">
        <f t="shared" si="121"/>
        <v>3.8088490660836846E-2</v>
      </c>
      <c r="CK136" s="66">
        <v>41517</v>
      </c>
      <c r="CL136">
        <v>36.796565999999999</v>
      </c>
      <c r="CM136" s="73">
        <f t="shared" si="122"/>
        <v>9.5147229504899414E-2</v>
      </c>
      <c r="CO136" s="66">
        <v>41517</v>
      </c>
      <c r="CP136">
        <v>2.4084650000000001</v>
      </c>
      <c r="CQ136" s="73">
        <f t="shared" si="123"/>
        <v>0.11976868623328216</v>
      </c>
      <c r="CS136" s="66">
        <v>41516</v>
      </c>
      <c r="CT136">
        <v>8.2149999999999999</v>
      </c>
      <c r="CU136" s="73">
        <f t="shared" si="99"/>
        <v>6.7342204329650532E-2</v>
      </c>
      <c r="CW136" s="66">
        <v>41516</v>
      </c>
      <c r="CX136">
        <v>80.102500000000006</v>
      </c>
      <c r="CY136" s="73">
        <f t="shared" si="124"/>
        <v>-2.7103463491956778E-3</v>
      </c>
      <c r="DA136" s="66">
        <v>41517</v>
      </c>
      <c r="DB136">
        <v>48.669280999999998</v>
      </c>
      <c r="DC136" s="73">
        <f t="shared" si="125"/>
        <v>-1.2502532539677154E-2</v>
      </c>
      <c r="DE136" s="66">
        <v>41517</v>
      </c>
      <c r="DF136">
        <v>41.091366000000001</v>
      </c>
      <c r="DG136" s="73">
        <f t="shared" si="126"/>
        <v>8.045472214081871E-2</v>
      </c>
      <c r="DI136" s="93">
        <v>41516</v>
      </c>
      <c r="DJ136" s="65">
        <v>4.0119999999999996</v>
      </c>
      <c r="DK136" s="95">
        <f t="shared" si="127"/>
        <v>-3.3818464142918045E-2</v>
      </c>
      <c r="DM136" s="66">
        <v>41517</v>
      </c>
      <c r="DN136">
        <v>1.288313</v>
      </c>
      <c r="DO136" s="73">
        <f t="shared" si="128"/>
        <v>2.6579784160607141E-2</v>
      </c>
      <c r="DQ136" s="66">
        <v>41517</v>
      </c>
      <c r="DR136">
        <v>56.391567000000002</v>
      </c>
      <c r="DS136" s="73">
        <f t="shared" si="129"/>
        <v>7.6609052579986903E-2</v>
      </c>
      <c r="DU136" s="66">
        <v>41516</v>
      </c>
      <c r="DV136">
        <v>7.22</v>
      </c>
      <c r="DW136" s="73">
        <f t="shared" si="130"/>
        <v>1.4228165816733895E-2</v>
      </c>
      <c r="DY136" s="66">
        <v>41517</v>
      </c>
      <c r="DZ136">
        <v>73.056472999999997</v>
      </c>
      <c r="EA136" s="73">
        <f t="shared" si="131"/>
        <v>2.2475953769671591E-3</v>
      </c>
      <c r="EC136" s="66">
        <v>41517</v>
      </c>
      <c r="ED136">
        <v>7.265892</v>
      </c>
      <c r="EE136" s="73">
        <f t="shared" si="132"/>
        <v>0.18857684607051611</v>
      </c>
      <c r="EG136" s="93">
        <v>41516</v>
      </c>
      <c r="EH136" s="65">
        <v>10.1586</v>
      </c>
      <c r="EI136" s="95">
        <f t="shared" si="133"/>
        <v>-4.1929407808340521E-2</v>
      </c>
      <c r="EK136" s="66">
        <v>41517</v>
      </c>
      <c r="EL136">
        <v>45.286349999999999</v>
      </c>
      <c r="EM136" s="73">
        <f t="shared" si="134"/>
        <v>-2.2514477535116598E-2</v>
      </c>
      <c r="EO136" s="66">
        <v>41517</v>
      </c>
      <c r="EP136">
        <v>21.035177000000001</v>
      </c>
      <c r="EQ136" s="73">
        <f t="shared" si="135"/>
        <v>0.11523840699022775</v>
      </c>
      <c r="ES136" s="66">
        <v>41517</v>
      </c>
      <c r="ET136">
        <v>19.371334000000001</v>
      </c>
      <c r="EU136" s="73">
        <f t="shared" si="136"/>
        <v>1.8636676217158532E-2</v>
      </c>
      <c r="EW136" s="66">
        <v>41517</v>
      </c>
      <c r="EX136">
        <v>12.990591</v>
      </c>
      <c r="EY136" s="73">
        <f t="shared" si="137"/>
        <v>0.12426600871030323</v>
      </c>
      <c r="FA136" s="66">
        <v>41517</v>
      </c>
      <c r="FB136">
        <v>29.836583999999998</v>
      </c>
      <c r="FC136" s="73">
        <f t="shared" si="138"/>
        <v>0.10632637396555254</v>
      </c>
      <c r="FE136" s="66">
        <v>41517</v>
      </c>
      <c r="FF136">
        <v>3.99221</v>
      </c>
      <c r="FG136" s="73">
        <f t="shared" si="139"/>
        <v>0.49266500634095944</v>
      </c>
      <c r="FI136" s="66">
        <v>41517</v>
      </c>
      <c r="FJ136">
        <v>12.739801</v>
      </c>
      <c r="FK136" s="73">
        <f t="shared" si="140"/>
        <v>0.10271761542126942</v>
      </c>
      <c r="FM136" s="93">
        <v>41516</v>
      </c>
      <c r="FN136" s="65">
        <v>137.9</v>
      </c>
      <c r="FO136" s="95">
        <f t="shared" si="141"/>
        <v>-7.8758902970404221E-2</v>
      </c>
      <c r="FQ136" s="66">
        <v>41517</v>
      </c>
      <c r="FR136">
        <v>74.141029000000003</v>
      </c>
      <c r="FS136" s="73">
        <f t="shared" si="142"/>
        <v>-2.717455379612578E-2</v>
      </c>
      <c r="FU136" s="66">
        <v>41517</v>
      </c>
      <c r="FV136">
        <v>183.39999399999999</v>
      </c>
      <c r="FW136" s="73">
        <f t="shared" si="143"/>
        <v>7.5282992431803544E-2</v>
      </c>
      <c r="FY136" s="93">
        <v>41516</v>
      </c>
      <c r="FZ136" s="65">
        <v>13.8758</v>
      </c>
      <c r="GA136" s="95">
        <f t="shared" si="144"/>
        <v>-2.701051110796936E-2</v>
      </c>
      <c r="GC136" s="66">
        <v>41517</v>
      </c>
      <c r="GD136">
        <v>16.006095999999999</v>
      </c>
      <c r="GE136" s="73">
        <f t="shared" si="145"/>
        <v>9.9883702650440193E-2</v>
      </c>
      <c r="GG136" s="66">
        <v>41517</v>
      </c>
      <c r="GH136">
        <v>32.561539000000003</v>
      </c>
      <c r="GI136" s="73">
        <f t="shared" si="146"/>
        <v>4.3551851389066296E-2</v>
      </c>
      <c r="GK136" s="66">
        <v>41517</v>
      </c>
      <c r="GL136">
        <v>9.3359059999999996</v>
      </c>
      <c r="GM136" s="73">
        <f t="shared" si="147"/>
        <v>9.3417501390812882E-2</v>
      </c>
      <c r="GO136" s="66">
        <v>41517</v>
      </c>
      <c r="GP136">
        <v>26.664556999999999</v>
      </c>
      <c r="GQ136" s="73">
        <f t="shared" si="148"/>
        <v>3.5386546560505779E-2</v>
      </c>
    </row>
    <row r="137" spans="1:199">
      <c r="A137" s="66">
        <v>41547</v>
      </c>
      <c r="B137">
        <v>64.969138999999998</v>
      </c>
      <c r="C137" s="73">
        <f t="shared" si="100"/>
        <v>4.0223835525224974E-2</v>
      </c>
      <c r="E137" s="66">
        <v>41547</v>
      </c>
      <c r="F137">
        <v>126.507164</v>
      </c>
      <c r="G137" s="73">
        <f t="shared" si="101"/>
        <v>-2.6445384027379955E-2</v>
      </c>
      <c r="I137" s="66">
        <v>41547</v>
      </c>
      <c r="J137">
        <v>35.032119999999999</v>
      </c>
      <c r="K137" s="73">
        <f t="shared" si="102"/>
        <v>6.7689408147302579E-2</v>
      </c>
      <c r="M137" s="66">
        <v>41547</v>
      </c>
      <c r="N137">
        <v>24.974798</v>
      </c>
      <c r="O137" s="73">
        <f t="shared" si="103"/>
        <v>1.4329074447414958E-2</v>
      </c>
      <c r="Q137" s="66">
        <v>41547</v>
      </c>
      <c r="R137">
        <v>53.467934</v>
      </c>
      <c r="S137" s="73">
        <f t="shared" si="104"/>
        <v>5.6711288095301397E-2</v>
      </c>
      <c r="U137" s="66">
        <v>41547</v>
      </c>
      <c r="V137">
        <v>115.10717</v>
      </c>
      <c r="W137" s="73">
        <f t="shared" si="105"/>
        <v>-6.3215884966963086E-3</v>
      </c>
      <c r="X137"/>
      <c r="Y137" s="66">
        <v>41547</v>
      </c>
      <c r="Z137">
        <v>79.909476999999995</v>
      </c>
      <c r="AA137" s="73">
        <f t="shared" si="106"/>
        <v>5.5897683637098551E-2</v>
      </c>
      <c r="AC137" s="93">
        <v>41547</v>
      </c>
      <c r="AD137" s="65">
        <v>22.7</v>
      </c>
      <c r="AE137" s="95">
        <f t="shared" si="107"/>
        <v>0.12323841786535034</v>
      </c>
      <c r="AG137" s="66">
        <v>41547</v>
      </c>
      <c r="AH137">
        <v>78.251328000000001</v>
      </c>
      <c r="AI137" s="73">
        <f t="shared" si="108"/>
        <v>4.9031444771971487E-2</v>
      </c>
      <c r="AJ137"/>
      <c r="AK137" s="66">
        <v>41547</v>
      </c>
      <c r="AL137">
        <v>62.092106000000001</v>
      </c>
      <c r="AM137" s="73">
        <f t="shared" si="109"/>
        <v>4.6520024837811202E-2</v>
      </c>
      <c r="AN137"/>
      <c r="AO137" s="66">
        <v>41547</v>
      </c>
      <c r="AP137">
        <v>46.092723999999997</v>
      </c>
      <c r="AQ137" s="73">
        <f t="shared" si="110"/>
        <v>7.1982368225088619E-2</v>
      </c>
      <c r="AS137" s="66">
        <v>41547</v>
      </c>
      <c r="AT137">
        <v>93.891525000000001</v>
      </c>
      <c r="AU137" s="73">
        <f t="shared" si="111"/>
        <v>6.4161949606740293E-2</v>
      </c>
      <c r="AW137" s="66">
        <v>41547</v>
      </c>
      <c r="AX137">
        <v>64.270531000000005</v>
      </c>
      <c r="AY137" s="73">
        <f t="shared" si="112"/>
        <v>7.771819401964894E-2</v>
      </c>
      <c r="BA137" s="66">
        <v>41547</v>
      </c>
      <c r="BB137">
        <v>5.9288999999999996</v>
      </c>
      <c r="BC137" s="73">
        <f t="shared" si="113"/>
        <v>0.12119166188571415</v>
      </c>
      <c r="BE137" s="66">
        <v>41547</v>
      </c>
      <c r="BF137">
        <v>66.633185999999995</v>
      </c>
      <c r="BG137" s="73">
        <f t="shared" si="114"/>
        <v>-4.3107670773291078E-2</v>
      </c>
      <c r="BI137" s="66">
        <v>41547</v>
      </c>
      <c r="BJ137">
        <v>168.746735</v>
      </c>
      <c r="BK137" s="73">
        <f t="shared" si="115"/>
        <v>7.1686482439649618E-2</v>
      </c>
      <c r="BM137" s="66">
        <v>41547</v>
      </c>
      <c r="BN137">
        <v>44.661124999999998</v>
      </c>
      <c r="BO137" s="73">
        <f t="shared" si="116"/>
        <v>8.6911296988949477E-2</v>
      </c>
      <c r="BQ137" s="66">
        <v>41547</v>
      </c>
      <c r="BR137">
        <v>8.6805970000000006</v>
      </c>
      <c r="BS137" s="73">
        <f t="shared" si="117"/>
        <v>7.9360757911153504E-2</v>
      </c>
      <c r="BU137" s="66">
        <v>41547</v>
      </c>
      <c r="BV137">
        <v>48.833443000000003</v>
      </c>
      <c r="BW137" s="73">
        <f t="shared" si="118"/>
        <v>4.7781470219216304E-2</v>
      </c>
      <c r="BY137" s="66">
        <v>41547</v>
      </c>
      <c r="BZ137">
        <v>14.312448</v>
      </c>
      <c r="CA137" s="73">
        <f t="shared" si="119"/>
        <v>0.12669802483608517</v>
      </c>
      <c r="CC137" s="66">
        <v>41547</v>
      </c>
      <c r="CD137">
        <v>69.459038000000007</v>
      </c>
      <c r="CE137" s="73">
        <f t="shared" si="120"/>
        <v>4.9945859241995037E-2</v>
      </c>
      <c r="CG137" s="66">
        <v>41547</v>
      </c>
      <c r="CH137">
        <v>14.50418</v>
      </c>
      <c r="CI137" s="73">
        <f t="shared" si="121"/>
        <v>7.1811274427616478E-2</v>
      </c>
      <c r="CK137" s="66">
        <v>41547</v>
      </c>
      <c r="CL137">
        <v>40.457386</v>
      </c>
      <c r="CM137" s="73">
        <f t="shared" si="122"/>
        <v>9.4844697029839553E-2</v>
      </c>
      <c r="CO137" s="66">
        <v>41547</v>
      </c>
      <c r="CP137">
        <v>2.7508330000000001</v>
      </c>
      <c r="CQ137" s="73">
        <f t="shared" si="123"/>
        <v>0.13291415978544968</v>
      </c>
      <c r="CS137" s="66">
        <v>41547</v>
      </c>
      <c r="CT137">
        <v>8.3510000000000009</v>
      </c>
      <c r="CU137" s="73">
        <f t="shared" ref="CU137:CU188" si="149">LN(CT137/CT136)</f>
        <v>1.6419540681861008E-2</v>
      </c>
      <c r="CW137" s="66">
        <v>41547</v>
      </c>
      <c r="CX137">
        <v>82.871600000000001</v>
      </c>
      <c r="CY137" s="73">
        <f t="shared" si="124"/>
        <v>3.3985357449898272E-2</v>
      </c>
      <c r="DA137" s="66">
        <v>41547</v>
      </c>
      <c r="DB137">
        <v>47.777068999999997</v>
      </c>
      <c r="DC137" s="73">
        <f t="shared" si="125"/>
        <v>-1.8502254417855732E-2</v>
      </c>
      <c r="DE137" s="66">
        <v>41547</v>
      </c>
      <c r="DF137">
        <v>42.481082999999998</v>
      </c>
      <c r="DG137" s="73">
        <f t="shared" si="126"/>
        <v>3.3260844517924118E-2</v>
      </c>
      <c r="DI137" s="93">
        <v>41547</v>
      </c>
      <c r="DJ137" s="65">
        <v>4.2949999999999999</v>
      </c>
      <c r="DK137" s="95">
        <f t="shared" si="127"/>
        <v>6.8161685336529693E-2</v>
      </c>
      <c r="DM137" s="66">
        <v>41547</v>
      </c>
      <c r="DN137">
        <v>1.5468200000000001</v>
      </c>
      <c r="DO137" s="73">
        <f t="shared" si="128"/>
        <v>0.18286760000546248</v>
      </c>
      <c r="DQ137" s="66">
        <v>41547</v>
      </c>
      <c r="DR137">
        <v>55.976601000000002</v>
      </c>
      <c r="DS137" s="73">
        <f t="shared" si="129"/>
        <v>-7.3858619177207801E-3</v>
      </c>
      <c r="DU137" s="66">
        <v>41547</v>
      </c>
      <c r="DV137">
        <v>8.26</v>
      </c>
      <c r="DW137" s="73">
        <f t="shared" si="130"/>
        <v>0.1345696346281518</v>
      </c>
      <c r="DY137" s="66">
        <v>41547</v>
      </c>
      <c r="DZ137">
        <v>76.609970000000004</v>
      </c>
      <c r="EA137" s="73">
        <f t="shared" si="131"/>
        <v>4.7494480123114406E-2</v>
      </c>
      <c r="EC137" s="66">
        <v>41547</v>
      </c>
      <c r="ED137">
        <v>7.9251449999999997</v>
      </c>
      <c r="EE137" s="73">
        <f t="shared" si="132"/>
        <v>8.6849546186357374E-2</v>
      </c>
      <c r="EG137" s="93">
        <v>41547</v>
      </c>
      <c r="EH137" s="65">
        <v>11.3796</v>
      </c>
      <c r="EI137" s="95">
        <f t="shared" si="133"/>
        <v>0.11350164131544097</v>
      </c>
      <c r="EK137" s="66">
        <v>41547</v>
      </c>
      <c r="EL137">
        <v>45.917285999999997</v>
      </c>
      <c r="EM137" s="73">
        <f t="shared" si="134"/>
        <v>1.3835984898888784E-2</v>
      </c>
      <c r="EO137" s="66">
        <v>41547</v>
      </c>
      <c r="EP137">
        <v>21.373899000000002</v>
      </c>
      <c r="EQ137" s="73">
        <f t="shared" si="135"/>
        <v>1.5974373170006318E-2</v>
      </c>
      <c r="ES137" s="66">
        <v>41547</v>
      </c>
      <c r="ET137">
        <v>21.200354000000001</v>
      </c>
      <c r="EU137" s="73">
        <f t="shared" si="136"/>
        <v>9.0223535218597231E-2</v>
      </c>
      <c r="EW137" s="66">
        <v>41547</v>
      </c>
      <c r="EX137">
        <v>12.829696</v>
      </c>
      <c r="EY137" s="73">
        <f t="shared" si="137"/>
        <v>-1.2462842302637302E-2</v>
      </c>
      <c r="FA137" s="66">
        <v>41547</v>
      </c>
      <c r="FB137">
        <v>33.879063000000002</v>
      </c>
      <c r="FC137" s="73">
        <f t="shared" si="138"/>
        <v>0.12706192139618525</v>
      </c>
      <c r="FE137" s="66">
        <v>41547</v>
      </c>
      <c r="FF137">
        <v>4.6796660000000001</v>
      </c>
      <c r="FG137" s="73">
        <f t="shared" si="139"/>
        <v>0.15888177758537222</v>
      </c>
      <c r="FI137" s="66">
        <v>41547</v>
      </c>
      <c r="FJ137">
        <v>14.005917</v>
      </c>
      <c r="FK137" s="73">
        <f t="shared" si="140"/>
        <v>9.4748853256235471E-2</v>
      </c>
      <c r="FM137" s="93">
        <v>41547</v>
      </c>
      <c r="FN137" s="65">
        <v>144.44999999999999</v>
      </c>
      <c r="FO137" s="95">
        <f t="shared" si="141"/>
        <v>4.6404642112988045E-2</v>
      </c>
      <c r="FQ137" s="66">
        <v>41547</v>
      </c>
      <c r="FR137">
        <v>73.767989999999998</v>
      </c>
      <c r="FS137" s="73">
        <f t="shared" si="142"/>
        <v>-5.0441790971340033E-3</v>
      </c>
      <c r="FU137" s="66">
        <v>41547</v>
      </c>
      <c r="FV137">
        <v>193</v>
      </c>
      <c r="FW137" s="73">
        <f t="shared" si="143"/>
        <v>5.1020661797897916E-2</v>
      </c>
      <c r="FY137" s="93">
        <v>41547</v>
      </c>
      <c r="FZ137" s="65">
        <v>14.739100000000001</v>
      </c>
      <c r="GA137" s="95">
        <f t="shared" si="144"/>
        <v>6.0357510924396618E-2</v>
      </c>
      <c r="GC137" s="66">
        <v>41547</v>
      </c>
      <c r="GD137">
        <v>15.977071</v>
      </c>
      <c r="GE137" s="73">
        <f t="shared" si="145"/>
        <v>-1.81501775406177E-3</v>
      </c>
      <c r="GG137" s="66">
        <v>41547</v>
      </c>
      <c r="GH137">
        <v>34.367297999999998</v>
      </c>
      <c r="GI137" s="73">
        <f t="shared" si="146"/>
        <v>5.3973666098056323E-2</v>
      </c>
      <c r="GK137" s="66">
        <v>41547</v>
      </c>
      <c r="GL137">
        <v>9.5881810000000005</v>
      </c>
      <c r="GM137" s="73">
        <f t="shared" si="147"/>
        <v>2.6663367776102433E-2</v>
      </c>
      <c r="GO137" s="66">
        <v>41547</v>
      </c>
      <c r="GP137">
        <v>27.992260000000002</v>
      </c>
      <c r="GQ137" s="73">
        <f t="shared" si="148"/>
        <v>4.859281301414245E-2</v>
      </c>
    </row>
    <row r="138" spans="1:199">
      <c r="A138" s="66">
        <v>41578</v>
      </c>
      <c r="B138">
        <v>63.739314999999998</v>
      </c>
      <c r="C138" s="73">
        <f t="shared" si="100"/>
        <v>-1.9110810386714912E-2</v>
      </c>
      <c r="E138" s="66">
        <v>41578</v>
      </c>
      <c r="F138">
        <v>123.786057</v>
      </c>
      <c r="G138" s="73">
        <f t="shared" si="101"/>
        <v>-2.1744210269224826E-2</v>
      </c>
      <c r="I138" s="66">
        <v>41578</v>
      </c>
      <c r="J138">
        <v>34.513584000000002</v>
      </c>
      <c r="K138" s="73">
        <f t="shared" si="102"/>
        <v>-1.4912369259989823E-2</v>
      </c>
      <c r="M138" s="66">
        <v>41578</v>
      </c>
      <c r="N138">
        <v>24.829246999999999</v>
      </c>
      <c r="O138" s="73">
        <f t="shared" si="103"/>
        <v>-5.8449635718785349E-3</v>
      </c>
      <c r="Q138" s="66">
        <v>41578</v>
      </c>
      <c r="R138">
        <v>56.323371999999999</v>
      </c>
      <c r="S138" s="73">
        <f t="shared" si="104"/>
        <v>5.2027472491329295E-2</v>
      </c>
      <c r="U138" s="66">
        <v>41578</v>
      </c>
      <c r="V138">
        <v>112.369789</v>
      </c>
      <c r="W138" s="73">
        <f t="shared" si="105"/>
        <v>-2.4068487252680015E-2</v>
      </c>
      <c r="X138"/>
      <c r="Y138" s="66">
        <v>41578</v>
      </c>
      <c r="Z138">
        <v>82.471878000000004</v>
      </c>
      <c r="AA138" s="73">
        <f t="shared" si="106"/>
        <v>3.1562906001065906E-2</v>
      </c>
      <c r="AC138" s="93">
        <v>41578</v>
      </c>
      <c r="AD138" s="65">
        <v>24</v>
      </c>
      <c r="AE138" s="95">
        <f t="shared" si="107"/>
        <v>5.5688905860588632E-2</v>
      </c>
      <c r="AG138" s="66">
        <v>41578</v>
      </c>
      <c r="AH138">
        <v>83.944434999999999</v>
      </c>
      <c r="AI138" s="73">
        <f t="shared" si="108"/>
        <v>7.0229291346036837E-2</v>
      </c>
      <c r="AJ138"/>
      <c r="AK138" s="66">
        <v>41578</v>
      </c>
      <c r="AL138">
        <v>61.538691999999998</v>
      </c>
      <c r="AM138" s="73">
        <f t="shared" si="109"/>
        <v>-8.9527481075993252E-3</v>
      </c>
      <c r="AN138"/>
      <c r="AO138" s="66">
        <v>41578</v>
      </c>
      <c r="AP138">
        <v>47.595450999999997</v>
      </c>
      <c r="AQ138" s="73">
        <f t="shared" si="110"/>
        <v>3.2082082700237304E-2</v>
      </c>
      <c r="AS138" s="66">
        <v>41578</v>
      </c>
      <c r="AT138">
        <v>96.884833999999998</v>
      </c>
      <c r="AU138" s="73">
        <f t="shared" si="111"/>
        <v>3.1382868229673046E-2</v>
      </c>
      <c r="AW138" s="66">
        <v>41578</v>
      </c>
      <c r="AX138">
        <v>65.922798</v>
      </c>
      <c r="AY138" s="73">
        <f t="shared" si="112"/>
        <v>2.5383108720116378E-2</v>
      </c>
      <c r="BA138" s="66">
        <v>41578</v>
      </c>
      <c r="BB138">
        <v>6.4314999999999998</v>
      </c>
      <c r="BC138" s="73">
        <f t="shared" si="113"/>
        <v>8.1369094204271741E-2</v>
      </c>
      <c r="BE138" s="66">
        <v>41578</v>
      </c>
      <c r="BF138">
        <v>65.651588000000004</v>
      </c>
      <c r="BG138" s="73">
        <f t="shared" si="114"/>
        <v>-1.4840952393561785E-2</v>
      </c>
      <c r="BI138" s="66">
        <v>41578</v>
      </c>
      <c r="BJ138">
        <v>176.04826399999999</v>
      </c>
      <c r="BK138" s="73">
        <f t="shared" si="115"/>
        <v>4.2359203300139793E-2</v>
      </c>
      <c r="BM138" s="66">
        <v>41578</v>
      </c>
      <c r="BN138">
        <v>45.242527000000003</v>
      </c>
      <c r="BO138" s="73">
        <f t="shared" si="116"/>
        <v>1.2934070914383136E-2</v>
      </c>
      <c r="BQ138" s="66">
        <v>41578</v>
      </c>
      <c r="BR138">
        <v>8.7442049999999991</v>
      </c>
      <c r="BS138" s="73">
        <f t="shared" si="117"/>
        <v>7.3008901382253903E-3</v>
      </c>
      <c r="BU138" s="66">
        <v>41578</v>
      </c>
      <c r="BV138">
        <v>49.285907999999999</v>
      </c>
      <c r="BW138" s="73">
        <f t="shared" si="118"/>
        <v>9.2228128828257885E-3</v>
      </c>
      <c r="BY138" s="66">
        <v>41578</v>
      </c>
      <c r="BZ138">
        <v>13.59107</v>
      </c>
      <c r="CA138" s="73">
        <f t="shared" si="119"/>
        <v>-5.1716688692917852E-2</v>
      </c>
      <c r="CC138" s="66">
        <v>41578</v>
      </c>
      <c r="CD138">
        <v>70.315437000000003</v>
      </c>
      <c r="CE138" s="73">
        <f t="shared" si="120"/>
        <v>1.2254164670683533E-2</v>
      </c>
      <c r="CG138" s="66">
        <v>41578</v>
      </c>
      <c r="CH138">
        <v>15.201798</v>
      </c>
      <c r="CI138" s="73">
        <f t="shared" si="121"/>
        <v>4.6976826585171681E-2</v>
      </c>
      <c r="CK138" s="66">
        <v>41578</v>
      </c>
      <c r="CL138">
        <v>40.525886999999997</v>
      </c>
      <c r="CM138" s="73">
        <f t="shared" si="122"/>
        <v>1.6917324726366794E-3</v>
      </c>
      <c r="CO138" s="66">
        <v>41578</v>
      </c>
      <c r="CP138">
        <v>2.8544770000000002</v>
      </c>
      <c r="CQ138" s="73">
        <f t="shared" si="123"/>
        <v>3.6984864034878738E-2</v>
      </c>
      <c r="CS138" s="66">
        <v>41578</v>
      </c>
      <c r="CT138">
        <v>9.3829999999999991</v>
      </c>
      <c r="CU138" s="73">
        <f t="shared" si="149"/>
        <v>0.11651824913682003</v>
      </c>
      <c r="CW138" s="66">
        <v>41578</v>
      </c>
      <c r="CX138">
        <v>80.738399999999999</v>
      </c>
      <c r="CY138" s="73">
        <f t="shared" si="124"/>
        <v>-2.6078123490550938E-2</v>
      </c>
      <c r="DA138" s="66">
        <v>41578</v>
      </c>
      <c r="DB138">
        <v>46.779891999999997</v>
      </c>
      <c r="DC138" s="73">
        <f t="shared" si="125"/>
        <v>-2.1092343883184515E-2</v>
      </c>
      <c r="DE138" s="66">
        <v>41578</v>
      </c>
      <c r="DF138">
        <v>43.726418000000002</v>
      </c>
      <c r="DG138" s="73">
        <f t="shared" si="126"/>
        <v>2.8893579379812743E-2</v>
      </c>
      <c r="DI138" s="93">
        <v>41578</v>
      </c>
      <c r="DJ138" s="65">
        <v>4.6280000000000001</v>
      </c>
      <c r="DK138" s="95">
        <f t="shared" si="127"/>
        <v>7.46732538952114E-2</v>
      </c>
      <c r="DM138" s="66">
        <v>41578</v>
      </c>
      <c r="DN138">
        <v>1.503736</v>
      </c>
      <c r="DO138" s="73">
        <f t="shared" si="128"/>
        <v>-2.8248532382023944E-2</v>
      </c>
      <c r="DQ138" s="66">
        <v>41578</v>
      </c>
      <c r="DR138">
        <v>56.211151000000001</v>
      </c>
      <c r="DS138" s="73">
        <f t="shared" si="129"/>
        <v>4.1813894575514236E-3</v>
      </c>
      <c r="DU138" s="66">
        <v>41578</v>
      </c>
      <c r="DV138">
        <v>8.6289999999999996</v>
      </c>
      <c r="DW138" s="73">
        <f t="shared" si="130"/>
        <v>4.3704035993283791E-2</v>
      </c>
      <c r="DY138" s="66">
        <v>41578</v>
      </c>
      <c r="DZ138">
        <v>81.566649999999996</v>
      </c>
      <c r="EA138" s="73">
        <f t="shared" si="131"/>
        <v>6.2693252513794179E-2</v>
      </c>
      <c r="EC138" s="66">
        <v>41578</v>
      </c>
      <c r="ED138">
        <v>7.5371170000000003</v>
      </c>
      <c r="EE138" s="73">
        <f t="shared" si="132"/>
        <v>-5.0200867967281897E-2</v>
      </c>
      <c r="EG138" s="93">
        <v>41578</v>
      </c>
      <c r="EH138" s="65">
        <v>12.837899999999999</v>
      </c>
      <c r="EI138" s="95">
        <f t="shared" si="133"/>
        <v>0.12057945478841189</v>
      </c>
      <c r="EK138" s="66">
        <v>41578</v>
      </c>
      <c r="EL138">
        <v>48.441048000000002</v>
      </c>
      <c r="EM138" s="73">
        <f t="shared" si="134"/>
        <v>5.3505905986028619E-2</v>
      </c>
      <c r="EO138" s="66">
        <v>41578</v>
      </c>
      <c r="EP138">
        <v>22.321467999999999</v>
      </c>
      <c r="EQ138" s="73">
        <f t="shared" si="135"/>
        <v>4.337840123536562E-2</v>
      </c>
      <c r="ES138" s="66">
        <v>41578</v>
      </c>
      <c r="ET138">
        <v>21.415769999999998</v>
      </c>
      <c r="EU138" s="73">
        <f t="shared" si="136"/>
        <v>1.0109686874700078E-2</v>
      </c>
      <c r="EW138" s="66">
        <v>41578</v>
      </c>
      <c r="EX138">
        <v>11.941271</v>
      </c>
      <c r="EY138" s="73">
        <f t="shared" si="137"/>
        <v>-7.1761932670336107E-2</v>
      </c>
      <c r="FA138" s="66">
        <v>41578</v>
      </c>
      <c r="FB138">
        <v>34.296272000000002</v>
      </c>
      <c r="FC138" s="73">
        <f t="shared" si="138"/>
        <v>1.223944725134047E-2</v>
      </c>
      <c r="FE138" s="66">
        <v>41578</v>
      </c>
      <c r="FF138">
        <v>4.9389110000000001</v>
      </c>
      <c r="FG138" s="73">
        <f t="shared" si="139"/>
        <v>5.3918121692650103E-2</v>
      </c>
      <c r="FI138" s="66">
        <v>41578</v>
      </c>
      <c r="FJ138">
        <v>14.005917</v>
      </c>
      <c r="FK138" s="73">
        <f t="shared" si="140"/>
        <v>0</v>
      </c>
      <c r="FM138" s="93">
        <v>41578</v>
      </c>
      <c r="FN138" s="65">
        <v>153.9</v>
      </c>
      <c r="FO138" s="95">
        <f t="shared" si="141"/>
        <v>6.33696139325894E-2</v>
      </c>
      <c r="FQ138" s="66">
        <v>41578</v>
      </c>
      <c r="FR138">
        <v>72.005393999999995</v>
      </c>
      <c r="FS138" s="73">
        <f t="shared" si="142"/>
        <v>-2.4183864800087822E-2</v>
      </c>
      <c r="FU138" s="66">
        <v>41578</v>
      </c>
      <c r="FV138">
        <v>192.449997</v>
      </c>
      <c r="FW138" s="73">
        <f t="shared" si="143"/>
        <v>-2.8538247635950973E-3</v>
      </c>
      <c r="FY138" s="93">
        <v>41578</v>
      </c>
      <c r="FZ138" s="65">
        <v>16.137599999999999</v>
      </c>
      <c r="GA138" s="95">
        <f t="shared" si="144"/>
        <v>9.0648126347855545E-2</v>
      </c>
      <c r="GC138" s="66">
        <v>41578</v>
      </c>
      <c r="GD138">
        <v>16.978472</v>
      </c>
      <c r="GE138" s="73">
        <f t="shared" si="145"/>
        <v>6.0791556688931797E-2</v>
      </c>
      <c r="GG138" s="66">
        <v>41578</v>
      </c>
      <c r="GH138">
        <v>34.718670000000003</v>
      </c>
      <c r="GI138" s="73">
        <f t="shared" si="146"/>
        <v>1.017210990669308E-2</v>
      </c>
      <c r="GK138" s="66">
        <v>41578</v>
      </c>
      <c r="GL138">
        <v>10.053101</v>
      </c>
      <c r="GM138" s="73">
        <f t="shared" si="147"/>
        <v>4.7349949967201238E-2</v>
      </c>
      <c r="GO138" s="66">
        <v>41578</v>
      </c>
      <c r="GP138">
        <v>27.882248000000001</v>
      </c>
      <c r="GQ138" s="73">
        <f t="shared" si="148"/>
        <v>-3.9378294716580636E-3</v>
      </c>
    </row>
    <row r="139" spans="1:199">
      <c r="A139" s="66">
        <v>41608</v>
      </c>
      <c r="B139">
        <v>66.040535000000006</v>
      </c>
      <c r="C139" s="73">
        <f t="shared" si="100"/>
        <v>3.546715802229685E-2</v>
      </c>
      <c r="E139" s="66">
        <v>41608</v>
      </c>
      <c r="F139">
        <v>119.310081</v>
      </c>
      <c r="G139" s="73">
        <f t="shared" si="101"/>
        <v>-3.68289019146881E-2</v>
      </c>
      <c r="I139" s="66">
        <v>41608</v>
      </c>
      <c r="J139">
        <v>34.463279999999997</v>
      </c>
      <c r="K139" s="73">
        <f t="shared" si="102"/>
        <v>-1.458576281990786E-3</v>
      </c>
      <c r="M139" s="66">
        <v>41608</v>
      </c>
      <c r="N139">
        <v>25.296225</v>
      </c>
      <c r="O139" s="73">
        <f t="shared" si="103"/>
        <v>1.8632902272523854E-2</v>
      </c>
      <c r="Q139" s="66">
        <v>41608</v>
      </c>
      <c r="R139">
        <v>57.580139000000003</v>
      </c>
      <c r="S139" s="73">
        <f t="shared" si="104"/>
        <v>2.2068116997154549E-2</v>
      </c>
      <c r="U139" s="66">
        <v>41608</v>
      </c>
      <c r="V139">
        <v>116.521484</v>
      </c>
      <c r="W139" s="73">
        <f t="shared" si="105"/>
        <v>3.6280547828440368E-2</v>
      </c>
      <c r="X139"/>
      <c r="Y139" s="66">
        <v>41608</v>
      </c>
      <c r="Z139">
        <v>84.245193</v>
      </c>
      <c r="AA139" s="73">
        <f t="shared" si="106"/>
        <v>2.1274148721823347E-2</v>
      </c>
      <c r="AC139" s="93">
        <v>41607</v>
      </c>
      <c r="AD139" s="65">
        <v>23.411999999999999</v>
      </c>
      <c r="AE139" s="95">
        <f t="shared" si="107"/>
        <v>-2.480511891897123E-2</v>
      </c>
      <c r="AG139" s="66">
        <v>41608</v>
      </c>
      <c r="AH139">
        <v>87.149658000000002</v>
      </c>
      <c r="AI139" s="73">
        <f t="shared" si="108"/>
        <v>3.7471755821531588E-2</v>
      </c>
      <c r="AJ139"/>
      <c r="AK139" s="66">
        <v>41608</v>
      </c>
      <c r="AL139">
        <v>60.969481999999999</v>
      </c>
      <c r="AM139" s="73">
        <f t="shared" si="109"/>
        <v>-9.2926712973746394E-3</v>
      </c>
      <c r="AN139"/>
      <c r="AO139" s="66">
        <v>41608</v>
      </c>
      <c r="AP139">
        <v>50.828594000000002</v>
      </c>
      <c r="AQ139" s="73">
        <f t="shared" si="110"/>
        <v>6.5721880802379951E-2</v>
      </c>
      <c r="AS139" s="66">
        <v>41608</v>
      </c>
      <c r="AT139">
        <v>98.779342999999997</v>
      </c>
      <c r="AU139" s="73">
        <f t="shared" si="111"/>
        <v>1.9365509166848618E-2</v>
      </c>
      <c r="AW139" s="66">
        <v>41608</v>
      </c>
      <c r="AX139">
        <v>64.991821000000002</v>
      </c>
      <c r="AY139" s="73">
        <f t="shared" si="112"/>
        <v>-1.422289887973484E-2</v>
      </c>
      <c r="BA139" s="66">
        <v>41607</v>
      </c>
      <c r="BB139">
        <v>6.4353999999999996</v>
      </c>
      <c r="BC139" s="73">
        <f t="shared" si="113"/>
        <v>6.0620664176026871E-4</v>
      </c>
      <c r="BE139" s="66">
        <v>41608</v>
      </c>
      <c r="BF139">
        <v>64.841553000000005</v>
      </c>
      <c r="BG139" s="73">
        <f t="shared" si="114"/>
        <v>-1.2415141491385583E-2</v>
      </c>
      <c r="BI139" s="66">
        <v>41608</v>
      </c>
      <c r="BJ139">
        <v>184.02589399999999</v>
      </c>
      <c r="BK139" s="73">
        <f t="shared" si="115"/>
        <v>4.4318291251109337E-2</v>
      </c>
      <c r="BM139" s="66">
        <v>41608</v>
      </c>
      <c r="BN139">
        <v>46.388942999999998</v>
      </c>
      <c r="BO139" s="73">
        <f t="shared" si="116"/>
        <v>2.502362608503789E-2</v>
      </c>
      <c r="BQ139" s="66">
        <v>41608</v>
      </c>
      <c r="BR139">
        <v>9.3017079999999996</v>
      </c>
      <c r="BS139" s="73">
        <f t="shared" si="117"/>
        <v>6.1806843963331616E-2</v>
      </c>
      <c r="BU139" s="66">
        <v>41608</v>
      </c>
      <c r="BV139">
        <v>50.821036999999997</v>
      </c>
      <c r="BW139" s="73">
        <f t="shared" si="118"/>
        <v>3.0672184632950166E-2</v>
      </c>
      <c r="BY139" s="66">
        <v>41608</v>
      </c>
      <c r="BZ139">
        <v>13.422236</v>
      </c>
      <c r="CA139" s="73">
        <f t="shared" si="119"/>
        <v>-1.2500224773133051E-2</v>
      </c>
      <c r="CC139" s="66">
        <v>41608</v>
      </c>
      <c r="CD139">
        <v>70.855873000000003</v>
      </c>
      <c r="CE139" s="73">
        <f t="shared" si="120"/>
        <v>7.6564939450207712E-3</v>
      </c>
      <c r="CG139" s="66">
        <v>41608</v>
      </c>
      <c r="CH139">
        <v>15.930949999999999</v>
      </c>
      <c r="CI139" s="73">
        <f t="shared" si="121"/>
        <v>4.6850047720633767E-2</v>
      </c>
      <c r="CK139" s="66">
        <v>41608</v>
      </c>
      <c r="CL139">
        <v>41.349257999999999</v>
      </c>
      <c r="CM139" s="73">
        <f t="shared" si="122"/>
        <v>2.0113521825596503E-2</v>
      </c>
      <c r="CO139" s="66">
        <v>41608</v>
      </c>
      <c r="CP139">
        <v>2.6922139999999999</v>
      </c>
      <c r="CQ139" s="73">
        <f t="shared" si="123"/>
        <v>-5.8524735514228383E-2</v>
      </c>
      <c r="CS139" s="66">
        <v>41607</v>
      </c>
      <c r="CT139">
        <v>9.5579999999999998</v>
      </c>
      <c r="CU139" s="73">
        <f t="shared" si="149"/>
        <v>1.847895884805394E-2</v>
      </c>
      <c r="CW139" s="66">
        <v>41607</v>
      </c>
      <c r="CX139">
        <v>82.5899</v>
      </c>
      <c r="CY139" s="73">
        <f t="shared" si="124"/>
        <v>2.2673098488678139E-2</v>
      </c>
      <c r="DA139" s="66">
        <v>41608</v>
      </c>
      <c r="DB139">
        <v>45.765220999999997</v>
      </c>
      <c r="DC139" s="73">
        <f t="shared" si="125"/>
        <v>-2.1929016631554013E-2</v>
      </c>
      <c r="DE139" s="66">
        <v>41608</v>
      </c>
      <c r="DF139">
        <v>45.580868000000002</v>
      </c>
      <c r="DG139" s="73">
        <f t="shared" si="126"/>
        <v>4.1535616737516483E-2</v>
      </c>
      <c r="DI139" s="93">
        <v>41607</v>
      </c>
      <c r="DJ139" s="65">
        <v>4.6879999999999997</v>
      </c>
      <c r="DK139" s="95">
        <f t="shared" si="127"/>
        <v>1.288124294328118E-2</v>
      </c>
      <c r="DM139" s="66">
        <v>41608</v>
      </c>
      <c r="DN139">
        <v>1.515563</v>
      </c>
      <c r="DO139" s="73">
        <f t="shared" si="128"/>
        <v>7.8343088852683793E-3</v>
      </c>
      <c r="DQ139" s="66">
        <v>41608</v>
      </c>
      <c r="DR139">
        <v>57.194462000000001</v>
      </c>
      <c r="DS139" s="73">
        <f t="shared" si="129"/>
        <v>1.7341921928923785E-2</v>
      </c>
      <c r="DU139" s="66">
        <v>41607</v>
      </c>
      <c r="DV139">
        <v>8.7940000000000005</v>
      </c>
      <c r="DW139" s="73">
        <f t="shared" si="130"/>
        <v>1.8941047232448015E-2</v>
      </c>
      <c r="DY139" s="66">
        <v>41608</v>
      </c>
      <c r="DZ139">
        <v>84.409469999999999</v>
      </c>
      <c r="EA139" s="73">
        <f t="shared" si="131"/>
        <v>3.4259121650345677E-2</v>
      </c>
      <c r="EC139" s="66">
        <v>41608</v>
      </c>
      <c r="ED139">
        <v>7.0550259999999998</v>
      </c>
      <c r="EE139" s="73">
        <f t="shared" si="132"/>
        <v>-6.6099477531111367E-2</v>
      </c>
      <c r="EG139" s="93">
        <v>41607</v>
      </c>
      <c r="EH139" s="65">
        <v>11.972799999999999</v>
      </c>
      <c r="EI139" s="95">
        <f t="shared" si="133"/>
        <v>-6.9764323139999904E-2</v>
      </c>
      <c r="EK139" s="66">
        <v>41608</v>
      </c>
      <c r="EL139">
        <v>48.714142000000002</v>
      </c>
      <c r="EM139" s="73">
        <f t="shared" si="134"/>
        <v>5.6218246139796832E-3</v>
      </c>
      <c r="EO139" s="66">
        <v>41608</v>
      </c>
      <c r="EP139">
        <v>22.724508</v>
      </c>
      <c r="EQ139" s="73">
        <f t="shared" si="135"/>
        <v>1.7895083704520393E-2</v>
      </c>
      <c r="ES139" s="66">
        <v>41608</v>
      </c>
      <c r="ET139">
        <v>21.659641000000001</v>
      </c>
      <c r="EU139" s="73">
        <f t="shared" si="136"/>
        <v>1.132310057846311E-2</v>
      </c>
      <c r="EW139" s="66">
        <v>41608</v>
      </c>
      <c r="EX139">
        <v>12.519379000000001</v>
      </c>
      <c r="EY139" s="73">
        <f t="shared" si="137"/>
        <v>4.7277212592426905E-2</v>
      </c>
      <c r="FA139" s="66">
        <v>41608</v>
      </c>
      <c r="FB139">
        <v>34.203105999999998</v>
      </c>
      <c r="FC139" s="73">
        <f t="shared" si="138"/>
        <v>-2.7202015600332613E-3</v>
      </c>
      <c r="FE139" s="66">
        <v>41608</v>
      </c>
      <c r="FF139">
        <v>4.7840259999999999</v>
      </c>
      <c r="FG139" s="73">
        <f t="shared" si="139"/>
        <v>-3.1862410137884288E-2</v>
      </c>
      <c r="FI139" s="66">
        <v>41608</v>
      </c>
      <c r="FJ139">
        <v>14.350541</v>
      </c>
      <c r="FK139" s="73">
        <f t="shared" si="140"/>
        <v>2.430775865935559E-2</v>
      </c>
      <c r="FM139" s="93">
        <v>41607</v>
      </c>
      <c r="FN139" s="65">
        <v>161</v>
      </c>
      <c r="FO139" s="95">
        <f t="shared" si="141"/>
        <v>4.5101324139629508E-2</v>
      </c>
      <c r="FQ139" s="66">
        <v>41608</v>
      </c>
      <c r="FR139">
        <v>72.070685999999995</v>
      </c>
      <c r="FS139" s="73">
        <f t="shared" si="142"/>
        <v>9.0635453809774806E-4</v>
      </c>
      <c r="FU139" s="66">
        <v>41608</v>
      </c>
      <c r="FV139">
        <v>186.25</v>
      </c>
      <c r="FW139" s="73">
        <f t="shared" si="143"/>
        <v>-3.2746506881621527E-2</v>
      </c>
      <c r="FY139" s="93">
        <v>41607</v>
      </c>
      <c r="FZ139" s="65">
        <v>15.423999999999999</v>
      </c>
      <c r="GA139" s="95">
        <f t="shared" si="144"/>
        <v>-4.5227215032079271E-2</v>
      </c>
      <c r="GC139" s="66">
        <v>41608</v>
      </c>
      <c r="GD139">
        <v>16.706347999999998</v>
      </c>
      <c r="GE139" s="73">
        <f t="shared" si="145"/>
        <v>-1.6157421656606413E-2</v>
      </c>
      <c r="GG139" s="66">
        <v>41608</v>
      </c>
      <c r="GH139">
        <v>35.559277000000002</v>
      </c>
      <c r="GI139" s="73">
        <f t="shared" si="146"/>
        <v>2.3923495998662763E-2</v>
      </c>
      <c r="GK139" s="66">
        <v>41608</v>
      </c>
      <c r="GL139">
        <v>9.5244289999999996</v>
      </c>
      <c r="GM139" s="73">
        <f t="shared" si="147"/>
        <v>-5.4021172415748664E-2</v>
      </c>
      <c r="GO139" s="66">
        <v>41608</v>
      </c>
      <c r="GP139">
        <v>27.242023</v>
      </c>
      <c r="GQ139" s="73">
        <f t="shared" si="148"/>
        <v>-2.322946960934336E-2</v>
      </c>
    </row>
    <row r="140" spans="1:199">
      <c r="A140" s="66">
        <v>41639</v>
      </c>
      <c r="B140">
        <v>60.732346</v>
      </c>
      <c r="C140" s="73">
        <f t="shared" si="100"/>
        <v>-8.3792281004919533E-2</v>
      </c>
      <c r="E140" s="66">
        <v>41639</v>
      </c>
      <c r="F140">
        <v>118.905182</v>
      </c>
      <c r="G140" s="73">
        <f t="shared" si="101"/>
        <v>-3.3994412014181096E-3</v>
      </c>
      <c r="I140" s="66">
        <v>41639</v>
      </c>
      <c r="J140">
        <v>33.240250000000003</v>
      </c>
      <c r="K140" s="73">
        <f t="shared" si="102"/>
        <v>-3.6132918372918238E-2</v>
      </c>
      <c r="M140" s="66">
        <v>41639</v>
      </c>
      <c r="N140">
        <v>23.939603999999999</v>
      </c>
      <c r="O140" s="73">
        <f t="shared" si="103"/>
        <v>-5.5121016474831815E-2</v>
      </c>
      <c r="Q140" s="66">
        <v>41639</v>
      </c>
      <c r="R140">
        <v>52.359020000000001</v>
      </c>
      <c r="S140" s="73">
        <f t="shared" si="104"/>
        <v>-9.5053474924764514E-2</v>
      </c>
      <c r="U140" s="66">
        <v>41639</v>
      </c>
      <c r="V140">
        <v>111.32044999999999</v>
      </c>
      <c r="W140" s="73">
        <f t="shared" si="105"/>
        <v>-4.5662688971309824E-2</v>
      </c>
      <c r="X140"/>
      <c r="Y140" s="66">
        <v>41639</v>
      </c>
      <c r="Z140">
        <v>79.722808999999998</v>
      </c>
      <c r="AA140" s="73">
        <f t="shared" si="106"/>
        <v>-5.5175780675656302E-2</v>
      </c>
      <c r="AC140" s="93">
        <v>41639</v>
      </c>
      <c r="AD140" s="65">
        <v>23.731999999999999</v>
      </c>
      <c r="AE140" s="95">
        <f t="shared" si="107"/>
        <v>1.357563696742245E-2</v>
      </c>
      <c r="AG140" s="66">
        <v>41639</v>
      </c>
      <c r="AH140">
        <v>83.679489000000004</v>
      </c>
      <c r="AI140" s="73">
        <f t="shared" si="108"/>
        <v>-4.0632953988418305E-2</v>
      </c>
      <c r="AJ140"/>
      <c r="AK140" s="66">
        <v>41639</v>
      </c>
      <c r="AL140">
        <v>57.554172999999999</v>
      </c>
      <c r="AM140" s="73">
        <f t="shared" si="109"/>
        <v>-5.7646800502775486E-2</v>
      </c>
      <c r="AN140"/>
      <c r="AO140" s="66">
        <v>41639</v>
      </c>
      <c r="AP140">
        <v>47.914214999999999</v>
      </c>
      <c r="AQ140" s="73">
        <f t="shared" si="110"/>
        <v>-5.9046845763050561E-2</v>
      </c>
      <c r="AS140" s="66">
        <v>41639</v>
      </c>
      <c r="AT140">
        <v>93.815758000000002</v>
      </c>
      <c r="AU140" s="73">
        <f t="shared" si="111"/>
        <v>-5.1555666308320161E-2</v>
      </c>
      <c r="AW140" s="66">
        <v>41639</v>
      </c>
      <c r="AX140">
        <v>66.702797000000004</v>
      </c>
      <c r="AY140" s="73">
        <f t="shared" si="112"/>
        <v>2.5985454866303586E-2</v>
      </c>
      <c r="BA140" s="66">
        <v>41639</v>
      </c>
      <c r="BB140">
        <v>6.399</v>
      </c>
      <c r="BC140" s="73">
        <f t="shared" si="113"/>
        <v>-5.6722710210701339E-3</v>
      </c>
      <c r="BE140" s="66">
        <v>41639</v>
      </c>
      <c r="BF140">
        <v>60.019421000000001</v>
      </c>
      <c r="BG140" s="73">
        <f t="shared" si="114"/>
        <v>-7.7278454664014576E-2</v>
      </c>
      <c r="BI140" s="66">
        <v>41639</v>
      </c>
      <c r="BJ140">
        <v>169.51293899999999</v>
      </c>
      <c r="BK140" s="73">
        <f t="shared" si="115"/>
        <v>-8.2147215778337446E-2</v>
      </c>
      <c r="BM140" s="66">
        <v>41639</v>
      </c>
      <c r="BN140">
        <v>47.044032999999999</v>
      </c>
      <c r="BO140" s="73">
        <f t="shared" si="116"/>
        <v>1.4022902038431144E-2</v>
      </c>
      <c r="BQ140" s="66">
        <v>41639</v>
      </c>
      <c r="BR140">
        <v>8.979927</v>
      </c>
      <c r="BS140" s="73">
        <f t="shared" si="117"/>
        <v>-3.520628610538621E-2</v>
      </c>
      <c r="BU140" s="66">
        <v>41639</v>
      </c>
      <c r="BV140">
        <v>50.198909999999998</v>
      </c>
      <c r="BW140" s="73">
        <f t="shared" si="118"/>
        <v>-1.2317069721515793E-2</v>
      </c>
      <c r="BY140" s="66">
        <v>41639</v>
      </c>
      <c r="BZ140">
        <v>12.931084999999999</v>
      </c>
      <c r="CA140" s="73">
        <f t="shared" si="119"/>
        <v>-3.7278632011062116E-2</v>
      </c>
      <c r="CC140" s="66">
        <v>41639</v>
      </c>
      <c r="CD140">
        <v>67.197502</v>
      </c>
      <c r="CE140" s="73">
        <f t="shared" si="120"/>
        <v>-5.3011781918919428E-2</v>
      </c>
      <c r="CG140" s="66">
        <v>41639</v>
      </c>
      <c r="CH140">
        <v>15.371278999999999</v>
      </c>
      <c r="CI140" s="73">
        <f t="shared" si="121"/>
        <v>-3.576298990914277E-2</v>
      </c>
      <c r="CK140" s="66">
        <v>41639</v>
      </c>
      <c r="CL140">
        <v>42.081448000000002</v>
      </c>
      <c r="CM140" s="73">
        <f t="shared" si="122"/>
        <v>1.7552501552378846E-2</v>
      </c>
      <c r="CO140" s="66">
        <v>41639</v>
      </c>
      <c r="CP140">
        <v>2.862123</v>
      </c>
      <c r="CQ140" s="73">
        <f t="shared" si="123"/>
        <v>6.1199753727637453E-2</v>
      </c>
      <c r="CS140" s="66">
        <v>41639</v>
      </c>
      <c r="CT140">
        <v>10.1</v>
      </c>
      <c r="CU140" s="73">
        <f t="shared" si="149"/>
        <v>5.5156923691247292E-2</v>
      </c>
      <c r="CW140" s="66">
        <v>41639</v>
      </c>
      <c r="CX140">
        <v>82.750900000000001</v>
      </c>
      <c r="CY140" s="73">
        <f t="shared" si="124"/>
        <v>1.9474933094044051E-3</v>
      </c>
      <c r="DA140" s="66">
        <v>41639</v>
      </c>
      <c r="DB140">
        <v>42.865532000000002</v>
      </c>
      <c r="DC140" s="73">
        <f t="shared" si="125"/>
        <v>-6.5456382731215762E-2</v>
      </c>
      <c r="DE140" s="66">
        <v>41639</v>
      </c>
      <c r="DF140">
        <v>48.090504000000003</v>
      </c>
      <c r="DG140" s="73">
        <f t="shared" si="126"/>
        <v>5.3596668507678358E-2</v>
      </c>
      <c r="DI140" s="93">
        <v>41639</v>
      </c>
      <c r="DJ140" s="65">
        <v>4.6349999999999998</v>
      </c>
      <c r="DK140" s="95">
        <f t="shared" si="127"/>
        <v>-1.136985325689303E-2</v>
      </c>
      <c r="DM140" s="66">
        <v>41639</v>
      </c>
      <c r="DN140">
        <v>1.6980390000000001</v>
      </c>
      <c r="DO140" s="73">
        <f t="shared" si="128"/>
        <v>0.1136870687327773</v>
      </c>
      <c r="DQ140" s="66">
        <v>41639</v>
      </c>
      <c r="DR140">
        <v>54.028015000000003</v>
      </c>
      <c r="DS140" s="73">
        <f t="shared" si="129"/>
        <v>-5.6954367184452619E-2</v>
      </c>
      <c r="DU140" s="66">
        <v>41639</v>
      </c>
      <c r="DV140">
        <v>8.9480000000000004</v>
      </c>
      <c r="DW140" s="73">
        <f t="shared" si="130"/>
        <v>1.7360372869264881E-2</v>
      </c>
      <c r="DY140" s="66">
        <v>41639</v>
      </c>
      <c r="DZ140">
        <v>75.525695999999996</v>
      </c>
      <c r="EA140" s="73">
        <f t="shared" si="131"/>
        <v>-0.11120665637717374</v>
      </c>
      <c r="EC140" s="66">
        <v>41639</v>
      </c>
      <c r="ED140">
        <v>7.4319319999999998</v>
      </c>
      <c r="EE140" s="73">
        <f t="shared" si="132"/>
        <v>5.2045581218888422E-2</v>
      </c>
      <c r="EG140" s="93">
        <v>41639</v>
      </c>
      <c r="EH140" s="65">
        <v>11.700900000000001</v>
      </c>
      <c r="EI140" s="95">
        <f t="shared" si="133"/>
        <v>-2.2971648421751558E-2</v>
      </c>
      <c r="EK140" s="66">
        <v>41639</v>
      </c>
      <c r="EL140">
        <v>49.156737999999997</v>
      </c>
      <c r="EM140" s="73">
        <f t="shared" si="134"/>
        <v>9.0445496590677386E-3</v>
      </c>
      <c r="EO140" s="66">
        <v>41639</v>
      </c>
      <c r="EP140">
        <v>22.012758000000002</v>
      </c>
      <c r="EQ140" s="73">
        <f t="shared" si="135"/>
        <v>-3.1821795297231142E-2</v>
      </c>
      <c r="ES140" s="66">
        <v>41639</v>
      </c>
      <c r="ET140">
        <v>21.005257</v>
      </c>
      <c r="EU140" s="73">
        <f t="shared" si="136"/>
        <v>-3.067792737632994E-2</v>
      </c>
      <c r="EW140" s="66">
        <v>41639</v>
      </c>
      <c r="EX140">
        <v>11.999416999999999</v>
      </c>
      <c r="EY140" s="73">
        <f t="shared" si="137"/>
        <v>-4.2419698528363983E-2</v>
      </c>
      <c r="FA140" s="66">
        <v>41639</v>
      </c>
      <c r="FB140">
        <v>34.089694999999999</v>
      </c>
      <c r="FC140" s="73">
        <f t="shared" si="138"/>
        <v>-3.3213194537028987E-3</v>
      </c>
      <c r="FE140" s="66">
        <v>41639</v>
      </c>
      <c r="FF140">
        <v>4.2928680000000004</v>
      </c>
      <c r="FG140" s="73">
        <f t="shared" si="139"/>
        <v>-0.10832741037532934</v>
      </c>
      <c r="FI140" s="66">
        <v>41639</v>
      </c>
      <c r="FJ140">
        <v>14.938646</v>
      </c>
      <c r="FK140" s="73">
        <f t="shared" si="140"/>
        <v>4.0163904570776621E-2</v>
      </c>
      <c r="FM140" s="93">
        <v>41639</v>
      </c>
      <c r="FN140" s="65">
        <v>160.15</v>
      </c>
      <c r="FO140" s="95">
        <f t="shared" si="141"/>
        <v>-5.2934889292957825E-3</v>
      </c>
      <c r="FQ140" s="66">
        <v>41639</v>
      </c>
      <c r="FR140">
        <v>69.506041999999994</v>
      </c>
      <c r="FS140" s="73">
        <f t="shared" si="142"/>
        <v>-3.6233703370811353E-2</v>
      </c>
      <c r="FU140" s="66">
        <v>41639</v>
      </c>
      <c r="FV140">
        <v>178.699997</v>
      </c>
      <c r="FW140" s="73">
        <f t="shared" si="143"/>
        <v>-4.1381451882199445E-2</v>
      </c>
      <c r="FY140" s="93">
        <v>41639</v>
      </c>
      <c r="FZ140" s="65">
        <v>15.021100000000001</v>
      </c>
      <c r="GA140" s="95">
        <f t="shared" si="144"/>
        <v>-2.6468858528050625E-2</v>
      </c>
      <c r="GC140" s="66">
        <v>41639</v>
      </c>
      <c r="GD140">
        <v>17.565346000000002</v>
      </c>
      <c r="GE140" s="73">
        <f t="shared" si="145"/>
        <v>5.0139216831399581E-2</v>
      </c>
      <c r="GG140" s="66">
        <v>41639</v>
      </c>
      <c r="GH140">
        <v>34.660846999999997</v>
      </c>
      <c r="GI140" s="73">
        <f t="shared" si="146"/>
        <v>-2.5590357224810657E-2</v>
      </c>
      <c r="GK140" s="66">
        <v>41639</v>
      </c>
      <c r="GL140">
        <v>9.5336750000000006</v>
      </c>
      <c r="GM140" s="73">
        <f t="shared" si="147"/>
        <v>9.7029596704979498E-4</v>
      </c>
      <c r="GO140" s="66">
        <v>41639</v>
      </c>
      <c r="GP140">
        <v>28.196498999999999</v>
      </c>
      <c r="GQ140" s="73">
        <f t="shared" si="148"/>
        <v>3.4437076991426577E-2</v>
      </c>
    </row>
    <row r="141" spans="1:199">
      <c r="A141" s="66">
        <v>41670</v>
      </c>
      <c r="B141">
        <v>64.920776000000004</v>
      </c>
      <c r="C141" s="73">
        <f t="shared" si="100"/>
        <v>6.6691256583076688E-2</v>
      </c>
      <c r="E141" s="66">
        <v>41670</v>
      </c>
      <c r="F141">
        <v>121.334557</v>
      </c>
      <c r="G141" s="73">
        <f t="shared" si="101"/>
        <v>2.0225278492854666E-2</v>
      </c>
      <c r="I141" s="66">
        <v>41670</v>
      </c>
      <c r="J141">
        <v>36.922275999999997</v>
      </c>
      <c r="K141" s="73">
        <f t="shared" si="102"/>
        <v>0.10505356352053592</v>
      </c>
      <c r="M141" s="66">
        <v>41670</v>
      </c>
      <c r="N141">
        <v>24.825299999999999</v>
      </c>
      <c r="O141" s="73">
        <f t="shared" si="103"/>
        <v>3.6329135810729267E-2</v>
      </c>
      <c r="Q141" s="66">
        <v>41670</v>
      </c>
      <c r="R141">
        <v>54.077831000000003</v>
      </c>
      <c r="S141" s="73">
        <f t="shared" si="104"/>
        <v>3.2300099392869021E-2</v>
      </c>
      <c r="U141" s="66">
        <v>41670</v>
      </c>
      <c r="V141">
        <v>112.00479900000001</v>
      </c>
      <c r="W141" s="73">
        <f t="shared" si="105"/>
        <v>6.1287395416147897E-3</v>
      </c>
      <c r="X141"/>
      <c r="Y141" s="66">
        <v>41670</v>
      </c>
      <c r="Z141">
        <v>84.665733000000003</v>
      </c>
      <c r="AA141" s="73">
        <f t="shared" si="106"/>
        <v>6.0155220181352172E-2</v>
      </c>
      <c r="AC141" s="93">
        <v>41670</v>
      </c>
      <c r="AD141" s="65">
        <v>22.01</v>
      </c>
      <c r="AE141" s="95">
        <f t="shared" si="107"/>
        <v>-7.5327452858026472E-2</v>
      </c>
      <c r="AG141" s="66">
        <v>41670</v>
      </c>
      <c r="AH141">
        <v>87.961844999999997</v>
      </c>
      <c r="AI141" s="73">
        <f t="shared" si="108"/>
        <v>4.990924720855313E-2</v>
      </c>
      <c r="AJ141"/>
      <c r="AK141" s="66">
        <v>41670</v>
      </c>
      <c r="AL141">
        <v>59.554352000000002</v>
      </c>
      <c r="AM141" s="73">
        <f t="shared" si="109"/>
        <v>3.4162731175927184E-2</v>
      </c>
      <c r="AN141"/>
      <c r="AO141" s="66">
        <v>41670</v>
      </c>
      <c r="AP141">
        <v>48.624592</v>
      </c>
      <c r="AQ141" s="73">
        <f t="shared" si="110"/>
        <v>1.4717186674932103E-2</v>
      </c>
      <c r="AS141" s="66">
        <v>41670</v>
      </c>
      <c r="AT141">
        <v>98.286766</v>
      </c>
      <c r="AU141" s="73">
        <f t="shared" si="111"/>
        <v>4.6556551764091549E-2</v>
      </c>
      <c r="AW141" s="66">
        <v>41670</v>
      </c>
      <c r="AX141">
        <v>69.965393000000006</v>
      </c>
      <c r="AY141" s="73">
        <f t="shared" si="112"/>
        <v>4.775384801080771E-2</v>
      </c>
      <c r="BA141" s="66">
        <v>41670</v>
      </c>
      <c r="BB141">
        <v>6.3045999999999998</v>
      </c>
      <c r="BC141" s="73">
        <f t="shared" si="113"/>
        <v>-1.4862202465877251E-2</v>
      </c>
      <c r="BE141" s="66">
        <v>41670</v>
      </c>
      <c r="BF141">
        <v>60.086128000000002</v>
      </c>
      <c r="BG141" s="73">
        <f t="shared" si="114"/>
        <v>1.1108064101033501E-3</v>
      </c>
      <c r="BI141" s="66">
        <v>41670</v>
      </c>
      <c r="BJ141">
        <v>170.36930799999999</v>
      </c>
      <c r="BK141" s="73">
        <f t="shared" si="115"/>
        <v>5.0392206110166258E-3</v>
      </c>
      <c r="BM141" s="66">
        <v>41670</v>
      </c>
      <c r="BN141">
        <v>48.689959999999999</v>
      </c>
      <c r="BO141" s="73">
        <f t="shared" si="116"/>
        <v>3.4388813210837699E-2</v>
      </c>
      <c r="BQ141" s="66">
        <v>41670</v>
      </c>
      <c r="BR141">
        <v>9.2006840000000008</v>
      </c>
      <c r="BS141" s="73">
        <f t="shared" si="117"/>
        <v>2.4286076012299318E-2</v>
      </c>
      <c r="BU141" s="66">
        <v>41670</v>
      </c>
      <c r="BV141">
        <v>54.553837000000001</v>
      </c>
      <c r="BW141" s="73">
        <f t="shared" si="118"/>
        <v>8.3194735629264521E-2</v>
      </c>
      <c r="BY141" s="66">
        <v>41670</v>
      </c>
      <c r="BZ141">
        <v>13.414562999999999</v>
      </c>
      <c r="CA141" s="73">
        <f t="shared" si="119"/>
        <v>3.670680522880844E-2</v>
      </c>
      <c r="CC141" s="66">
        <v>41670</v>
      </c>
      <c r="CD141">
        <v>70.00779</v>
      </c>
      <c r="CE141" s="73">
        <f t="shared" si="120"/>
        <v>4.0970447352711617E-2</v>
      </c>
      <c r="CG141" s="66">
        <v>41670</v>
      </c>
      <c r="CH141">
        <v>14.929847000000001</v>
      </c>
      <c r="CI141" s="73">
        <f t="shared" si="121"/>
        <v>-2.9138404466342967E-2</v>
      </c>
      <c r="CK141" s="66">
        <v>41670</v>
      </c>
      <c r="CL141">
        <v>46.903503000000001</v>
      </c>
      <c r="CM141" s="73">
        <f t="shared" si="122"/>
        <v>0.10848538501075929</v>
      </c>
      <c r="CO141" s="66">
        <v>41670</v>
      </c>
      <c r="CP141">
        <v>3.1433230000000001</v>
      </c>
      <c r="CQ141" s="73">
        <f t="shared" si="123"/>
        <v>9.3716863441172776E-2</v>
      </c>
      <c r="CS141" s="66">
        <v>41670</v>
      </c>
      <c r="CT141">
        <v>9.84</v>
      </c>
      <c r="CU141" s="73">
        <f t="shared" si="149"/>
        <v>-2.6079712783051736E-2</v>
      </c>
      <c r="CW141" s="66">
        <v>41670</v>
      </c>
      <c r="CX141">
        <v>75.023200000000003</v>
      </c>
      <c r="CY141" s="73">
        <f t="shared" si="124"/>
        <v>-9.8037491295005719E-2</v>
      </c>
      <c r="DA141" s="66">
        <v>41670</v>
      </c>
      <c r="DB141">
        <v>44.768044000000003</v>
      </c>
      <c r="DC141" s="73">
        <f t="shared" si="125"/>
        <v>4.3426528215801424E-2</v>
      </c>
      <c r="DE141" s="66">
        <v>41670</v>
      </c>
      <c r="DF141">
        <v>46.495387999999998</v>
      </c>
      <c r="DG141" s="73">
        <f t="shared" si="126"/>
        <v>-3.3731610705324884E-2</v>
      </c>
      <c r="DI141" s="93">
        <v>41670</v>
      </c>
      <c r="DJ141" s="65">
        <v>4.577</v>
      </c>
      <c r="DK141" s="95">
        <f t="shared" si="127"/>
        <v>-1.2592437346313367E-2</v>
      </c>
      <c r="DM141" s="66">
        <v>41670</v>
      </c>
      <c r="DN141">
        <v>1.89741</v>
      </c>
      <c r="DO141" s="73">
        <f t="shared" si="128"/>
        <v>0.11101574250946061</v>
      </c>
      <c r="DQ141" s="66">
        <v>41670</v>
      </c>
      <c r="DR141">
        <v>58.412323000000001</v>
      </c>
      <c r="DS141" s="73">
        <f t="shared" si="129"/>
        <v>7.8024169516318645E-2</v>
      </c>
      <c r="DU141" s="66">
        <v>41670</v>
      </c>
      <c r="DV141">
        <v>8.86</v>
      </c>
      <c r="DW141" s="73">
        <f t="shared" si="130"/>
        <v>-9.8832790108937044E-3</v>
      </c>
      <c r="DY141" s="66">
        <v>41670</v>
      </c>
      <c r="DZ141">
        <v>76.901543000000004</v>
      </c>
      <c r="EA141" s="73">
        <f t="shared" si="131"/>
        <v>1.8052998607972076E-2</v>
      </c>
      <c r="EC141" s="66">
        <v>41670</v>
      </c>
      <c r="ED141">
        <v>7.3452710000000003</v>
      </c>
      <c r="EE141" s="73">
        <f t="shared" si="132"/>
        <v>-1.1729147053707591E-2</v>
      </c>
      <c r="EG141" s="93">
        <v>41670</v>
      </c>
      <c r="EH141" s="65">
        <v>11.3104</v>
      </c>
      <c r="EI141" s="95">
        <f t="shared" si="133"/>
        <v>-3.394310548765294E-2</v>
      </c>
      <c r="EK141" s="66">
        <v>41670</v>
      </c>
      <c r="EL141">
        <v>47.188583000000001</v>
      </c>
      <c r="EM141" s="73">
        <f t="shared" si="134"/>
        <v>-4.0861949997041125E-2</v>
      </c>
      <c r="EO141" s="66">
        <v>41670</v>
      </c>
      <c r="EP141">
        <v>23.333352999999999</v>
      </c>
      <c r="EQ141" s="73">
        <f t="shared" si="135"/>
        <v>5.8261601871110222E-2</v>
      </c>
      <c r="ES141" s="66">
        <v>41670</v>
      </c>
      <c r="ET141">
        <v>20.615065000000001</v>
      </c>
      <c r="EU141" s="73">
        <f t="shared" si="136"/>
        <v>-1.8750620530803074E-2</v>
      </c>
      <c r="EW141" s="66">
        <v>41670</v>
      </c>
      <c r="EX141">
        <v>13.614228000000001</v>
      </c>
      <c r="EY141" s="73">
        <f t="shared" si="137"/>
        <v>0.12625735707690797</v>
      </c>
      <c r="FA141" s="66">
        <v>41670</v>
      </c>
      <c r="FB141">
        <v>39.189377</v>
      </c>
      <c r="FC141" s="73">
        <f t="shared" si="138"/>
        <v>0.13941057596816811</v>
      </c>
      <c r="FE141" s="66">
        <v>41670</v>
      </c>
      <c r="FF141">
        <v>4.5976679999999996</v>
      </c>
      <c r="FG141" s="73">
        <f t="shared" si="139"/>
        <v>6.8594177386564467E-2</v>
      </c>
      <c r="FI141" s="66">
        <v>41670</v>
      </c>
      <c r="FJ141">
        <v>15.519258000000001</v>
      </c>
      <c r="FK141" s="73">
        <f t="shared" si="140"/>
        <v>3.8130157919623771E-2</v>
      </c>
      <c r="FM141" s="93">
        <v>41670</v>
      </c>
      <c r="FN141" s="65">
        <v>153.15</v>
      </c>
      <c r="FO141" s="95">
        <f t="shared" si="141"/>
        <v>-4.4693042776382898E-2</v>
      </c>
      <c r="FQ141" s="66">
        <v>41670</v>
      </c>
      <c r="FR141">
        <v>70.559890999999993</v>
      </c>
      <c r="FS141" s="73">
        <f t="shared" si="142"/>
        <v>1.5048182868867149E-2</v>
      </c>
      <c r="FU141" s="66">
        <v>41670</v>
      </c>
      <c r="FV141">
        <v>190.89999399999999</v>
      </c>
      <c r="FW141" s="73">
        <f t="shared" si="143"/>
        <v>6.6041293924163746E-2</v>
      </c>
      <c r="FY141" s="93">
        <v>41670</v>
      </c>
      <c r="FZ141" s="65">
        <v>14.2326</v>
      </c>
      <c r="GA141" s="95">
        <f t="shared" si="144"/>
        <v>-5.3920771349230158E-2</v>
      </c>
      <c r="GC141" s="66">
        <v>41670</v>
      </c>
      <c r="GD141">
        <v>19.444786000000001</v>
      </c>
      <c r="GE141" s="73">
        <f t="shared" si="145"/>
        <v>0.10165097835993056</v>
      </c>
      <c r="GG141" s="66">
        <v>41670</v>
      </c>
      <c r="GH141">
        <v>38.694904000000001</v>
      </c>
      <c r="GI141" s="73">
        <f t="shared" si="146"/>
        <v>0.110097190397977</v>
      </c>
      <c r="GK141" s="66">
        <v>41670</v>
      </c>
      <c r="GL141">
        <v>9.7724449999999994</v>
      </c>
      <c r="GM141" s="73">
        <f t="shared" si="147"/>
        <v>2.4736422954944843E-2</v>
      </c>
      <c r="GO141" s="66">
        <v>41670</v>
      </c>
      <c r="GP141">
        <v>27.685852000000001</v>
      </c>
      <c r="GQ141" s="73">
        <f t="shared" si="148"/>
        <v>-1.8276296711592969E-2</v>
      </c>
    </row>
    <row r="142" spans="1:199">
      <c r="A142" s="66">
        <v>41698</v>
      </c>
      <c r="B142">
        <v>65.048987999999994</v>
      </c>
      <c r="C142" s="73">
        <f t="shared" si="100"/>
        <v>1.972951825767252E-3</v>
      </c>
      <c r="E142" s="66">
        <v>41698</v>
      </c>
      <c r="F142">
        <v>118.725227</v>
      </c>
      <c r="G142" s="73">
        <f t="shared" si="101"/>
        <v>-2.1739857667783673E-2</v>
      </c>
      <c r="I142" s="66">
        <v>41698</v>
      </c>
      <c r="J142">
        <v>37.369770000000003</v>
      </c>
      <c r="K142" s="73">
        <f t="shared" si="102"/>
        <v>1.2047034270465985E-2</v>
      </c>
      <c r="M142" s="66">
        <v>41698</v>
      </c>
      <c r="N142">
        <v>26.034924</v>
      </c>
      <c r="O142" s="73">
        <f t="shared" si="103"/>
        <v>4.7575573012936884E-2</v>
      </c>
      <c r="Q142" s="66">
        <v>41698</v>
      </c>
      <c r="R142">
        <v>54.299613999999998</v>
      </c>
      <c r="S142" s="73">
        <f t="shared" si="104"/>
        <v>4.0927945771353181E-3</v>
      </c>
      <c r="U142" s="66">
        <v>41698</v>
      </c>
      <c r="V142">
        <v>109.22178599999999</v>
      </c>
      <c r="W142" s="73">
        <f t="shared" si="105"/>
        <v>-2.5161169684686333E-2</v>
      </c>
      <c r="X142"/>
      <c r="Y142" s="66">
        <v>41698</v>
      </c>
      <c r="Z142">
        <v>85.488235000000003</v>
      </c>
      <c r="AA142" s="73">
        <f t="shared" si="106"/>
        <v>9.6678134048950645E-3</v>
      </c>
      <c r="AC142" s="93">
        <v>41698</v>
      </c>
      <c r="AD142" s="65">
        <v>20.68</v>
      </c>
      <c r="AE142" s="95">
        <f t="shared" si="107"/>
        <v>-6.2329845898141965E-2</v>
      </c>
      <c r="AG142" s="66">
        <v>41698</v>
      </c>
      <c r="AH142">
        <v>83.927314999999993</v>
      </c>
      <c r="AI142" s="73">
        <f t="shared" si="108"/>
        <v>-4.6952014271782243E-2</v>
      </c>
      <c r="AJ142"/>
      <c r="AK142" s="66">
        <v>41698</v>
      </c>
      <c r="AL142">
        <v>59.831043000000001</v>
      </c>
      <c r="AM142" s="73">
        <f t="shared" si="109"/>
        <v>4.6352654008944118E-3</v>
      </c>
      <c r="AN142"/>
      <c r="AO142" s="66">
        <v>41698</v>
      </c>
      <c r="AP142">
        <v>47.349552000000003</v>
      </c>
      <c r="AQ142" s="73">
        <f t="shared" si="110"/>
        <v>-2.6572053027812528E-2</v>
      </c>
      <c r="AS142" s="66">
        <v>41698</v>
      </c>
      <c r="AT142">
        <v>92.982162000000002</v>
      </c>
      <c r="AU142" s="73">
        <f t="shared" si="111"/>
        <v>-5.5481721097741778E-2</v>
      </c>
      <c r="AW142" s="66">
        <v>41698</v>
      </c>
      <c r="AX142">
        <v>67.667312999999993</v>
      </c>
      <c r="AY142" s="73">
        <f t="shared" si="112"/>
        <v>-3.3397492033964311E-2</v>
      </c>
      <c r="BA142" s="66">
        <v>41698</v>
      </c>
      <c r="BB142">
        <v>6.4580000000000002</v>
      </c>
      <c r="BC142" s="73">
        <f t="shared" si="113"/>
        <v>2.4040146644637592E-2</v>
      </c>
      <c r="BE142" s="66">
        <v>41698</v>
      </c>
      <c r="BF142">
        <v>64.069632999999996</v>
      </c>
      <c r="BG142" s="73">
        <f t="shared" si="114"/>
        <v>6.4191507933255829E-2</v>
      </c>
      <c r="BI142" s="66">
        <v>41698</v>
      </c>
      <c r="BJ142">
        <v>169.558029</v>
      </c>
      <c r="BK142" s="73">
        <f t="shared" si="115"/>
        <v>-4.7732585881883425E-3</v>
      </c>
      <c r="BM142" s="66">
        <v>41698</v>
      </c>
      <c r="BN142">
        <v>45.848488000000003</v>
      </c>
      <c r="BO142" s="73">
        <f t="shared" si="116"/>
        <v>-6.0130627610864379E-2</v>
      </c>
      <c r="BQ142" s="66">
        <v>41698</v>
      </c>
      <c r="BR142">
        <v>8.7778790000000004</v>
      </c>
      <c r="BS142" s="73">
        <f t="shared" si="117"/>
        <v>-4.7043022407536196E-2</v>
      </c>
      <c r="BU142" s="66">
        <v>41698</v>
      </c>
      <c r="BV142">
        <v>55.418362000000002</v>
      </c>
      <c r="BW142" s="73">
        <f t="shared" si="118"/>
        <v>1.5722933937312694E-2</v>
      </c>
      <c r="BY142" s="66">
        <v>41698</v>
      </c>
      <c r="BZ142">
        <v>13.974781999999999</v>
      </c>
      <c r="CA142" s="73">
        <f t="shared" si="119"/>
        <v>4.0913511763275526E-2</v>
      </c>
      <c r="CC142" s="66">
        <v>41698</v>
      </c>
      <c r="CD142">
        <v>76.177132</v>
      </c>
      <c r="CE142" s="73">
        <f t="shared" si="120"/>
        <v>8.4454791093362014E-2</v>
      </c>
      <c r="CG142" s="66">
        <v>41698</v>
      </c>
      <c r="CH142">
        <v>14.870727</v>
      </c>
      <c r="CI142" s="73">
        <f t="shared" si="121"/>
        <v>-3.9677140151249202E-3</v>
      </c>
      <c r="CK142" s="66">
        <v>41698</v>
      </c>
      <c r="CL142">
        <v>46.712874999999997</v>
      </c>
      <c r="CM142" s="73">
        <f t="shared" si="122"/>
        <v>-4.072540885379599E-3</v>
      </c>
      <c r="CO142" s="66">
        <v>41698</v>
      </c>
      <c r="CP142">
        <v>3.4890889999999999</v>
      </c>
      <c r="CQ142" s="73">
        <f t="shared" si="123"/>
        <v>0.10436015002990122</v>
      </c>
      <c r="CS142" s="66">
        <v>41698</v>
      </c>
      <c r="CT142">
        <v>10.57</v>
      </c>
      <c r="CU142" s="73">
        <f t="shared" si="149"/>
        <v>7.1564088817984234E-2</v>
      </c>
      <c r="CW142" s="66">
        <v>41698</v>
      </c>
      <c r="CX142">
        <v>80.303700000000006</v>
      </c>
      <c r="CY142" s="73">
        <f t="shared" si="124"/>
        <v>6.8018298065702393E-2</v>
      </c>
      <c r="DA142" s="66">
        <v>41698</v>
      </c>
      <c r="DB142">
        <v>44.899250000000002</v>
      </c>
      <c r="DC142" s="73">
        <f t="shared" si="125"/>
        <v>2.9265094950303968E-3</v>
      </c>
      <c r="DE142" s="66">
        <v>41698</v>
      </c>
      <c r="DF142">
        <v>45.839111000000003</v>
      </c>
      <c r="DG142" s="73">
        <f t="shared" si="126"/>
        <v>-1.4215446203003362E-2</v>
      </c>
      <c r="DI142" s="93">
        <v>41698</v>
      </c>
      <c r="DJ142" s="65">
        <v>4.8170000000000002</v>
      </c>
      <c r="DK142" s="95">
        <f t="shared" si="127"/>
        <v>5.1107565976578784E-2</v>
      </c>
      <c r="DM142" s="66">
        <v>41698</v>
      </c>
      <c r="DN142">
        <v>2.0781969999999998</v>
      </c>
      <c r="DO142" s="73">
        <f t="shared" si="128"/>
        <v>9.1010892545712069E-2</v>
      </c>
      <c r="DQ142" s="66">
        <v>41698</v>
      </c>
      <c r="DR142">
        <v>58.051471999999997</v>
      </c>
      <c r="DS142" s="73">
        <f t="shared" si="129"/>
        <v>-6.1968125757379785E-3</v>
      </c>
      <c r="DU142" s="66">
        <v>41698</v>
      </c>
      <c r="DV142">
        <v>8.9949999999999992</v>
      </c>
      <c r="DW142" s="73">
        <f t="shared" si="130"/>
        <v>1.5122102785506786E-2</v>
      </c>
      <c r="DY142" s="66">
        <v>41698</v>
      </c>
      <c r="DZ142">
        <v>71.562179999999998</v>
      </c>
      <c r="EA142" s="73">
        <f t="shared" si="131"/>
        <v>-7.1959219206963895E-2</v>
      </c>
      <c r="EC142" s="66">
        <v>41698</v>
      </c>
      <c r="ED142">
        <v>8.6824670000000008</v>
      </c>
      <c r="EE142" s="73">
        <f t="shared" si="132"/>
        <v>0.16724900008751595</v>
      </c>
      <c r="EG142" s="93">
        <v>41698</v>
      </c>
      <c r="EH142" s="65">
        <v>10.9842</v>
      </c>
      <c r="EI142" s="95">
        <f t="shared" si="133"/>
        <v>-2.9264779831665623E-2</v>
      </c>
      <c r="EK142" s="66">
        <v>41698</v>
      </c>
      <c r="EL142">
        <v>47.697105000000001</v>
      </c>
      <c r="EM142" s="73">
        <f t="shared" si="134"/>
        <v>1.0718726489321906E-2</v>
      </c>
      <c r="EO142" s="66">
        <v>41698</v>
      </c>
      <c r="EP142">
        <v>23.127544</v>
      </c>
      <c r="EQ142" s="73">
        <f t="shared" si="135"/>
        <v>-8.859508079482702E-3</v>
      </c>
      <c r="ES142" s="66">
        <v>41698</v>
      </c>
      <c r="ET142">
        <v>20.732937</v>
      </c>
      <c r="EU142" s="73">
        <f t="shared" si="136"/>
        <v>5.7014759408960808E-3</v>
      </c>
      <c r="EW142" s="66">
        <v>41698</v>
      </c>
      <c r="EX142">
        <v>14.544305</v>
      </c>
      <c r="EY142" s="73">
        <f t="shared" si="137"/>
        <v>6.6084085710956128E-2</v>
      </c>
      <c r="FA142" s="66">
        <v>41698</v>
      </c>
      <c r="FB142">
        <v>36.216251</v>
      </c>
      <c r="FC142" s="73">
        <f t="shared" si="138"/>
        <v>-7.8897774424672593E-2</v>
      </c>
      <c r="FE142" s="66">
        <v>41698</v>
      </c>
      <c r="FF142">
        <v>4.3864619999999999</v>
      </c>
      <c r="FG142" s="73">
        <f t="shared" si="139"/>
        <v>-4.7026238821749021E-2</v>
      </c>
      <c r="FI142" s="66">
        <v>41698</v>
      </c>
      <c r="FJ142">
        <v>15.148415999999999</v>
      </c>
      <c r="FK142" s="73">
        <f t="shared" si="140"/>
        <v>-2.4185732300087776E-2</v>
      </c>
      <c r="FM142" s="93">
        <v>41698</v>
      </c>
      <c r="FN142" s="65">
        <v>158.65</v>
      </c>
      <c r="FO142" s="95">
        <f t="shared" si="141"/>
        <v>3.5282684750420415E-2</v>
      </c>
      <c r="FQ142" s="66">
        <v>41698</v>
      </c>
      <c r="FR142">
        <v>68.265701000000007</v>
      </c>
      <c r="FS142" s="73">
        <f t="shared" si="142"/>
        <v>-3.3054408023380132E-2</v>
      </c>
      <c r="FU142" s="66">
        <v>41698</v>
      </c>
      <c r="FV142">
        <v>188.5</v>
      </c>
      <c r="FW142" s="73">
        <f t="shared" si="143"/>
        <v>-1.2651692413567854E-2</v>
      </c>
      <c r="FY142" s="93">
        <v>41698</v>
      </c>
      <c r="FZ142" s="65">
        <v>15.5563</v>
      </c>
      <c r="GA142" s="95">
        <f t="shared" si="144"/>
        <v>8.8930593279916523E-2</v>
      </c>
      <c r="GC142" s="66">
        <v>41698</v>
      </c>
      <c r="GD142">
        <v>18.391680000000001</v>
      </c>
      <c r="GE142" s="73">
        <f t="shared" si="145"/>
        <v>-5.5680573706860151E-2</v>
      </c>
      <c r="GG142" s="66">
        <v>41698</v>
      </c>
      <c r="GH142">
        <v>39.006245</v>
      </c>
      <c r="GI142" s="73">
        <f t="shared" si="146"/>
        <v>8.0138497369670152E-3</v>
      </c>
      <c r="GK142" s="66">
        <v>41698</v>
      </c>
      <c r="GL142">
        <v>10.030428000000001</v>
      </c>
      <c r="GM142" s="73">
        <f t="shared" si="147"/>
        <v>2.6056582416195004E-2</v>
      </c>
      <c r="GO142" s="66">
        <v>41698</v>
      </c>
      <c r="GP142">
        <v>25.513590000000001</v>
      </c>
      <c r="GQ142" s="73">
        <f t="shared" si="148"/>
        <v>-8.1710273211049067E-2</v>
      </c>
    </row>
    <row r="143" spans="1:199">
      <c r="A143" s="66">
        <v>41729</v>
      </c>
      <c r="B143">
        <v>67.049171000000001</v>
      </c>
      <c r="C143" s="73">
        <f t="shared" si="100"/>
        <v>3.0285598169866708E-2</v>
      </c>
      <c r="E143" s="66">
        <v>41729</v>
      </c>
      <c r="F143">
        <v>127.543007</v>
      </c>
      <c r="G143" s="73">
        <f t="shared" si="101"/>
        <v>7.1641811111412532E-2</v>
      </c>
      <c r="I143" s="66">
        <v>41729</v>
      </c>
      <c r="J143">
        <v>40.923496</v>
      </c>
      <c r="K143" s="73">
        <f t="shared" si="102"/>
        <v>9.0842283620245337E-2</v>
      </c>
      <c r="M143" s="66">
        <v>41729</v>
      </c>
      <c r="N143">
        <v>26.951191000000001</v>
      </c>
      <c r="O143" s="73">
        <f t="shared" si="103"/>
        <v>3.4588621865133805E-2</v>
      </c>
      <c r="Q143" s="66">
        <v>41729</v>
      </c>
      <c r="R143">
        <v>53.634265999999997</v>
      </c>
      <c r="S143" s="73">
        <f t="shared" si="104"/>
        <v>-1.2328963396944231E-2</v>
      </c>
      <c r="U143" s="66">
        <v>41729</v>
      </c>
      <c r="V143">
        <v>113.14537799999999</v>
      </c>
      <c r="W143" s="73">
        <f t="shared" si="105"/>
        <v>3.5292973907205115E-2</v>
      </c>
      <c r="X143"/>
      <c r="Y143" s="66">
        <v>41729</v>
      </c>
      <c r="Z143">
        <v>83.125709999999998</v>
      </c>
      <c r="AA143" s="73">
        <f t="shared" si="106"/>
        <v>-2.8024723842538384E-2</v>
      </c>
      <c r="AC143" s="93">
        <v>41729</v>
      </c>
      <c r="AD143" s="65">
        <v>21.745000000000001</v>
      </c>
      <c r="AE143" s="95">
        <f t="shared" si="107"/>
        <v>5.0216796409373474E-2</v>
      </c>
      <c r="AG143" s="66">
        <v>41729</v>
      </c>
      <c r="AH143">
        <v>85.483161999999993</v>
      </c>
      <c r="AI143" s="73">
        <f t="shared" si="108"/>
        <v>1.8368294237644068E-2</v>
      </c>
      <c r="AJ143"/>
      <c r="AK143" s="66">
        <v>41729</v>
      </c>
      <c r="AL143">
        <v>61.681004000000001</v>
      </c>
      <c r="AM143" s="73">
        <f t="shared" si="109"/>
        <v>3.04513667081549E-2</v>
      </c>
      <c r="AN143"/>
      <c r="AO143" s="66">
        <v>41729</v>
      </c>
      <c r="AP143">
        <v>45.072696999999998</v>
      </c>
      <c r="AQ143" s="73">
        <f t="shared" si="110"/>
        <v>-4.9280682969391101E-2</v>
      </c>
      <c r="AS143" s="66">
        <v>41729</v>
      </c>
      <c r="AT143">
        <v>94.611435</v>
      </c>
      <c r="AU143" s="73">
        <f t="shared" si="111"/>
        <v>1.7370677826753427E-2</v>
      </c>
      <c r="AW143" s="66">
        <v>41729</v>
      </c>
      <c r="AX143">
        <v>69.973777999999996</v>
      </c>
      <c r="AY143" s="73">
        <f t="shared" si="112"/>
        <v>3.3517329817053985E-2</v>
      </c>
      <c r="BA143" s="66">
        <v>41729</v>
      </c>
      <c r="BB143">
        <v>6.8071999999999999</v>
      </c>
      <c r="BC143" s="73">
        <f t="shared" si="113"/>
        <v>5.2661203217127112E-2</v>
      </c>
      <c r="BE143" s="66">
        <v>41729</v>
      </c>
      <c r="BF143">
        <v>56.636299000000001</v>
      </c>
      <c r="BG143" s="73">
        <f t="shared" si="114"/>
        <v>-0.12332040278821964</v>
      </c>
      <c r="BI143" s="66">
        <v>41729</v>
      </c>
      <c r="BJ143">
        <v>174.966568</v>
      </c>
      <c r="BK143" s="73">
        <f t="shared" si="115"/>
        <v>3.1399693459995742E-2</v>
      </c>
      <c r="BM143" s="66">
        <v>41729</v>
      </c>
      <c r="BN143">
        <v>44.309016999999997</v>
      </c>
      <c r="BO143" s="73">
        <f t="shared" si="116"/>
        <v>-3.4154020702605384E-2</v>
      </c>
      <c r="BQ143" s="66">
        <v>41729</v>
      </c>
      <c r="BR143">
        <v>9.0435350000000003</v>
      </c>
      <c r="BS143" s="73">
        <f t="shared" si="117"/>
        <v>2.9815331081065297E-2</v>
      </c>
      <c r="BU143" s="66">
        <v>41729</v>
      </c>
      <c r="BV143">
        <v>53.915550000000003</v>
      </c>
      <c r="BW143" s="73">
        <f t="shared" si="118"/>
        <v>-2.7492049356416186E-2</v>
      </c>
      <c r="BY143" s="66">
        <v>41729</v>
      </c>
      <c r="BZ143">
        <v>14.358495</v>
      </c>
      <c r="CA143" s="73">
        <f t="shared" si="119"/>
        <v>2.7087333478665147E-2</v>
      </c>
      <c r="CC143" s="66">
        <v>41729</v>
      </c>
      <c r="CD143">
        <v>74.979850999999996</v>
      </c>
      <c r="CE143" s="73">
        <f t="shared" si="120"/>
        <v>-1.5841888556005233E-2</v>
      </c>
      <c r="CG143" s="66">
        <v>41729</v>
      </c>
      <c r="CH143">
        <v>14.799780999999999</v>
      </c>
      <c r="CI143" s="73">
        <f t="shared" si="121"/>
        <v>-4.7822662969990168E-3</v>
      </c>
      <c r="CK143" s="66">
        <v>41729</v>
      </c>
      <c r="CL143">
        <v>47.085464000000002</v>
      </c>
      <c r="CM143" s="73">
        <f t="shared" si="122"/>
        <v>7.944510822705992E-3</v>
      </c>
      <c r="CO143" s="66">
        <v>41729</v>
      </c>
      <c r="CP143">
        <v>3.44916</v>
      </c>
      <c r="CQ143" s="73">
        <f t="shared" si="123"/>
        <v>-1.1509947484299463E-2</v>
      </c>
      <c r="CS143" s="66">
        <v>41729</v>
      </c>
      <c r="CT143">
        <v>10.275</v>
      </c>
      <c r="CU143" s="73">
        <f t="shared" si="149"/>
        <v>-2.8306039499847946E-2</v>
      </c>
      <c r="CW143" s="66">
        <v>41729</v>
      </c>
      <c r="CX143">
        <v>79.144599999999997</v>
      </c>
      <c r="CY143" s="73">
        <f t="shared" si="124"/>
        <v>-1.4539137991507751E-2</v>
      </c>
      <c r="DA143" s="66">
        <v>41729</v>
      </c>
      <c r="DB143">
        <v>46.499980999999998</v>
      </c>
      <c r="DC143" s="73">
        <f t="shared" si="125"/>
        <v>3.5030813168569271E-2</v>
      </c>
      <c r="DE143" s="66">
        <v>41729</v>
      </c>
      <c r="DF143">
        <v>44.157401999999998</v>
      </c>
      <c r="DG143" s="73">
        <f t="shared" si="126"/>
        <v>-3.73771099592108E-2</v>
      </c>
      <c r="DI143" s="93">
        <v>41729</v>
      </c>
      <c r="DJ143" s="65">
        <v>5.0759999999999996</v>
      </c>
      <c r="DK143" s="95">
        <f t="shared" si="127"/>
        <v>5.2372222204057448E-2</v>
      </c>
      <c r="DM143" s="66">
        <v>41729</v>
      </c>
      <c r="DN143">
        <v>2.0781969999999998</v>
      </c>
      <c r="DO143" s="73">
        <f t="shared" si="128"/>
        <v>0</v>
      </c>
      <c r="DQ143" s="66">
        <v>41729</v>
      </c>
      <c r="DR143">
        <v>60.938262999999999</v>
      </c>
      <c r="DS143" s="73">
        <f t="shared" si="129"/>
        <v>4.8531204432440016E-2</v>
      </c>
      <c r="DU143" s="66">
        <v>41729</v>
      </c>
      <c r="DV143">
        <v>8.718</v>
      </c>
      <c r="DW143" s="73">
        <f t="shared" si="130"/>
        <v>-3.1279013586295458E-2</v>
      </c>
      <c r="DY143" s="66">
        <v>41729</v>
      </c>
      <c r="DZ143">
        <v>70.095207000000002</v>
      </c>
      <c r="EA143" s="73">
        <f t="shared" si="131"/>
        <v>-2.0712304171670744E-2</v>
      </c>
      <c r="EC143" s="66">
        <v>41729</v>
      </c>
      <c r="ED143">
        <v>9.4559519999999999</v>
      </c>
      <c r="EE143" s="73">
        <f t="shared" si="132"/>
        <v>8.5338679628489858E-2</v>
      </c>
      <c r="EG143" s="93">
        <v>41729</v>
      </c>
      <c r="EH143" s="65">
        <v>11.354900000000001</v>
      </c>
      <c r="EI143" s="95">
        <f t="shared" si="133"/>
        <v>3.3191492222768966E-2</v>
      </c>
      <c r="EK143" s="66">
        <v>41729</v>
      </c>
      <c r="EL143">
        <v>46.661231999999998</v>
      </c>
      <c r="EM143" s="73">
        <f t="shared" si="134"/>
        <v>-2.1957034211895033E-2</v>
      </c>
      <c r="EO143" s="66">
        <v>41729</v>
      </c>
      <c r="EP143">
        <v>23.269038999999999</v>
      </c>
      <c r="EQ143" s="73">
        <f t="shared" si="135"/>
        <v>6.0993904945311752E-3</v>
      </c>
      <c r="ES143" s="66">
        <v>41729</v>
      </c>
      <c r="ET143">
        <v>18.757598999999999</v>
      </c>
      <c r="EU143" s="73">
        <f t="shared" si="136"/>
        <v>-0.10012464482602544</v>
      </c>
      <c r="EW143" s="66">
        <v>41729</v>
      </c>
      <c r="EX143">
        <v>13.310307999999999</v>
      </c>
      <c r="EY143" s="73">
        <f t="shared" si="137"/>
        <v>-8.8660735427171733E-2</v>
      </c>
      <c r="FA143" s="66">
        <v>41729</v>
      </c>
      <c r="FB143">
        <v>36.293208999999997</v>
      </c>
      <c r="FC143" s="73">
        <f t="shared" si="138"/>
        <v>2.1227031313399685E-3</v>
      </c>
      <c r="FE143" s="66">
        <v>41729</v>
      </c>
      <c r="FF143">
        <v>4.4394710000000002</v>
      </c>
      <c r="FG143" s="73">
        <f t="shared" si="139"/>
        <v>1.2012245596104986E-2</v>
      </c>
      <c r="FI143" s="66">
        <v>41729</v>
      </c>
      <c r="FJ143">
        <v>14.489138000000001</v>
      </c>
      <c r="FK143" s="73">
        <f t="shared" si="140"/>
        <v>-4.4496706773669729E-2</v>
      </c>
      <c r="FM143" s="93">
        <v>41729</v>
      </c>
      <c r="FN143" s="65">
        <v>158.6</v>
      </c>
      <c r="FO143" s="95">
        <f t="shared" si="141"/>
        <v>-3.1520882845700117E-4</v>
      </c>
      <c r="FQ143" s="66">
        <v>41729</v>
      </c>
      <c r="FR143">
        <v>71.893478000000002</v>
      </c>
      <c r="FS143" s="73">
        <f t="shared" si="142"/>
        <v>5.1778092404782039E-2</v>
      </c>
      <c r="FU143" s="66">
        <v>41729</v>
      </c>
      <c r="FV143">
        <v>194.449997</v>
      </c>
      <c r="FW143" s="73">
        <f t="shared" si="143"/>
        <v>3.1077038285560087E-2</v>
      </c>
      <c r="FY143" s="93">
        <v>41729</v>
      </c>
      <c r="FZ143" s="65">
        <v>15.491199999999999</v>
      </c>
      <c r="GA143" s="95">
        <f t="shared" si="144"/>
        <v>-4.1935805075874275E-3</v>
      </c>
      <c r="GC143" s="66">
        <v>41729</v>
      </c>
      <c r="GD143">
        <v>19.373501000000001</v>
      </c>
      <c r="GE143" s="73">
        <f t="shared" si="145"/>
        <v>5.2007816063992331E-2</v>
      </c>
      <c r="GG143" s="66">
        <v>41729</v>
      </c>
      <c r="GH143">
        <v>39.157463</v>
      </c>
      <c r="GI143" s="73">
        <f t="shared" si="146"/>
        <v>3.8692685526133127E-3</v>
      </c>
      <c r="GK143" s="66">
        <v>41729</v>
      </c>
      <c r="GL143">
        <v>9.7263789999999997</v>
      </c>
      <c r="GM143" s="73">
        <f t="shared" si="147"/>
        <v>-3.0781594109694485E-2</v>
      </c>
      <c r="GO143" s="66">
        <v>41729</v>
      </c>
      <c r="GP143">
        <v>24.951810999999999</v>
      </c>
      <c r="GQ143" s="73">
        <f t="shared" si="148"/>
        <v>-2.2264846644446258E-2</v>
      </c>
    </row>
    <row r="144" spans="1:199">
      <c r="A144" s="66">
        <v>41759</v>
      </c>
      <c r="B144">
        <v>68.818588000000005</v>
      </c>
      <c r="C144" s="73">
        <f t="shared" si="100"/>
        <v>2.6047637123644662E-2</v>
      </c>
      <c r="E144" s="66">
        <v>41759</v>
      </c>
      <c r="F144">
        <v>133.11325099999999</v>
      </c>
      <c r="G144" s="73">
        <f t="shared" si="101"/>
        <v>4.2746659643651534E-2</v>
      </c>
      <c r="I144" s="66">
        <v>41759</v>
      </c>
      <c r="J144">
        <v>40.923496</v>
      </c>
      <c r="K144" s="73">
        <f t="shared" si="102"/>
        <v>0</v>
      </c>
      <c r="M144" s="66">
        <v>41759</v>
      </c>
      <c r="N144">
        <v>27.714739000000002</v>
      </c>
      <c r="O144" s="73">
        <f t="shared" si="103"/>
        <v>2.7936876215931574E-2</v>
      </c>
      <c r="Q144" s="66">
        <v>41759</v>
      </c>
      <c r="R144">
        <v>51.896979999999999</v>
      </c>
      <c r="S144" s="73">
        <f t="shared" si="104"/>
        <v>-3.2927555207917111E-2</v>
      </c>
      <c r="U144" s="66">
        <v>41759</v>
      </c>
      <c r="V144">
        <v>119.213356</v>
      </c>
      <c r="W144" s="73">
        <f t="shared" si="105"/>
        <v>5.2241272520380584E-2</v>
      </c>
      <c r="X144"/>
      <c r="Y144" s="66">
        <v>41759</v>
      </c>
      <c r="Z144">
        <v>85.278236000000007</v>
      </c>
      <c r="AA144" s="73">
        <f t="shared" si="106"/>
        <v>2.5565235107674555E-2</v>
      </c>
      <c r="AC144" s="93">
        <v>41759</v>
      </c>
      <c r="AD144" s="65">
        <v>21.626999999999999</v>
      </c>
      <c r="AE144" s="95">
        <f t="shared" si="107"/>
        <v>-5.4413119590506123E-3</v>
      </c>
      <c r="AG144" s="66">
        <v>41759</v>
      </c>
      <c r="AH144">
        <v>92.644981000000001</v>
      </c>
      <c r="AI144" s="73">
        <f t="shared" si="108"/>
        <v>8.0455358774610436E-2</v>
      </c>
      <c r="AJ144"/>
      <c r="AK144" s="66">
        <v>41759</v>
      </c>
      <c r="AL144">
        <v>62.013053999999997</v>
      </c>
      <c r="AM144" s="73">
        <f t="shared" si="109"/>
        <v>5.3689045857830669E-3</v>
      </c>
      <c r="AN144"/>
      <c r="AO144" s="66">
        <v>41759</v>
      </c>
      <c r="AP144">
        <v>47.914214999999999</v>
      </c>
      <c r="AQ144" s="73">
        <f t="shared" si="110"/>
        <v>6.113554932227154E-2</v>
      </c>
      <c r="AS144" s="66">
        <v>41759</v>
      </c>
      <c r="AT144">
        <v>94.270424000000006</v>
      </c>
      <c r="AU144" s="73">
        <f t="shared" si="111"/>
        <v>-3.6108430139253512E-3</v>
      </c>
      <c r="AW144" s="66">
        <v>41759</v>
      </c>
      <c r="AX144">
        <v>70.846039000000005</v>
      </c>
      <c r="AY144" s="73">
        <f t="shared" si="112"/>
        <v>1.2388485859143308E-2</v>
      </c>
      <c r="BA144" s="66">
        <v>41759</v>
      </c>
      <c r="BB144">
        <v>7.0491000000000001</v>
      </c>
      <c r="BC144" s="73">
        <f t="shared" si="113"/>
        <v>3.4919073547321759E-2</v>
      </c>
      <c r="BE144" s="66">
        <v>41759</v>
      </c>
      <c r="BF144">
        <v>60.607933000000003</v>
      </c>
      <c r="BG144" s="73">
        <f t="shared" si="114"/>
        <v>6.7775687361952025E-2</v>
      </c>
      <c r="BI144" s="66">
        <v>41759</v>
      </c>
      <c r="BJ144">
        <v>175.777863</v>
      </c>
      <c r="BK144" s="73">
        <f t="shared" si="115"/>
        <v>4.6261401475433611E-3</v>
      </c>
      <c r="BM144" s="66">
        <v>41759</v>
      </c>
      <c r="BN144">
        <v>42.065308000000002</v>
      </c>
      <c r="BO144" s="73">
        <f t="shared" si="116"/>
        <v>-5.1964837379240097E-2</v>
      </c>
      <c r="BQ144" s="66">
        <v>41759</v>
      </c>
      <c r="BR144">
        <v>9.2231330000000007</v>
      </c>
      <c r="BS144" s="73">
        <f t="shared" si="117"/>
        <v>1.9664646829222518E-2</v>
      </c>
      <c r="BU144" s="66">
        <v>41759</v>
      </c>
      <c r="BV144">
        <v>58.173653000000002</v>
      </c>
      <c r="BW144" s="73">
        <f t="shared" si="118"/>
        <v>7.601362111969906E-2</v>
      </c>
      <c r="BY144" s="66">
        <v>41759</v>
      </c>
      <c r="BZ144">
        <v>14.343146000000001</v>
      </c>
      <c r="CA144" s="73">
        <f t="shared" si="119"/>
        <v>-1.0695556719704834E-3</v>
      </c>
      <c r="CC144" s="66">
        <v>41759</v>
      </c>
      <c r="CD144">
        <v>76.567902000000004</v>
      </c>
      <c r="CE144" s="73">
        <f t="shared" si="120"/>
        <v>2.0958530875525079E-2</v>
      </c>
      <c r="CG144" s="66">
        <v>41759</v>
      </c>
      <c r="CH144">
        <v>14.275581000000001</v>
      </c>
      <c r="CI144" s="73">
        <f t="shared" si="121"/>
        <v>-3.6061928124066854E-2</v>
      </c>
      <c r="CK144" s="66">
        <v>41759</v>
      </c>
      <c r="CL144">
        <v>48.135703999999997</v>
      </c>
      <c r="CM144" s="73">
        <f t="shared" si="122"/>
        <v>2.2059855223439374E-2</v>
      </c>
      <c r="CO144" s="66">
        <v>41759</v>
      </c>
      <c r="CP144">
        <v>3.5358139999999998</v>
      </c>
      <c r="CQ144" s="73">
        <f t="shared" si="123"/>
        <v>2.4812818445163542E-2</v>
      </c>
      <c r="CS144" s="66">
        <v>41759</v>
      </c>
      <c r="CT144">
        <v>10.234999999999999</v>
      </c>
      <c r="CU144" s="73">
        <f t="shared" si="149"/>
        <v>-3.900541269045492E-3</v>
      </c>
      <c r="CW144" s="66">
        <v>41759</v>
      </c>
      <c r="CX144">
        <v>82.9923</v>
      </c>
      <c r="CY144" s="73">
        <f t="shared" si="124"/>
        <v>4.7471273298610207E-2</v>
      </c>
      <c r="DA144" s="66">
        <v>41759</v>
      </c>
      <c r="DB144">
        <v>47.785815999999997</v>
      </c>
      <c r="DC144" s="73">
        <f t="shared" si="125"/>
        <v>2.7276955069702468E-2</v>
      </c>
      <c r="DE144" s="66">
        <v>41759</v>
      </c>
      <c r="DF144">
        <v>45.378802999999998</v>
      </c>
      <c r="DG144" s="73">
        <f t="shared" si="126"/>
        <v>2.7284533028646588E-2</v>
      </c>
      <c r="DI144" s="93">
        <v>41759</v>
      </c>
      <c r="DJ144" s="65">
        <v>5.0350000000000001</v>
      </c>
      <c r="DK144" s="95">
        <f t="shared" si="127"/>
        <v>-8.1100236816154837E-3</v>
      </c>
      <c r="DM144" s="66">
        <v>41759</v>
      </c>
      <c r="DN144">
        <v>2.0765069999999999</v>
      </c>
      <c r="DO144" s="73">
        <f t="shared" si="128"/>
        <v>-8.1353573838674454E-4</v>
      </c>
      <c r="DQ144" s="66">
        <v>41759</v>
      </c>
      <c r="DR144">
        <v>62.318511999999998</v>
      </c>
      <c r="DS144" s="73">
        <f t="shared" si="129"/>
        <v>2.2397254807035374E-2</v>
      </c>
      <c r="DU144" s="66">
        <v>41759</v>
      </c>
      <c r="DV144">
        <v>8.8450000000000006</v>
      </c>
      <c r="DW144" s="73">
        <f t="shared" si="130"/>
        <v>1.4462473795547878E-2</v>
      </c>
      <c r="DY144" s="66">
        <v>41759</v>
      </c>
      <c r="DZ144">
        <v>71.744399999999999</v>
      </c>
      <c r="EA144" s="73">
        <f t="shared" si="131"/>
        <v>2.3255384862108316E-2</v>
      </c>
      <c r="EC144" s="66">
        <v>41759</v>
      </c>
      <c r="ED144">
        <v>9.9338119999999996</v>
      </c>
      <c r="EE144" s="73">
        <f t="shared" si="132"/>
        <v>4.9299907092984874E-2</v>
      </c>
      <c r="EG144" s="93">
        <v>41759</v>
      </c>
      <c r="EH144" s="65">
        <v>11.933299999999999</v>
      </c>
      <c r="EI144" s="95">
        <f t="shared" si="133"/>
        <v>4.9683442612898261E-2</v>
      </c>
      <c r="EK144" s="66">
        <v>41759</v>
      </c>
      <c r="EL144">
        <v>45.766616999999997</v>
      </c>
      <c r="EM144" s="73">
        <f t="shared" si="134"/>
        <v>-1.9358731126309058E-2</v>
      </c>
      <c r="EO144" s="66">
        <v>41759</v>
      </c>
      <c r="EP144">
        <v>23.333352999999999</v>
      </c>
      <c r="EQ144" s="73">
        <f t="shared" si="135"/>
        <v>2.7601175849515484E-3</v>
      </c>
      <c r="ES144" s="66">
        <v>41759</v>
      </c>
      <c r="ET144">
        <v>18.834821999999999</v>
      </c>
      <c r="EU144" s="73">
        <f t="shared" si="136"/>
        <v>4.108440295578079E-3</v>
      </c>
      <c r="EW144" s="66">
        <v>41759</v>
      </c>
      <c r="EX144">
        <v>15.551574</v>
      </c>
      <c r="EY144" s="73">
        <f t="shared" si="137"/>
        <v>0.15562308273245681</v>
      </c>
      <c r="FA144" s="66">
        <v>41759</v>
      </c>
      <c r="FB144">
        <v>34.239562999999997</v>
      </c>
      <c r="FC144" s="73">
        <f t="shared" si="138"/>
        <v>-5.8248855537744282E-2</v>
      </c>
      <c r="FE144" s="66">
        <v>41759</v>
      </c>
      <c r="FF144">
        <v>4.8469740000000003</v>
      </c>
      <c r="FG144" s="73">
        <f t="shared" si="139"/>
        <v>8.7819367504321344E-2</v>
      </c>
      <c r="FI144" s="66">
        <v>41759</v>
      </c>
      <c r="FJ144">
        <v>14.41422</v>
      </c>
      <c r="FK144" s="73">
        <f t="shared" si="140"/>
        <v>-5.1840459354833808E-3</v>
      </c>
      <c r="FM144" s="93">
        <v>41759</v>
      </c>
      <c r="FN144" s="65">
        <v>166.45</v>
      </c>
      <c r="FO144" s="95">
        <f t="shared" si="141"/>
        <v>4.8309654820286242E-2</v>
      </c>
      <c r="FQ144" s="66">
        <v>41759</v>
      </c>
      <c r="FR144">
        <v>71.865509000000003</v>
      </c>
      <c r="FS144" s="73">
        <f t="shared" si="142"/>
        <v>-3.8910959149823939E-4</v>
      </c>
      <c r="FU144" s="66">
        <v>41759</v>
      </c>
      <c r="FV144">
        <v>205.10000600000001</v>
      </c>
      <c r="FW144" s="73">
        <f t="shared" si="143"/>
        <v>5.3322649158731451E-2</v>
      </c>
      <c r="FY144" s="93">
        <v>41759</v>
      </c>
      <c r="FZ144" s="65">
        <v>14.774100000000001</v>
      </c>
      <c r="GA144" s="95">
        <f t="shared" si="144"/>
        <v>-4.7396473031975056E-2</v>
      </c>
      <c r="GC144" s="66">
        <v>41759</v>
      </c>
      <c r="GD144">
        <v>18.716975999999999</v>
      </c>
      <c r="GE144" s="73">
        <f t="shared" si="145"/>
        <v>-3.4475284965272232E-2</v>
      </c>
      <c r="GG144" s="66">
        <v>41759</v>
      </c>
      <c r="GH144">
        <v>37.178238</v>
      </c>
      <c r="GI144" s="73">
        <f t="shared" si="146"/>
        <v>-5.1867439968397648E-2</v>
      </c>
      <c r="GK144" s="66">
        <v>41759</v>
      </c>
      <c r="GL144">
        <v>10.077218999999999</v>
      </c>
      <c r="GM144" s="73">
        <f t="shared" si="147"/>
        <v>3.5435652782869607E-2</v>
      </c>
      <c r="GO144" s="66">
        <v>41759</v>
      </c>
      <c r="GP144">
        <v>23.345199999999998</v>
      </c>
      <c r="GQ144" s="73">
        <f t="shared" si="148"/>
        <v>-6.6555009202490856E-2</v>
      </c>
    </row>
    <row r="145" spans="1:199">
      <c r="A145" s="66">
        <v>41790</v>
      </c>
      <c r="B145">
        <v>73.079719999999995</v>
      </c>
      <c r="C145" s="73">
        <f t="shared" si="100"/>
        <v>6.0077017217474528E-2</v>
      </c>
      <c r="E145" s="66">
        <v>41790</v>
      </c>
      <c r="F145">
        <v>128.41619900000001</v>
      </c>
      <c r="G145" s="73">
        <f t="shared" si="101"/>
        <v>-3.5923733435452236E-2</v>
      </c>
      <c r="I145" s="66">
        <v>41790</v>
      </c>
      <c r="J145">
        <v>41.956913</v>
      </c>
      <c r="K145" s="73">
        <f t="shared" si="102"/>
        <v>2.4938838325779339E-2</v>
      </c>
      <c r="M145" s="66">
        <v>41790</v>
      </c>
      <c r="N145">
        <v>28.149632</v>
      </c>
      <c r="O145" s="73">
        <f t="shared" si="103"/>
        <v>1.5569916131727536E-2</v>
      </c>
      <c r="Q145" s="66">
        <v>41790</v>
      </c>
      <c r="R145">
        <v>53.076115000000001</v>
      </c>
      <c r="S145" s="73">
        <f t="shared" si="104"/>
        <v>2.2466415722046437E-2</v>
      </c>
      <c r="U145" s="66">
        <v>41790</v>
      </c>
      <c r="V145">
        <v>117.210938</v>
      </c>
      <c r="W145" s="73">
        <f t="shared" si="105"/>
        <v>-1.6939594901111469E-2</v>
      </c>
      <c r="X145"/>
      <c r="Y145" s="66">
        <v>41790</v>
      </c>
      <c r="Z145">
        <v>84.394478000000007</v>
      </c>
      <c r="AA145" s="73">
        <f t="shared" si="106"/>
        <v>-1.0417302479381416E-2</v>
      </c>
      <c r="AC145" s="93">
        <v>41789</v>
      </c>
      <c r="AD145" s="65">
        <v>21.45</v>
      </c>
      <c r="AE145" s="95">
        <f t="shared" si="107"/>
        <v>-8.2178887165252727E-3</v>
      </c>
      <c r="AG145" s="66">
        <v>41790</v>
      </c>
      <c r="AH145">
        <v>90.069145000000006</v>
      </c>
      <c r="AI145" s="73">
        <f t="shared" si="108"/>
        <v>-2.8197126516691581E-2</v>
      </c>
      <c r="AJ145"/>
      <c r="AK145" s="66">
        <v>41790</v>
      </c>
      <c r="AL145">
        <v>63.605347000000002</v>
      </c>
      <c r="AM145" s="73">
        <f t="shared" si="109"/>
        <v>2.5352627869253175E-2</v>
      </c>
      <c r="AN145"/>
      <c r="AO145" s="66">
        <v>41790</v>
      </c>
      <c r="AP145">
        <v>45.210101999999999</v>
      </c>
      <c r="AQ145" s="73">
        <f t="shared" si="110"/>
        <v>-5.8091667040983161E-2</v>
      </c>
      <c r="AS145" s="66">
        <v>41790</v>
      </c>
      <c r="AT145">
        <v>96.294212000000002</v>
      </c>
      <c r="AU145" s="73">
        <f t="shared" si="111"/>
        <v>2.1240710038350607E-2</v>
      </c>
      <c r="AW145" s="66">
        <v>41790</v>
      </c>
      <c r="AX145">
        <v>73.683837999999994</v>
      </c>
      <c r="AY145" s="73">
        <f t="shared" si="112"/>
        <v>3.9274422981448065E-2</v>
      </c>
      <c r="BA145" s="66">
        <v>41789</v>
      </c>
      <c r="BB145">
        <v>7.4002999999999997</v>
      </c>
      <c r="BC145" s="73">
        <f t="shared" si="113"/>
        <v>4.8620590828386913E-2</v>
      </c>
      <c r="BE145" s="66">
        <v>41790</v>
      </c>
      <c r="BF145">
        <v>65.469275999999994</v>
      </c>
      <c r="BG145" s="73">
        <f t="shared" si="114"/>
        <v>7.7155171793400937E-2</v>
      </c>
      <c r="BI145" s="66">
        <v>41790</v>
      </c>
      <c r="BJ145">
        <v>176.635223</v>
      </c>
      <c r="BK145" s="73">
        <f t="shared" si="115"/>
        <v>4.8656631977404578E-3</v>
      </c>
      <c r="BM145" s="66">
        <v>41790</v>
      </c>
      <c r="BN145">
        <v>41.771194000000001</v>
      </c>
      <c r="BO145" s="73">
        <f t="shared" si="116"/>
        <v>-7.0163997681678796E-3</v>
      </c>
      <c r="BQ145" s="66">
        <v>41790</v>
      </c>
      <c r="BR145">
        <v>9.9582409999999992</v>
      </c>
      <c r="BS145" s="73">
        <f t="shared" si="117"/>
        <v>7.6685664953882224E-2</v>
      </c>
      <c r="BU145" s="66">
        <v>41790</v>
      </c>
      <c r="BV145">
        <v>57.088638000000003</v>
      </c>
      <c r="BW145" s="73">
        <f t="shared" si="118"/>
        <v>-1.8827442020603567E-2</v>
      </c>
      <c r="BY145" s="66">
        <v>41790</v>
      </c>
      <c r="BZ145">
        <v>15.79982</v>
      </c>
      <c r="CA145" s="73">
        <f t="shared" si="119"/>
        <v>9.672635012121307E-2</v>
      </c>
      <c r="CC145" s="66">
        <v>41790</v>
      </c>
      <c r="CD145">
        <v>79.350089999999994</v>
      </c>
      <c r="CE145" s="73">
        <f t="shared" si="120"/>
        <v>3.5691626202544978E-2</v>
      </c>
      <c r="CG145" s="66">
        <v>41790</v>
      </c>
      <c r="CH145">
        <v>14.379638999999999</v>
      </c>
      <c r="CI145" s="73">
        <f t="shared" si="121"/>
        <v>7.2627924270141737E-3</v>
      </c>
      <c r="CK145" s="66">
        <v>41790</v>
      </c>
      <c r="CL145">
        <v>48.401648999999999</v>
      </c>
      <c r="CM145" s="73">
        <f t="shared" si="122"/>
        <v>5.5096947348075749E-3</v>
      </c>
      <c r="CO145" s="66">
        <v>41790</v>
      </c>
      <c r="CP145">
        <v>3.6190699999999998</v>
      </c>
      <c r="CQ145" s="73">
        <f t="shared" si="123"/>
        <v>2.3273545172393818E-2</v>
      </c>
      <c r="CS145" s="66">
        <v>41789</v>
      </c>
      <c r="CT145">
        <v>10.275</v>
      </c>
      <c r="CU145" s="73">
        <f t="shared" si="149"/>
        <v>3.9005412690454521E-3</v>
      </c>
      <c r="CW145" s="66">
        <v>41789</v>
      </c>
      <c r="CX145">
        <v>86.010999999999996</v>
      </c>
      <c r="CY145" s="73">
        <f t="shared" si="124"/>
        <v>3.5727362642094612E-2</v>
      </c>
      <c r="DA145" s="66">
        <v>41790</v>
      </c>
      <c r="DB145">
        <v>48.798907999999997</v>
      </c>
      <c r="DC145" s="73">
        <f t="shared" si="125"/>
        <v>2.0979076498772009E-2</v>
      </c>
      <c r="DE145" s="66">
        <v>41790</v>
      </c>
      <c r="DF145">
        <v>44.152061000000003</v>
      </c>
      <c r="DG145" s="73">
        <f t="shared" si="126"/>
        <v>-2.7405494017991642E-2</v>
      </c>
      <c r="DI145" s="93">
        <v>41789</v>
      </c>
      <c r="DJ145" s="65">
        <v>5.2789999999999999</v>
      </c>
      <c r="DK145" s="95">
        <f t="shared" si="127"/>
        <v>4.7323159670953421E-2</v>
      </c>
      <c r="DM145" s="66">
        <v>41790</v>
      </c>
      <c r="DN145">
        <v>1.948861</v>
      </c>
      <c r="DO145" s="73">
        <f t="shared" si="128"/>
        <v>-6.3442055782862439E-2</v>
      </c>
      <c r="DQ145" s="66">
        <v>41790</v>
      </c>
      <c r="DR145">
        <v>63.731155000000001</v>
      </c>
      <c r="DS145" s="73">
        <f t="shared" si="129"/>
        <v>2.2415007982432646E-2</v>
      </c>
      <c r="DU145" s="66">
        <v>41789</v>
      </c>
      <c r="DV145">
        <v>9.4039999999999999</v>
      </c>
      <c r="DW145" s="73">
        <f t="shared" si="130"/>
        <v>6.1282803066074337E-2</v>
      </c>
      <c r="DY145" s="66">
        <v>41790</v>
      </c>
      <c r="DZ145">
        <v>68.718857</v>
      </c>
      <c r="EA145" s="73">
        <f t="shared" si="131"/>
        <v>-4.3086157988059655E-2</v>
      </c>
      <c r="EC145" s="66">
        <v>41790</v>
      </c>
      <c r="ED145">
        <v>9.3344620000000003</v>
      </c>
      <c r="EE145" s="73">
        <f t="shared" si="132"/>
        <v>-6.2231148834459064E-2</v>
      </c>
      <c r="EG145" s="93">
        <v>41789</v>
      </c>
      <c r="EH145" s="65">
        <v>12.1706</v>
      </c>
      <c r="EI145" s="95">
        <f t="shared" si="133"/>
        <v>1.9690395906815615E-2</v>
      </c>
      <c r="EK145" s="66">
        <v>41790</v>
      </c>
      <c r="EL145">
        <v>46.977352000000003</v>
      </c>
      <c r="EM145" s="73">
        <f t="shared" si="134"/>
        <v>2.6110674341477548E-2</v>
      </c>
      <c r="EO145" s="66">
        <v>41790</v>
      </c>
      <c r="EP145">
        <v>23.315269000000001</v>
      </c>
      <c r="EQ145" s="73">
        <f t="shared" si="135"/>
        <v>-7.7532840759620076E-4</v>
      </c>
      <c r="ES145" s="66">
        <v>41790</v>
      </c>
      <c r="ET145">
        <v>19.514721000000002</v>
      </c>
      <c r="EU145" s="73">
        <f t="shared" si="136"/>
        <v>3.5461713227288368E-2</v>
      </c>
      <c r="EW145" s="66">
        <v>41790</v>
      </c>
      <c r="EX145">
        <v>15.263085999999999</v>
      </c>
      <c r="EY145" s="73">
        <f t="shared" si="137"/>
        <v>-1.8724621909449724E-2</v>
      </c>
      <c r="FA145" s="66">
        <v>41790</v>
      </c>
      <c r="FB145">
        <v>31.726603999999998</v>
      </c>
      <c r="FC145" s="73">
        <f t="shared" si="138"/>
        <v>-7.6226216523599108E-2</v>
      </c>
      <c r="FE145" s="66">
        <v>41790</v>
      </c>
      <c r="FF145">
        <v>4.543831</v>
      </c>
      <c r="FG145" s="73">
        <f t="shared" si="139"/>
        <v>-6.4584103880277369E-2</v>
      </c>
      <c r="FI145" s="66">
        <v>41790</v>
      </c>
      <c r="FJ145">
        <v>13.387843</v>
      </c>
      <c r="FK145" s="73">
        <f t="shared" si="140"/>
        <v>-7.3868162963891468E-2</v>
      </c>
      <c r="FM145" s="93">
        <v>41789</v>
      </c>
      <c r="FN145" s="65">
        <v>162.6</v>
      </c>
      <c r="FO145" s="95">
        <f t="shared" si="141"/>
        <v>-2.340176690732371E-2</v>
      </c>
      <c r="FQ145" s="66">
        <v>41790</v>
      </c>
      <c r="FR145">
        <v>74.017409999999998</v>
      </c>
      <c r="FS145" s="73">
        <f t="shared" si="142"/>
        <v>2.9503894100064237E-2</v>
      </c>
      <c r="FU145" s="66">
        <v>41790</v>
      </c>
      <c r="FV145">
        <v>212.449997</v>
      </c>
      <c r="FW145" s="73">
        <f t="shared" si="143"/>
        <v>3.5208958107493894E-2</v>
      </c>
      <c r="FY145" s="93">
        <v>41789</v>
      </c>
      <c r="FZ145" s="65">
        <v>14.1631</v>
      </c>
      <c r="GA145" s="95">
        <f t="shared" si="144"/>
        <v>-4.2235656872938003E-2</v>
      </c>
      <c r="GC145" s="66">
        <v>41790</v>
      </c>
      <c r="GD145">
        <v>17.457636000000001</v>
      </c>
      <c r="GE145" s="73">
        <f t="shared" si="145"/>
        <v>-6.965377348346824E-2</v>
      </c>
      <c r="GG145" s="66">
        <v>41790</v>
      </c>
      <c r="GH145">
        <v>36.653416</v>
      </c>
      <c r="GI145" s="73">
        <f t="shared" si="146"/>
        <v>-1.4216960107858329E-2</v>
      </c>
      <c r="GK145" s="66">
        <v>41790</v>
      </c>
      <c r="GL145">
        <v>11.233079</v>
      </c>
      <c r="GM145" s="73">
        <f t="shared" si="147"/>
        <v>0.10858557576369746</v>
      </c>
      <c r="GO145" s="66">
        <v>41790</v>
      </c>
      <c r="GP145">
        <v>21.79776</v>
      </c>
      <c r="GQ145" s="73">
        <f t="shared" si="148"/>
        <v>-6.8584183309114616E-2</v>
      </c>
    </row>
    <row r="146" spans="1:199">
      <c r="A146" s="66">
        <v>41820</v>
      </c>
      <c r="B146">
        <v>70.536315999999999</v>
      </c>
      <c r="C146" s="73">
        <f t="shared" si="100"/>
        <v>-3.5423202328297439E-2</v>
      </c>
      <c r="E146" s="66">
        <v>41820</v>
      </c>
      <c r="F146">
        <v>117.289238</v>
      </c>
      <c r="G146" s="73">
        <f t="shared" si="101"/>
        <v>-9.0633539939667163E-2</v>
      </c>
      <c r="I146" s="66">
        <v>41820</v>
      </c>
      <c r="J146">
        <v>38.687057000000003</v>
      </c>
      <c r="K146" s="73">
        <f t="shared" si="102"/>
        <v>-8.1138111102680183E-2</v>
      </c>
      <c r="M146" s="66">
        <v>41820</v>
      </c>
      <c r="N146">
        <v>27.145385999999998</v>
      </c>
      <c r="O146" s="73">
        <f t="shared" si="103"/>
        <v>-3.6327194489775297E-2</v>
      </c>
      <c r="Q146" s="66">
        <v>41820</v>
      </c>
      <c r="R146">
        <v>55.391143999999997</v>
      </c>
      <c r="S146" s="73">
        <f t="shared" si="104"/>
        <v>4.2692710003111471E-2</v>
      </c>
      <c r="U146" s="66">
        <v>41820</v>
      </c>
      <c r="V146">
        <v>117.72318300000001</v>
      </c>
      <c r="W146" s="73">
        <f t="shared" si="105"/>
        <v>4.3607613025060188E-3</v>
      </c>
      <c r="X146"/>
      <c r="Y146" s="66">
        <v>41820</v>
      </c>
      <c r="Z146">
        <v>80.850700000000003</v>
      </c>
      <c r="AA146" s="73">
        <f t="shared" si="106"/>
        <v>-4.2897728926924179E-2</v>
      </c>
      <c r="AC146" s="93">
        <v>41820</v>
      </c>
      <c r="AD146" s="65">
        <v>22.52</v>
      </c>
      <c r="AE146" s="95">
        <f t="shared" si="107"/>
        <v>4.8679157897463715E-2</v>
      </c>
      <c r="AG146" s="66">
        <v>41820</v>
      </c>
      <c r="AH146">
        <v>86.375930999999994</v>
      </c>
      <c r="AI146" s="73">
        <f t="shared" si="108"/>
        <v>-4.186859252223183E-2</v>
      </c>
      <c r="AJ146"/>
      <c r="AK146" s="66">
        <v>41820</v>
      </c>
      <c r="AL146">
        <v>64.458008000000007</v>
      </c>
      <c r="AM146" s="73">
        <f t="shared" si="109"/>
        <v>1.3316433885036972E-2</v>
      </c>
      <c r="AN146"/>
      <c r="AO146" s="66">
        <v>41820</v>
      </c>
      <c r="AP146">
        <v>40.055377999999997</v>
      </c>
      <c r="AQ146" s="73">
        <f t="shared" si="110"/>
        <v>-0.12105761079534776</v>
      </c>
      <c r="AS146" s="66">
        <v>41820</v>
      </c>
      <c r="AT146">
        <v>98.826194999999998</v>
      </c>
      <c r="AU146" s="73">
        <f t="shared" si="111"/>
        <v>2.5954488035991923E-2</v>
      </c>
      <c r="AW146" s="66">
        <v>41820</v>
      </c>
      <c r="AX146">
        <v>67.279938000000001</v>
      </c>
      <c r="AY146" s="73">
        <f t="shared" si="112"/>
        <v>-9.0921386567573162E-2</v>
      </c>
      <c r="BA146" s="66">
        <v>41820</v>
      </c>
      <c r="BB146">
        <v>7.5045000000000002</v>
      </c>
      <c r="BC146" s="73">
        <f t="shared" si="113"/>
        <v>1.3982300685313245E-2</v>
      </c>
      <c r="BE146" s="66">
        <v>41820</v>
      </c>
      <c r="BF146">
        <v>68.116539000000003</v>
      </c>
      <c r="BG146" s="73">
        <f t="shared" si="114"/>
        <v>3.9639083213261851E-2</v>
      </c>
      <c r="BI146" s="66">
        <v>41820</v>
      </c>
      <c r="BJ146">
        <v>160.7491</v>
      </c>
      <c r="BK146" s="73">
        <f t="shared" si="115"/>
        <v>-9.4241954672109163E-2</v>
      </c>
      <c r="BM146" s="66">
        <v>41820</v>
      </c>
      <c r="BN146">
        <v>41.733260999999999</v>
      </c>
      <c r="BO146" s="73">
        <f t="shared" si="116"/>
        <v>-9.085264399180357E-4</v>
      </c>
      <c r="BQ146" s="66">
        <v>41820</v>
      </c>
      <c r="BR146">
        <v>9.4175380000000004</v>
      </c>
      <c r="BS146" s="73">
        <f t="shared" si="117"/>
        <v>-5.5826753956987718E-2</v>
      </c>
      <c r="BU146" s="66">
        <v>41820</v>
      </c>
      <c r="BV146">
        <v>51.646858000000002</v>
      </c>
      <c r="BW146" s="73">
        <f t="shared" si="118"/>
        <v>-0.10017575143514285</v>
      </c>
      <c r="BY146" s="66">
        <v>41820</v>
      </c>
      <c r="BZ146">
        <v>15.072301</v>
      </c>
      <c r="CA146" s="73">
        <f t="shared" si="119"/>
        <v>-4.7139859121576561E-2</v>
      </c>
      <c r="CC146" s="66">
        <v>41820</v>
      </c>
      <c r="CD146">
        <v>76.540024000000003</v>
      </c>
      <c r="CE146" s="73">
        <f t="shared" si="120"/>
        <v>-3.6055787628232201E-2</v>
      </c>
      <c r="CG146" s="66">
        <v>41820</v>
      </c>
      <c r="CH146">
        <v>14.161327999999999</v>
      </c>
      <c r="CI146" s="73">
        <f t="shared" si="121"/>
        <v>-1.5298378487497447E-2</v>
      </c>
      <c r="CK146" s="66">
        <v>41820</v>
      </c>
      <c r="CL146">
        <v>45.759948999999999</v>
      </c>
      <c r="CM146" s="73">
        <f t="shared" si="122"/>
        <v>-5.6124650829710285E-2</v>
      </c>
      <c r="CO146" s="66">
        <v>41820</v>
      </c>
      <c r="CP146">
        <v>3.7003499999999998</v>
      </c>
      <c r="CQ146" s="73">
        <f t="shared" si="123"/>
        <v>2.221032301667451E-2</v>
      </c>
      <c r="CS146" s="66">
        <v>41820</v>
      </c>
      <c r="CT146">
        <v>10.26</v>
      </c>
      <c r="CU146" s="73">
        <f t="shared" si="149"/>
        <v>-1.4609206396748709E-3</v>
      </c>
      <c r="CW146" s="66">
        <v>41820</v>
      </c>
      <c r="CX146">
        <v>87.307100000000005</v>
      </c>
      <c r="CY146" s="73">
        <f t="shared" si="124"/>
        <v>1.4956593239132863E-2</v>
      </c>
      <c r="DA146" s="66">
        <v>41820</v>
      </c>
      <c r="DB146">
        <v>48.663955999999999</v>
      </c>
      <c r="DC146" s="73">
        <f t="shared" si="125"/>
        <v>-2.7693027006877582E-3</v>
      </c>
      <c r="DE146" s="66">
        <v>41820</v>
      </c>
      <c r="DF146">
        <v>40.532359999999997</v>
      </c>
      <c r="DG146" s="73">
        <f t="shared" si="126"/>
        <v>-8.5538940309372077E-2</v>
      </c>
      <c r="DI146" s="93">
        <v>41820</v>
      </c>
      <c r="DJ146" s="65">
        <v>5.5830000000000002</v>
      </c>
      <c r="DK146" s="95">
        <f t="shared" si="127"/>
        <v>5.5989580486744364E-2</v>
      </c>
      <c r="DM146" s="66">
        <v>41820</v>
      </c>
      <c r="DN146">
        <v>1.9263999999999999</v>
      </c>
      <c r="DO146" s="73">
        <f t="shared" si="128"/>
        <v>-1.1592123224829063E-2</v>
      </c>
      <c r="DQ146" s="66">
        <v>41820</v>
      </c>
      <c r="DR146">
        <v>58.604858</v>
      </c>
      <c r="DS146" s="73">
        <f t="shared" si="129"/>
        <v>-8.3855938324029711E-2</v>
      </c>
      <c r="DU146" s="66">
        <v>41820</v>
      </c>
      <c r="DV146">
        <v>9.3089999999999993</v>
      </c>
      <c r="DW146" s="73">
        <f t="shared" si="130"/>
        <v>-1.0153456543470277E-2</v>
      </c>
      <c r="DY146" s="66">
        <v>41820</v>
      </c>
      <c r="DZ146">
        <v>55.192473999999997</v>
      </c>
      <c r="EA146" s="73">
        <f t="shared" si="131"/>
        <v>-0.21919704141710075</v>
      </c>
      <c r="EC146" s="66">
        <v>41820</v>
      </c>
      <c r="ED146">
        <v>9.9211469999999995</v>
      </c>
      <c r="EE146" s="73">
        <f t="shared" si="132"/>
        <v>6.0955396845473693E-2</v>
      </c>
      <c r="EG146" s="93">
        <v>41820</v>
      </c>
      <c r="EH146" s="65">
        <v>12.3782</v>
      </c>
      <c r="EI146" s="95">
        <f t="shared" si="133"/>
        <v>1.6913653540409225E-2</v>
      </c>
      <c r="EK146" s="66">
        <v>41820</v>
      </c>
      <c r="EL146">
        <v>49.666423999999999</v>
      </c>
      <c r="EM146" s="73">
        <f t="shared" si="134"/>
        <v>5.5663518127526679E-2</v>
      </c>
      <c r="EO146" s="66">
        <v>41820</v>
      </c>
      <c r="EP146">
        <v>21.200914000000001</v>
      </c>
      <c r="EQ146" s="73">
        <f t="shared" si="135"/>
        <v>-9.5064173874274432E-2</v>
      </c>
      <c r="ES146" s="66">
        <v>41820</v>
      </c>
      <c r="ET146">
        <v>19.434725</v>
      </c>
      <c r="EU146" s="73">
        <f t="shared" si="136"/>
        <v>-4.1076893613202379E-3</v>
      </c>
      <c r="EW146" s="66">
        <v>41820</v>
      </c>
      <c r="EX146">
        <v>14.613999</v>
      </c>
      <c r="EY146" s="73">
        <f t="shared" si="137"/>
        <v>-4.3457328516669474E-2</v>
      </c>
      <c r="FA146" s="66">
        <v>41820</v>
      </c>
      <c r="FB146">
        <v>31.146061</v>
      </c>
      <c r="FC146" s="73">
        <f t="shared" si="138"/>
        <v>-1.8467787228852211E-2</v>
      </c>
      <c r="FE146" s="66">
        <v>41820</v>
      </c>
      <c r="FF146">
        <v>4.9669429999999997</v>
      </c>
      <c r="FG146" s="73">
        <f t="shared" si="139"/>
        <v>8.9034071493677411E-2</v>
      </c>
      <c r="FI146" s="66">
        <v>41820</v>
      </c>
      <c r="FJ146">
        <v>14.835385</v>
      </c>
      <c r="FK146" s="73">
        <f t="shared" si="140"/>
        <v>0.10266814918555343</v>
      </c>
      <c r="FM146" s="93">
        <v>41820</v>
      </c>
      <c r="FN146" s="65">
        <v>161.9</v>
      </c>
      <c r="FO146" s="95">
        <f t="shared" si="141"/>
        <v>-4.3143364301207118E-3</v>
      </c>
      <c r="FQ146" s="66">
        <v>41820</v>
      </c>
      <c r="FR146">
        <v>69.735969999999995</v>
      </c>
      <c r="FS146" s="73">
        <f t="shared" si="142"/>
        <v>-5.9584082287421854E-2</v>
      </c>
      <c r="FU146" s="66">
        <v>41820</v>
      </c>
      <c r="FV146">
        <v>200.64999399999999</v>
      </c>
      <c r="FW146" s="73">
        <f t="shared" si="143"/>
        <v>-5.7144585629741416E-2</v>
      </c>
      <c r="FY146" s="93">
        <v>41820</v>
      </c>
      <c r="FZ146" s="65">
        <v>14.5669</v>
      </c>
      <c r="GA146" s="95">
        <f t="shared" si="144"/>
        <v>2.8111840753454128E-2</v>
      </c>
      <c r="GC146" s="66">
        <v>41820</v>
      </c>
      <c r="GD146">
        <v>16.549242</v>
      </c>
      <c r="GE146" s="73">
        <f t="shared" si="145"/>
        <v>-5.3436845885734184E-2</v>
      </c>
      <c r="GG146" s="66">
        <v>41820</v>
      </c>
      <c r="GH146">
        <v>32.855559999999997</v>
      </c>
      <c r="GI146" s="73">
        <f t="shared" si="146"/>
        <v>-0.1093856451975412</v>
      </c>
      <c r="GK146" s="66">
        <v>41820</v>
      </c>
      <c r="GL146">
        <v>10.536657</v>
      </c>
      <c r="GM146" s="73">
        <f t="shared" si="147"/>
        <v>-6.4002587356538077E-2</v>
      </c>
      <c r="GO146" s="66">
        <v>41820</v>
      </c>
      <c r="GP146">
        <v>21.785022999999999</v>
      </c>
      <c r="GQ146" s="73">
        <f t="shared" si="148"/>
        <v>-5.8449688091827159E-4</v>
      </c>
    </row>
    <row r="147" spans="1:199">
      <c r="A147" s="66">
        <v>41851</v>
      </c>
      <c r="B147">
        <v>73.645904999999999</v>
      </c>
      <c r="C147" s="73">
        <f t="shared" si="100"/>
        <v>4.3140842791648683E-2</v>
      </c>
      <c r="E147" s="66">
        <v>41851</v>
      </c>
      <c r="F147">
        <v>120.43581399999999</v>
      </c>
      <c r="G147" s="73">
        <f t="shared" si="101"/>
        <v>2.647394331970921E-2</v>
      </c>
      <c r="I147" s="66">
        <v>41851</v>
      </c>
      <c r="J147">
        <v>40.376452999999998</v>
      </c>
      <c r="K147" s="73">
        <f t="shared" si="102"/>
        <v>4.2741668859104943E-2</v>
      </c>
      <c r="M147" s="66">
        <v>41851</v>
      </c>
      <c r="N147">
        <v>27.867735</v>
      </c>
      <c r="O147" s="73">
        <f t="shared" si="103"/>
        <v>2.6262480821946523E-2</v>
      </c>
      <c r="Q147" s="66">
        <v>41851</v>
      </c>
      <c r="R147">
        <v>55.711105000000003</v>
      </c>
      <c r="S147" s="73">
        <f t="shared" si="104"/>
        <v>5.7597733158050264E-3</v>
      </c>
      <c r="U147" s="66">
        <v>41851</v>
      </c>
      <c r="V147">
        <v>117.350647</v>
      </c>
      <c r="W147" s="73">
        <f t="shared" si="105"/>
        <v>-3.1695260324930978E-3</v>
      </c>
      <c r="X147"/>
      <c r="Y147" s="66">
        <v>41851</v>
      </c>
      <c r="Z147">
        <v>83.423218000000006</v>
      </c>
      <c r="AA147" s="73">
        <f t="shared" si="106"/>
        <v>3.1322419911559297E-2</v>
      </c>
      <c r="AC147" s="93">
        <v>41851</v>
      </c>
      <c r="AD147" s="65">
        <v>21.963000000000001</v>
      </c>
      <c r="AE147" s="95">
        <f t="shared" si="107"/>
        <v>-2.50445839388743E-2</v>
      </c>
      <c r="AG147" s="66">
        <v>41851</v>
      </c>
      <c r="AH147">
        <v>89.109084999999993</v>
      </c>
      <c r="AI147" s="73">
        <f t="shared" si="108"/>
        <v>3.1152232752566053E-2</v>
      </c>
      <c r="AJ147"/>
      <c r="AK147" s="66">
        <v>41851</v>
      </c>
      <c r="AL147">
        <v>68.458977000000004</v>
      </c>
      <c r="AM147" s="73">
        <f t="shared" si="109"/>
        <v>6.0220716933685935E-2</v>
      </c>
      <c r="AN147"/>
      <c r="AO147" s="66">
        <v>41851</v>
      </c>
      <c r="AP147">
        <v>43.237819999999999</v>
      </c>
      <c r="AQ147" s="73">
        <f t="shared" si="110"/>
        <v>7.6452628572199532E-2</v>
      </c>
      <c r="AS147" s="66">
        <v>41851</v>
      </c>
      <c r="AT147">
        <v>102.70328499999999</v>
      </c>
      <c r="AU147" s="73">
        <f t="shared" si="111"/>
        <v>3.8481401599418256E-2</v>
      </c>
      <c r="AW147" s="66">
        <v>41851</v>
      </c>
      <c r="AX147">
        <v>67.843200999999993</v>
      </c>
      <c r="AY147" s="73">
        <f t="shared" si="112"/>
        <v>8.3370807801079385E-3</v>
      </c>
      <c r="BA147" s="66">
        <v>41851</v>
      </c>
      <c r="BB147">
        <v>7.4229000000000003</v>
      </c>
      <c r="BC147" s="73">
        <f t="shared" si="113"/>
        <v>-1.0933024211759027E-2</v>
      </c>
      <c r="BE147" s="66">
        <v>41851</v>
      </c>
      <c r="BF147">
        <v>70.089957999999996</v>
      </c>
      <c r="BG147" s="73">
        <f t="shared" si="114"/>
        <v>2.8559484177451928E-2</v>
      </c>
      <c r="BI147" s="66">
        <v>41851</v>
      </c>
      <c r="BJ147">
        <v>157.341644</v>
      </c>
      <c r="BK147" s="73">
        <f t="shared" si="115"/>
        <v>-2.1425246789914164E-2</v>
      </c>
      <c r="BM147" s="66">
        <v>41851</v>
      </c>
      <c r="BN147">
        <v>43.318283000000001</v>
      </c>
      <c r="BO147" s="73">
        <f t="shared" si="116"/>
        <v>3.727634930535087E-2</v>
      </c>
      <c r="BQ147" s="66">
        <v>41851</v>
      </c>
      <c r="BR147">
        <v>8.8534980000000001</v>
      </c>
      <c r="BS147" s="73">
        <f t="shared" si="117"/>
        <v>-6.1761060452317995E-2</v>
      </c>
      <c r="BU147" s="66">
        <v>41851</v>
      </c>
      <c r="BV147">
        <v>51.947322999999997</v>
      </c>
      <c r="BW147" s="73">
        <f t="shared" si="118"/>
        <v>5.8008247112379284E-3</v>
      </c>
      <c r="BY147" s="66">
        <v>41851</v>
      </c>
      <c r="BZ147">
        <v>15.009036999999999</v>
      </c>
      <c r="CA147" s="73">
        <f t="shared" si="119"/>
        <v>-4.2062020826941719E-3</v>
      </c>
      <c r="CC147" s="66">
        <v>41851</v>
      </c>
      <c r="CD147">
        <v>75.906043999999994</v>
      </c>
      <c r="CE147" s="73">
        <f t="shared" si="120"/>
        <v>-8.3174812343024904E-3</v>
      </c>
      <c r="CG147" s="66">
        <v>41851</v>
      </c>
      <c r="CH147">
        <v>15.528855999999999</v>
      </c>
      <c r="CI147" s="73">
        <f t="shared" si="121"/>
        <v>9.2185101392169955E-2</v>
      </c>
      <c r="CK147" s="66">
        <v>41851</v>
      </c>
      <c r="CL147">
        <v>44.102234000000003</v>
      </c>
      <c r="CM147" s="73">
        <f t="shared" si="122"/>
        <v>-3.6898793794312316E-2</v>
      </c>
      <c r="CO147" s="66">
        <v>41851</v>
      </c>
      <c r="CP147">
        <v>3.4999769999999999</v>
      </c>
      <c r="CQ147" s="73">
        <f t="shared" si="123"/>
        <v>-5.5671012725782162E-2</v>
      </c>
      <c r="CS147" s="66">
        <v>41851</v>
      </c>
      <c r="CT147">
        <v>9.7449999999999992</v>
      </c>
      <c r="CU147" s="73">
        <f t="shared" si="149"/>
        <v>-5.1498506783099439E-2</v>
      </c>
      <c r="CW147" s="66">
        <v>41851</v>
      </c>
      <c r="CX147">
        <v>84.137100000000004</v>
      </c>
      <c r="CY147" s="73">
        <f t="shared" si="124"/>
        <v>-3.6984177087169945E-2</v>
      </c>
      <c r="DA147" s="66">
        <v>41851</v>
      </c>
      <c r="DB147">
        <v>47.809254000000003</v>
      </c>
      <c r="DC147" s="73">
        <f t="shared" si="125"/>
        <v>-1.7719413772830924E-2</v>
      </c>
      <c r="DE147" s="66">
        <v>41851</v>
      </c>
      <c r="DF147">
        <v>46.063488</v>
      </c>
      <c r="DG147" s="73">
        <f t="shared" si="126"/>
        <v>0.12791995141983081</v>
      </c>
      <c r="DI147" s="93">
        <v>41851</v>
      </c>
      <c r="DJ147" s="65">
        <v>5.5659999999999998</v>
      </c>
      <c r="DK147" s="95">
        <f t="shared" si="127"/>
        <v>-3.0496032245244673E-3</v>
      </c>
      <c r="DM147" s="66">
        <v>41851</v>
      </c>
      <c r="DN147">
        <v>1.9557709999999999</v>
      </c>
      <c r="DO147" s="73">
        <f t="shared" si="128"/>
        <v>1.5131512961748556E-2</v>
      </c>
      <c r="DQ147" s="66">
        <v>41851</v>
      </c>
      <c r="DR147">
        <v>59.624554000000003</v>
      </c>
      <c r="DS147" s="73">
        <f t="shared" si="129"/>
        <v>1.7249874925914198E-2</v>
      </c>
      <c r="DU147" s="66">
        <v>41851</v>
      </c>
      <c r="DV147">
        <v>9.2189999999999994</v>
      </c>
      <c r="DW147" s="73">
        <f t="shared" si="130"/>
        <v>-9.7151023178954771E-3</v>
      </c>
      <c r="DY147" s="66">
        <v>41851</v>
      </c>
      <c r="DZ147">
        <v>52.990723000000003</v>
      </c>
      <c r="EA147" s="73">
        <f t="shared" si="131"/>
        <v>-4.0709742912737219E-2</v>
      </c>
      <c r="EC147" s="66">
        <v>41851</v>
      </c>
      <c r="ED147">
        <v>9.7269450000000006</v>
      </c>
      <c r="EE147" s="73">
        <f t="shared" si="132"/>
        <v>-1.9768670105549918E-2</v>
      </c>
      <c r="EG147" s="93">
        <v>41851</v>
      </c>
      <c r="EH147" s="65">
        <v>12.0717</v>
      </c>
      <c r="EI147" s="95">
        <f t="shared" si="133"/>
        <v>-2.5072990623652269E-2</v>
      </c>
      <c r="EK147" s="66">
        <v>41851</v>
      </c>
      <c r="EL147">
        <v>51.360244999999999</v>
      </c>
      <c r="EM147" s="73">
        <f t="shared" si="134"/>
        <v>3.3535298260176302E-2</v>
      </c>
      <c r="EO147" s="66">
        <v>41851</v>
      </c>
      <c r="EP147">
        <v>21.968966999999999</v>
      </c>
      <c r="EQ147" s="73">
        <f t="shared" si="135"/>
        <v>3.5586572673129022E-2</v>
      </c>
      <c r="ES147" s="66">
        <v>41851</v>
      </c>
      <c r="ET147">
        <v>19.527353000000002</v>
      </c>
      <c r="EU147" s="73">
        <f t="shared" si="136"/>
        <v>4.7547861544254919E-3</v>
      </c>
      <c r="EW147" s="66">
        <v>41851</v>
      </c>
      <c r="EX147">
        <v>14.230619000000001</v>
      </c>
      <c r="EY147" s="73">
        <f t="shared" si="137"/>
        <v>-2.6583994137180027E-2</v>
      </c>
      <c r="FA147" s="66">
        <v>41851</v>
      </c>
      <c r="FB147">
        <v>31.975407000000001</v>
      </c>
      <c r="FC147" s="73">
        <f t="shared" si="138"/>
        <v>2.6279291489012833E-2</v>
      </c>
      <c r="FE147" s="66">
        <v>41851</v>
      </c>
      <c r="FF147">
        <v>5.1894330000000002</v>
      </c>
      <c r="FG147" s="73">
        <f t="shared" si="139"/>
        <v>4.3819882335342522E-2</v>
      </c>
      <c r="FI147" s="66">
        <v>41851</v>
      </c>
      <c r="FJ147">
        <v>15.645524</v>
      </c>
      <c r="FK147" s="73">
        <f t="shared" si="140"/>
        <v>5.3169664142515033E-2</v>
      </c>
      <c r="FM147" s="93">
        <v>41851</v>
      </c>
      <c r="FN147" s="65">
        <v>158.80000000000001</v>
      </c>
      <c r="FO147" s="95">
        <f t="shared" si="141"/>
        <v>-1.9333311870554051E-2</v>
      </c>
      <c r="FQ147" s="66">
        <v>41851</v>
      </c>
      <c r="FR147">
        <v>77.142478999999994</v>
      </c>
      <c r="FS147" s="73">
        <f t="shared" si="142"/>
        <v>0.10093783512383246</v>
      </c>
      <c r="FU147" s="66">
        <v>41851</v>
      </c>
      <c r="FV147">
        <v>204.39999399999999</v>
      </c>
      <c r="FW147" s="73">
        <f t="shared" si="143"/>
        <v>1.8516762165232101E-2</v>
      </c>
      <c r="FY147" s="93">
        <v>41851</v>
      </c>
      <c r="FZ147" s="65">
        <v>13.870900000000001</v>
      </c>
      <c r="GA147" s="95">
        <f t="shared" si="144"/>
        <v>-4.8958711142172956E-2</v>
      </c>
      <c r="GC147" s="66">
        <v>41851</v>
      </c>
      <c r="GD147">
        <v>16.438123999999998</v>
      </c>
      <c r="GE147" s="73">
        <f t="shared" si="145"/>
        <v>-6.7370289753306695E-3</v>
      </c>
      <c r="GG147" s="66">
        <v>41851</v>
      </c>
      <c r="GH147">
        <v>34.844486000000003</v>
      </c>
      <c r="GI147" s="73">
        <f t="shared" si="146"/>
        <v>5.877391894692479E-2</v>
      </c>
      <c r="GK147" s="66">
        <v>41851</v>
      </c>
      <c r="GL147">
        <v>10.303277</v>
      </c>
      <c r="GM147" s="73">
        <f t="shared" si="147"/>
        <v>-2.239832015308511E-2</v>
      </c>
      <c r="GO147" s="66">
        <v>41851</v>
      </c>
      <c r="GP147">
        <v>22.090418</v>
      </c>
      <c r="GQ147" s="73">
        <f t="shared" si="148"/>
        <v>1.3921224501234395E-2</v>
      </c>
    </row>
    <row r="148" spans="1:199">
      <c r="A148" s="66">
        <v>41882</v>
      </c>
      <c r="B148">
        <v>76.755486000000005</v>
      </c>
      <c r="C148" s="73">
        <f t="shared" si="100"/>
        <v>4.1356322191985768E-2</v>
      </c>
      <c r="E148" s="66">
        <v>41882</v>
      </c>
      <c r="F148">
        <v>117.38043999999999</v>
      </c>
      <c r="G148" s="73">
        <f t="shared" si="101"/>
        <v>-2.5696663482202984E-2</v>
      </c>
      <c r="I148" s="66">
        <v>41882</v>
      </c>
      <c r="J148">
        <v>41.390079</v>
      </c>
      <c r="K148" s="73">
        <f t="shared" si="102"/>
        <v>2.479444592103117E-2</v>
      </c>
      <c r="M148" s="66">
        <v>41882</v>
      </c>
      <c r="N148">
        <v>28.036971999999999</v>
      </c>
      <c r="O148" s="73">
        <f t="shared" si="103"/>
        <v>6.0544997392061213E-3</v>
      </c>
      <c r="Q148" s="66">
        <v>41882</v>
      </c>
      <c r="R148">
        <v>53.734862999999997</v>
      </c>
      <c r="S148" s="73">
        <f t="shared" si="104"/>
        <v>-3.6117489953952558E-2</v>
      </c>
      <c r="U148" s="66">
        <v>41882</v>
      </c>
      <c r="V148">
        <v>117.071236</v>
      </c>
      <c r="W148" s="73">
        <f t="shared" si="105"/>
        <v>-2.3838314814345674E-3</v>
      </c>
      <c r="X148"/>
      <c r="Y148" s="66">
        <v>41882</v>
      </c>
      <c r="Z148">
        <v>82.574455</v>
      </c>
      <c r="AA148" s="73">
        <f t="shared" si="106"/>
        <v>-1.0226292711330949E-2</v>
      </c>
      <c r="AC148" s="93">
        <v>41880</v>
      </c>
      <c r="AD148" s="65">
        <v>21.940999999999999</v>
      </c>
      <c r="AE148" s="95">
        <f t="shared" si="107"/>
        <v>-1.0021866728025335E-3</v>
      </c>
      <c r="AG148" s="66">
        <v>41882</v>
      </c>
      <c r="AH148">
        <v>96.836608999999996</v>
      </c>
      <c r="AI148" s="73">
        <f t="shared" si="108"/>
        <v>8.3163821570589769E-2</v>
      </c>
      <c r="AJ148"/>
      <c r="AK148" s="66">
        <v>41882</v>
      </c>
      <c r="AL148">
        <v>73.427361000000005</v>
      </c>
      <c r="AM148" s="73">
        <f t="shared" si="109"/>
        <v>7.0061941870221051E-2</v>
      </c>
      <c r="AN148"/>
      <c r="AO148" s="66">
        <v>41882</v>
      </c>
      <c r="AP148">
        <v>46.023037000000002</v>
      </c>
      <c r="AQ148" s="73">
        <f t="shared" si="110"/>
        <v>6.2426500257433098E-2</v>
      </c>
      <c r="AS148" s="66">
        <v>41882</v>
      </c>
      <c r="AT148">
        <v>101.555984</v>
      </c>
      <c r="AU148" s="73">
        <f t="shared" si="111"/>
        <v>-1.1233889863609696E-2</v>
      </c>
      <c r="AW148" s="66">
        <v>41882</v>
      </c>
      <c r="AX148">
        <v>62.938457</v>
      </c>
      <c r="AY148" s="73">
        <f t="shared" si="112"/>
        <v>-7.504179899812824E-2</v>
      </c>
      <c r="BA148" s="66">
        <v>41880</v>
      </c>
      <c r="BB148">
        <v>7.4652000000000003</v>
      </c>
      <c r="BC148" s="73">
        <f t="shared" si="113"/>
        <v>5.6824059243639367E-3</v>
      </c>
      <c r="BE148" s="66">
        <v>41882</v>
      </c>
      <c r="BF148">
        <v>75.875434999999996</v>
      </c>
      <c r="BG148" s="73">
        <f t="shared" si="114"/>
        <v>7.9313451194410092E-2</v>
      </c>
      <c r="BI148" s="66">
        <v>41882</v>
      </c>
      <c r="BJ148">
        <v>151.401611</v>
      </c>
      <c r="BK148" s="73">
        <f t="shared" si="115"/>
        <v>-3.8483535922650712E-2</v>
      </c>
      <c r="BM148" s="66">
        <v>41882</v>
      </c>
      <c r="BN148">
        <v>44.279411000000003</v>
      </c>
      <c r="BO148" s="73">
        <f t="shared" si="116"/>
        <v>2.1945019960716811E-2</v>
      </c>
      <c r="BQ148" s="66">
        <v>41882</v>
      </c>
      <c r="BR148">
        <v>9.3358500000000006</v>
      </c>
      <c r="BS148" s="73">
        <f t="shared" si="117"/>
        <v>5.3049192852388537E-2</v>
      </c>
      <c r="BU148" s="66">
        <v>41882</v>
      </c>
      <c r="BV148">
        <v>50.687030999999998</v>
      </c>
      <c r="BW148" s="73">
        <f t="shared" si="118"/>
        <v>-2.4560106841419002E-2</v>
      </c>
      <c r="BY148" s="66">
        <v>41882</v>
      </c>
      <c r="BZ148">
        <v>14.922052000000001</v>
      </c>
      <c r="CA148" s="73">
        <f t="shared" si="119"/>
        <v>-5.812367527880437E-3</v>
      </c>
      <c r="CC148" s="66">
        <v>41882</v>
      </c>
      <c r="CD148">
        <v>72.838950999999994</v>
      </c>
      <c r="CE148" s="73">
        <f t="shared" si="120"/>
        <v>-4.1245458996822477E-2</v>
      </c>
      <c r="CG148" s="66">
        <v>41882</v>
      </c>
      <c r="CH148">
        <v>16.072571</v>
      </c>
      <c r="CI148" s="73">
        <f t="shared" si="121"/>
        <v>3.4414183936315713E-2</v>
      </c>
      <c r="CK148" s="66">
        <v>41882</v>
      </c>
      <c r="CL148">
        <v>40.782383000000003</v>
      </c>
      <c r="CM148" s="73">
        <f t="shared" si="122"/>
        <v>-7.8260239819496313E-2</v>
      </c>
      <c r="CO148" s="66">
        <v>41882</v>
      </c>
      <c r="CP148">
        <v>3.6636000000000002</v>
      </c>
      <c r="CQ148" s="73">
        <f t="shared" si="123"/>
        <v>4.5689873501490889E-2</v>
      </c>
      <c r="CS148" s="66">
        <v>41880</v>
      </c>
      <c r="CT148">
        <v>10.465</v>
      </c>
      <c r="CU148" s="73">
        <f t="shared" si="149"/>
        <v>7.1282022938439063E-2</v>
      </c>
      <c r="CW148" s="66">
        <v>41880</v>
      </c>
      <c r="CX148">
        <v>86.102800000000002</v>
      </c>
      <c r="CY148" s="73">
        <f t="shared" si="124"/>
        <v>2.3094320027299265E-2</v>
      </c>
      <c r="DA148" s="66">
        <v>41882</v>
      </c>
      <c r="DB148">
        <v>47.683300000000003</v>
      </c>
      <c r="DC148" s="73">
        <f t="shared" si="125"/>
        <v>-2.6379873145412677E-3</v>
      </c>
      <c r="DE148" s="66">
        <v>41882</v>
      </c>
      <c r="DF148">
        <v>47.443958000000002</v>
      </c>
      <c r="DG148" s="73">
        <f t="shared" si="126"/>
        <v>2.9528564074870683E-2</v>
      </c>
      <c r="DI148" s="93">
        <v>41880</v>
      </c>
      <c r="DJ148" s="65">
        <v>5.585</v>
      </c>
      <c r="DK148" s="95">
        <f t="shared" si="127"/>
        <v>3.4077694174650557E-3</v>
      </c>
      <c r="DM148" s="66">
        <v>41882</v>
      </c>
      <c r="DN148">
        <v>2.0784389999999999</v>
      </c>
      <c r="DO148" s="73">
        <f t="shared" si="128"/>
        <v>6.0832642098215116E-2</v>
      </c>
      <c r="DQ148" s="66">
        <v>41882</v>
      </c>
      <c r="DR148">
        <v>56.361519000000001</v>
      </c>
      <c r="DS148" s="73">
        <f t="shared" si="129"/>
        <v>-5.6280830690562167E-2</v>
      </c>
      <c r="DU148" s="66">
        <v>41880</v>
      </c>
      <c r="DV148">
        <v>9.2100000000000009</v>
      </c>
      <c r="DW148" s="73">
        <f t="shared" si="130"/>
        <v>-9.7672154924164181E-4</v>
      </c>
      <c r="DY148" s="66">
        <v>41882</v>
      </c>
      <c r="DZ148">
        <v>55.043830999999997</v>
      </c>
      <c r="EA148" s="73">
        <f t="shared" si="131"/>
        <v>3.8012934631885639E-2</v>
      </c>
      <c r="EC148" s="66">
        <v>41882</v>
      </c>
      <c r="ED148">
        <v>10.052020000000001</v>
      </c>
      <c r="EE148" s="73">
        <f t="shared" si="132"/>
        <v>3.2873739825990435E-2</v>
      </c>
      <c r="EG148" s="93">
        <v>41880</v>
      </c>
      <c r="EH148" s="65">
        <v>11.933299999999999</v>
      </c>
      <c r="EI148" s="95">
        <f t="shared" si="133"/>
        <v>-1.1531058823572799E-2</v>
      </c>
      <c r="EK148" s="66">
        <v>41882</v>
      </c>
      <c r="EL148">
        <v>52.920096999999998</v>
      </c>
      <c r="EM148" s="73">
        <f t="shared" si="134"/>
        <v>2.9918742580930042E-2</v>
      </c>
      <c r="EO148" s="66">
        <v>41882</v>
      </c>
      <c r="EP148">
        <v>22.414793</v>
      </c>
      <c r="EQ148" s="73">
        <f t="shared" si="135"/>
        <v>2.0090276048113323E-2</v>
      </c>
      <c r="ES148" s="66">
        <v>41882</v>
      </c>
      <c r="ET148">
        <v>21.274623999999999</v>
      </c>
      <c r="EU148" s="73">
        <f t="shared" si="136"/>
        <v>8.5698800349128551E-2</v>
      </c>
      <c r="EW148" s="66">
        <v>41882</v>
      </c>
      <c r="EX148">
        <v>15.077092</v>
      </c>
      <c r="EY148" s="73">
        <f t="shared" si="137"/>
        <v>5.7780594983539525E-2</v>
      </c>
      <c r="FA148" s="66">
        <v>41882</v>
      </c>
      <c r="FB148">
        <v>33.522137000000001</v>
      </c>
      <c r="FC148" s="73">
        <f t="shared" si="138"/>
        <v>4.7238950486851193E-2</v>
      </c>
      <c r="FE148" s="66">
        <v>41882</v>
      </c>
      <c r="FF148">
        <v>5.6539419999999998</v>
      </c>
      <c r="FG148" s="73">
        <f t="shared" si="139"/>
        <v>8.5728558339690716E-2</v>
      </c>
      <c r="FI148" s="66">
        <v>41882</v>
      </c>
      <c r="FJ148">
        <v>15.112019</v>
      </c>
      <c r="FK148" s="73">
        <f t="shared" si="140"/>
        <v>-3.4694482211356605E-2</v>
      </c>
      <c r="FM148" s="93">
        <v>41880</v>
      </c>
      <c r="FN148" s="65">
        <v>152.6</v>
      </c>
      <c r="FO148" s="95">
        <f t="shared" si="141"/>
        <v>-3.9825429962678835E-2</v>
      </c>
      <c r="FQ148" s="66">
        <v>41882</v>
      </c>
      <c r="FR148">
        <v>83.086815000000001</v>
      </c>
      <c r="FS148" s="73">
        <f t="shared" si="142"/>
        <v>7.4231936373828633E-2</v>
      </c>
      <c r="FU148" s="66">
        <v>41882</v>
      </c>
      <c r="FV148">
        <v>203.699997</v>
      </c>
      <c r="FW148" s="73">
        <f t="shared" si="143"/>
        <v>-3.4305204701219711E-3</v>
      </c>
      <c r="FY148" s="93">
        <v>41880</v>
      </c>
      <c r="FZ148" s="65">
        <v>13.8125</v>
      </c>
      <c r="GA148" s="95">
        <f t="shared" si="144"/>
        <v>-4.2191411916347411E-3</v>
      </c>
      <c r="GC148" s="66">
        <v>41882</v>
      </c>
      <c r="GD148">
        <v>16.716656</v>
      </c>
      <c r="GE148" s="73">
        <f t="shared" si="145"/>
        <v>1.6802316459256551E-2</v>
      </c>
      <c r="GG148" s="66">
        <v>41882</v>
      </c>
      <c r="GH148">
        <v>32.684181000000002</v>
      </c>
      <c r="GI148" s="73">
        <f t="shared" si="146"/>
        <v>-6.4003704356375382E-2</v>
      </c>
      <c r="GK148" s="66">
        <v>41882</v>
      </c>
      <c r="GL148">
        <v>10.767839</v>
      </c>
      <c r="GM148" s="73">
        <f t="shared" si="147"/>
        <v>4.4101821107109453E-2</v>
      </c>
      <c r="GO148" s="66">
        <v>41882</v>
      </c>
      <c r="GP148">
        <v>23.562263000000002</v>
      </c>
      <c r="GQ148" s="73">
        <f t="shared" si="148"/>
        <v>6.4502466959803481E-2</v>
      </c>
    </row>
    <row r="149" spans="1:199">
      <c r="A149" s="66">
        <v>41912</v>
      </c>
      <c r="B149">
        <v>76.746764999999996</v>
      </c>
      <c r="C149" s="73">
        <f t="shared" si="100"/>
        <v>-1.1362699833486329E-4</v>
      </c>
      <c r="E149" s="66">
        <v>41912</v>
      </c>
      <c r="F149">
        <v>123.44555699999999</v>
      </c>
      <c r="G149" s="73">
        <f t="shared" si="101"/>
        <v>5.0379941231779093E-2</v>
      </c>
      <c r="I149" s="66">
        <v>41912</v>
      </c>
      <c r="J149">
        <v>38.617972999999999</v>
      </c>
      <c r="K149" s="73">
        <f t="shared" si="102"/>
        <v>-6.9323424568143679E-2</v>
      </c>
      <c r="M149" s="66">
        <v>41912</v>
      </c>
      <c r="N149">
        <v>27.516777000000001</v>
      </c>
      <c r="O149" s="73">
        <f t="shared" si="103"/>
        <v>-1.8728176366385237E-2</v>
      </c>
      <c r="Q149" s="66">
        <v>41912</v>
      </c>
      <c r="R149">
        <v>51.043419</v>
      </c>
      <c r="S149" s="73">
        <f t="shared" si="104"/>
        <v>-5.1385385271012059E-2</v>
      </c>
      <c r="U149" s="66">
        <v>41912</v>
      </c>
      <c r="V149">
        <v>116.512413</v>
      </c>
      <c r="W149" s="73">
        <f t="shared" si="105"/>
        <v>-4.7847875357891747E-3</v>
      </c>
      <c r="X149"/>
      <c r="Y149" s="66">
        <v>41912</v>
      </c>
      <c r="Z149">
        <v>78.671927999999994</v>
      </c>
      <c r="AA149" s="73">
        <f t="shared" si="106"/>
        <v>-4.8413975717547561E-2</v>
      </c>
      <c r="AC149" s="93">
        <v>41912</v>
      </c>
      <c r="AD149" s="65">
        <v>21.555</v>
      </c>
      <c r="AE149" s="95">
        <f t="shared" si="107"/>
        <v>-1.7749224460714877E-2</v>
      </c>
      <c r="AG149" s="66">
        <v>41912</v>
      </c>
      <c r="AH149">
        <v>99.063727999999998</v>
      </c>
      <c r="AI149" s="73">
        <f t="shared" si="108"/>
        <v>2.2738245274611719E-2</v>
      </c>
      <c r="AJ149"/>
      <c r="AK149" s="66">
        <v>41912</v>
      </c>
      <c r="AL149">
        <v>60.391468000000003</v>
      </c>
      <c r="AM149" s="73">
        <f t="shared" si="109"/>
        <v>-0.19544879514345098</v>
      </c>
      <c r="AN149"/>
      <c r="AO149" s="66">
        <v>41912</v>
      </c>
      <c r="AP149">
        <v>43.972228999999999</v>
      </c>
      <c r="AQ149" s="73">
        <f t="shared" si="110"/>
        <v>-4.558379991367266E-2</v>
      </c>
      <c r="AS149" s="66">
        <v>41912</v>
      </c>
      <c r="AT149">
        <v>100.250427</v>
      </c>
      <c r="AU149" s="73">
        <f t="shared" si="111"/>
        <v>-1.2938887398183637E-2</v>
      </c>
      <c r="AW149" s="66">
        <v>41912</v>
      </c>
      <c r="AX149">
        <v>60.867370999999999</v>
      </c>
      <c r="AY149" s="73">
        <f t="shared" si="112"/>
        <v>-3.3460124756932337E-2</v>
      </c>
      <c r="BA149" s="66">
        <v>41912</v>
      </c>
      <c r="BB149">
        <v>7.4858000000000002</v>
      </c>
      <c r="BC149" s="73">
        <f t="shared" si="113"/>
        <v>2.7556702609701053E-3</v>
      </c>
      <c r="BE149" s="66">
        <v>41912</v>
      </c>
      <c r="BF149">
        <v>76.481894999999994</v>
      </c>
      <c r="BG149" s="73">
        <f t="shared" si="114"/>
        <v>7.9610636789465283E-3</v>
      </c>
      <c r="BI149" s="66">
        <v>41912</v>
      </c>
      <c r="BJ149">
        <v>156.60488900000001</v>
      </c>
      <c r="BK149" s="73">
        <f t="shared" si="115"/>
        <v>3.379002110366422E-2</v>
      </c>
      <c r="BM149" s="66">
        <v>41912</v>
      </c>
      <c r="BN149">
        <v>42.272838999999998</v>
      </c>
      <c r="BO149" s="73">
        <f t="shared" si="116"/>
        <v>-4.6375030239371492E-2</v>
      </c>
      <c r="BQ149" s="66">
        <v>41912</v>
      </c>
      <c r="BR149">
        <v>9.3514099999999996</v>
      </c>
      <c r="BS149" s="73">
        <f t="shared" si="117"/>
        <v>1.6653060529977527E-3</v>
      </c>
      <c r="BU149" s="66">
        <v>41912</v>
      </c>
      <c r="BV149">
        <v>51.772049000000003</v>
      </c>
      <c r="BW149" s="73">
        <f t="shared" si="118"/>
        <v>2.1180329978816713E-2</v>
      </c>
      <c r="BY149" s="66">
        <v>41912</v>
      </c>
      <c r="BZ149">
        <v>13.847341999999999</v>
      </c>
      <c r="CA149" s="73">
        <f t="shared" si="119"/>
        <v>-7.474681797259089E-2</v>
      </c>
      <c r="CC149" s="66">
        <v>41912</v>
      </c>
      <c r="CD149">
        <v>73.095969999999994</v>
      </c>
      <c r="CE149" s="73">
        <f t="shared" si="120"/>
        <v>3.5223819491417862E-3</v>
      </c>
      <c r="CG149" s="66">
        <v>41912</v>
      </c>
      <c r="CH149">
        <v>15.16638</v>
      </c>
      <c r="CI149" s="73">
        <f t="shared" si="121"/>
        <v>-5.8033018495960646E-2</v>
      </c>
      <c r="CK149" s="66">
        <v>41912</v>
      </c>
      <c r="CL149">
        <v>40.312550000000002</v>
      </c>
      <c r="CM149" s="73">
        <f t="shared" si="122"/>
        <v>-1.1587364081323534E-2</v>
      </c>
      <c r="CO149" s="66">
        <v>41912</v>
      </c>
      <c r="CP149">
        <v>3.5533510000000001</v>
      </c>
      <c r="CQ149" s="73">
        <f t="shared" si="123"/>
        <v>-3.0555168632055367E-2</v>
      </c>
      <c r="CS149" s="66">
        <v>41912</v>
      </c>
      <c r="CT149">
        <v>11.31</v>
      </c>
      <c r="CU149" s="73">
        <f t="shared" si="149"/>
        <v>7.7650934230066068E-2</v>
      </c>
      <c r="CW149" s="66">
        <v>41912</v>
      </c>
      <c r="CX149">
        <v>85.509600000000006</v>
      </c>
      <c r="CY149" s="73">
        <f t="shared" si="124"/>
        <v>-6.9132808886513391E-3</v>
      </c>
      <c r="DA149" s="66">
        <v>41912</v>
      </c>
      <c r="DB149">
        <v>48.780914000000003</v>
      </c>
      <c r="DC149" s="73">
        <f t="shared" si="125"/>
        <v>2.2757898028116084E-2</v>
      </c>
      <c r="DE149" s="66">
        <v>41912</v>
      </c>
      <c r="DF149">
        <v>46.631371000000001</v>
      </c>
      <c r="DG149" s="73">
        <f t="shared" si="126"/>
        <v>-1.7275670851691478E-2</v>
      </c>
      <c r="DI149" s="93">
        <v>41912</v>
      </c>
      <c r="DJ149" s="65">
        <v>5.67</v>
      </c>
      <c r="DK149" s="95">
        <f t="shared" si="127"/>
        <v>1.5104685218496628E-2</v>
      </c>
      <c r="DM149" s="66">
        <v>41912</v>
      </c>
      <c r="DN149">
        <v>2.0196969999999999</v>
      </c>
      <c r="DO149" s="73">
        <f t="shared" si="128"/>
        <v>-2.8669631030340162E-2</v>
      </c>
      <c r="DQ149" s="66">
        <v>41912</v>
      </c>
      <c r="DR149">
        <v>58.289679999999997</v>
      </c>
      <c r="DS149" s="73">
        <f t="shared" si="129"/>
        <v>3.36384238438623E-2</v>
      </c>
      <c r="DU149" s="66">
        <v>41912</v>
      </c>
      <c r="DV149">
        <v>9.5510000000000002</v>
      </c>
      <c r="DW149" s="73">
        <f t="shared" si="130"/>
        <v>3.6356010785384883E-2</v>
      </c>
      <c r="DY149" s="66">
        <v>41912</v>
      </c>
      <c r="DZ149">
        <v>53.929020000000001</v>
      </c>
      <c r="EA149" s="73">
        <f t="shared" si="131"/>
        <v>-2.0461057647298588E-2</v>
      </c>
      <c r="EC149" s="66">
        <v>41912</v>
      </c>
      <c r="ED149">
        <v>10.735946</v>
      </c>
      <c r="EE149" s="73">
        <f t="shared" si="132"/>
        <v>6.5823941077250384E-2</v>
      </c>
      <c r="EG149" s="93">
        <v>41912</v>
      </c>
      <c r="EH149" s="65">
        <v>12.116199999999999</v>
      </c>
      <c r="EI149" s="95">
        <f t="shared" si="133"/>
        <v>1.5210588688248209E-2</v>
      </c>
      <c r="EK149" s="66">
        <v>41912</v>
      </c>
      <c r="EL149">
        <v>55.982379999999999</v>
      </c>
      <c r="EM149" s="73">
        <f t="shared" si="134"/>
        <v>5.6253826167077525E-2</v>
      </c>
      <c r="EO149" s="66">
        <v>41912</v>
      </c>
      <c r="EP149">
        <v>22.119046999999998</v>
      </c>
      <c r="EQ149" s="73">
        <f t="shared" si="135"/>
        <v>-1.3282050134021886E-2</v>
      </c>
      <c r="ES149" s="66">
        <v>41912</v>
      </c>
      <c r="ET149">
        <v>18.769499</v>
      </c>
      <c r="EU149" s="73">
        <f t="shared" si="136"/>
        <v>-0.12528184226460684</v>
      </c>
      <c r="EW149" s="66">
        <v>41912</v>
      </c>
      <c r="EX149">
        <v>14.693712</v>
      </c>
      <c r="EY149" s="73">
        <f t="shared" si="137"/>
        <v>-2.5756858618509567E-2</v>
      </c>
      <c r="FA149" s="66">
        <v>41912</v>
      </c>
      <c r="FB149">
        <v>31.859300999999999</v>
      </c>
      <c r="FC149" s="73">
        <f t="shared" si="138"/>
        <v>-5.0876662060164453E-2</v>
      </c>
      <c r="FE149" s="66">
        <v>41912</v>
      </c>
      <c r="FF149">
        <v>5.6046889999999996</v>
      </c>
      <c r="FG149" s="73">
        <f t="shared" si="139"/>
        <v>-8.7494321828678473E-3</v>
      </c>
      <c r="FI149" s="66">
        <v>41912</v>
      </c>
      <c r="FJ149">
        <v>15.392602</v>
      </c>
      <c r="FK149" s="73">
        <f t="shared" si="140"/>
        <v>1.8396616907736137E-2</v>
      </c>
      <c r="FM149" s="93">
        <v>41912</v>
      </c>
      <c r="FN149" s="65">
        <v>156.55000000000001</v>
      </c>
      <c r="FO149" s="95">
        <f t="shared" si="141"/>
        <v>2.5555328922058206E-2</v>
      </c>
      <c r="FQ149" s="66">
        <v>41912</v>
      </c>
      <c r="FR149">
        <v>84.195403999999996</v>
      </c>
      <c r="FS149" s="73">
        <f t="shared" si="142"/>
        <v>1.3254310422492841E-2</v>
      </c>
      <c r="FU149" s="66">
        <v>41912</v>
      </c>
      <c r="FV149">
        <v>204.449997</v>
      </c>
      <c r="FW149" s="73">
        <f t="shared" si="143"/>
        <v>3.6751236319173151E-3</v>
      </c>
      <c r="FY149" s="93">
        <v>41912</v>
      </c>
      <c r="FZ149" s="65">
        <v>13.6212</v>
      </c>
      <c r="GA149" s="95">
        <f t="shared" si="144"/>
        <v>-1.3946576710814611E-2</v>
      </c>
      <c r="GC149" s="66">
        <v>41912</v>
      </c>
      <c r="GD149">
        <v>16.466818</v>
      </c>
      <c r="GE149" s="73">
        <f t="shared" si="145"/>
        <v>-1.5058261886951014E-2</v>
      </c>
      <c r="GG149" s="66">
        <v>41912</v>
      </c>
      <c r="GH149">
        <v>30.889191</v>
      </c>
      <c r="GI149" s="73">
        <f t="shared" si="146"/>
        <v>-5.6484882502860094E-2</v>
      </c>
      <c r="GK149" s="66">
        <v>41912</v>
      </c>
      <c r="GL149">
        <v>10.230953</v>
      </c>
      <c r="GM149" s="73">
        <f t="shared" si="147"/>
        <v>-5.1146088076917465E-2</v>
      </c>
      <c r="GO149" s="66">
        <v>41912</v>
      </c>
      <c r="GP149">
        <v>21.106366999999999</v>
      </c>
      <c r="GQ149" s="73">
        <f t="shared" si="148"/>
        <v>-0.11007165828413035</v>
      </c>
    </row>
    <row r="150" spans="1:199">
      <c r="A150" s="66">
        <v>41943</v>
      </c>
      <c r="B150">
        <v>82.277832000000004</v>
      </c>
      <c r="C150" s="73">
        <f t="shared" si="100"/>
        <v>6.9590479643752978E-2</v>
      </c>
      <c r="E150" s="66">
        <v>41943</v>
      </c>
      <c r="F150">
        <v>131.79078699999999</v>
      </c>
      <c r="G150" s="73">
        <f t="shared" si="101"/>
        <v>6.5415493395429417E-2</v>
      </c>
      <c r="I150" s="66">
        <v>41943</v>
      </c>
      <c r="J150">
        <v>36.639029999999998</v>
      </c>
      <c r="K150" s="73">
        <f t="shared" si="102"/>
        <v>-5.2603724207902824E-2</v>
      </c>
      <c r="M150" s="66">
        <v>41943</v>
      </c>
      <c r="N150">
        <v>29.126256999999999</v>
      </c>
      <c r="O150" s="73">
        <f t="shared" si="103"/>
        <v>5.6844178371748821E-2</v>
      </c>
      <c r="Q150" s="66">
        <v>41943</v>
      </c>
      <c r="R150">
        <v>53.339618999999999</v>
      </c>
      <c r="S150" s="73">
        <f t="shared" si="104"/>
        <v>4.4002752401071876E-2</v>
      </c>
      <c r="U150" s="66">
        <v>41943</v>
      </c>
      <c r="V150">
        <v>127.78182200000001</v>
      </c>
      <c r="W150" s="73">
        <f t="shared" si="105"/>
        <v>9.2326477268995608E-2</v>
      </c>
      <c r="X150"/>
      <c r="Y150" s="66">
        <v>41943</v>
      </c>
      <c r="Z150">
        <v>83.265724000000006</v>
      </c>
      <c r="AA150" s="73">
        <f t="shared" si="106"/>
        <v>5.6750592425464215E-2</v>
      </c>
      <c r="AC150" s="93">
        <v>41943</v>
      </c>
      <c r="AD150" s="65">
        <v>22.302</v>
      </c>
      <c r="AE150" s="95">
        <f t="shared" si="107"/>
        <v>3.4068552344072092E-2</v>
      </c>
      <c r="AG150" s="66">
        <v>41943</v>
      </c>
      <c r="AH150">
        <v>105.612015</v>
      </c>
      <c r="AI150" s="73">
        <f t="shared" si="108"/>
        <v>6.4008782999701447E-2</v>
      </c>
      <c r="AJ150"/>
      <c r="AK150" s="66">
        <v>41943</v>
      </c>
      <c r="AL150">
        <v>63.834899999999998</v>
      </c>
      <c r="AM150" s="73">
        <f t="shared" si="109"/>
        <v>5.5452226047621088E-2</v>
      </c>
      <c r="AN150"/>
      <c r="AO150" s="66">
        <v>41943</v>
      </c>
      <c r="AP150">
        <v>45.260910000000003</v>
      </c>
      <c r="AQ150" s="73">
        <f t="shared" si="110"/>
        <v>2.8885470494574749E-2</v>
      </c>
      <c r="AS150" s="66">
        <v>41943</v>
      </c>
      <c r="AT150">
        <v>109.54753100000001</v>
      </c>
      <c r="AU150" s="73">
        <f t="shared" si="111"/>
        <v>8.868720260423113E-2</v>
      </c>
      <c r="AW150" s="66">
        <v>41943</v>
      </c>
      <c r="AX150">
        <v>63.267757000000003</v>
      </c>
      <c r="AY150" s="73">
        <f t="shared" si="112"/>
        <v>3.8678580122350682E-2</v>
      </c>
      <c r="BA150" s="66">
        <v>41943</v>
      </c>
      <c r="BB150">
        <v>6.9123999999999999</v>
      </c>
      <c r="BC150" s="73">
        <f t="shared" si="113"/>
        <v>-7.9690992390107906E-2</v>
      </c>
      <c r="BE150" s="66">
        <v>41943</v>
      </c>
      <c r="BF150">
        <v>81.757171999999997</v>
      </c>
      <c r="BG150" s="73">
        <f t="shared" si="114"/>
        <v>6.6699490660235339E-2</v>
      </c>
      <c r="BI150" s="66">
        <v>41943</v>
      </c>
      <c r="BJ150">
        <v>170.557053</v>
      </c>
      <c r="BK150" s="73">
        <f t="shared" si="115"/>
        <v>8.5343859713773285E-2</v>
      </c>
      <c r="BM150" s="66">
        <v>41943</v>
      </c>
      <c r="BN150">
        <v>43.470036</v>
      </c>
      <c r="BO150" s="73">
        <f t="shared" si="116"/>
        <v>2.7927097361462021E-2</v>
      </c>
      <c r="BQ150" s="66">
        <v>41943</v>
      </c>
      <c r="BR150">
        <v>10.658428000000001</v>
      </c>
      <c r="BS150" s="73">
        <f t="shared" si="117"/>
        <v>0.13082380662623389</v>
      </c>
      <c r="BU150" s="66">
        <v>41943</v>
      </c>
      <c r="BV150">
        <v>56.587859999999999</v>
      </c>
      <c r="BW150" s="73">
        <f t="shared" si="118"/>
        <v>8.8944065533577907E-2</v>
      </c>
      <c r="BY150" s="66">
        <v>41943</v>
      </c>
      <c r="BZ150">
        <v>13.08981</v>
      </c>
      <c r="CA150" s="73">
        <f t="shared" si="119"/>
        <v>-5.6259235938623295E-2</v>
      </c>
      <c r="CC150" s="66">
        <v>41943</v>
      </c>
      <c r="CD150">
        <v>78.776077000000001</v>
      </c>
      <c r="CE150" s="73">
        <f t="shared" si="120"/>
        <v>7.4836124123025261E-2</v>
      </c>
      <c r="CG150" s="66">
        <v>41943</v>
      </c>
      <c r="CH150">
        <v>15.99431</v>
      </c>
      <c r="CI150" s="73">
        <f t="shared" si="121"/>
        <v>5.3151897978949113E-2</v>
      </c>
      <c r="CK150" s="66">
        <v>41943</v>
      </c>
      <c r="CL150">
        <v>38.539588999999999</v>
      </c>
      <c r="CM150" s="73">
        <f t="shared" si="122"/>
        <v>-4.4976836180883044E-2</v>
      </c>
      <c r="CO150" s="66">
        <v>41943</v>
      </c>
      <c r="CP150">
        <v>3.360852</v>
      </c>
      <c r="CQ150" s="73">
        <f t="shared" si="123"/>
        <v>-5.5696588654756775E-2</v>
      </c>
      <c r="CS150" s="66">
        <v>41943</v>
      </c>
      <c r="CT150">
        <v>11.41</v>
      </c>
      <c r="CU150" s="73">
        <f t="shared" si="149"/>
        <v>8.8028737459551233E-3</v>
      </c>
      <c r="CW150" s="66">
        <v>41943</v>
      </c>
      <c r="CX150">
        <v>85.226200000000006</v>
      </c>
      <c r="CY150" s="73">
        <f t="shared" si="124"/>
        <v>-3.3197520411467887E-3</v>
      </c>
      <c r="DA150" s="66">
        <v>41943</v>
      </c>
      <c r="DB150">
        <v>51.057121000000002</v>
      </c>
      <c r="DC150" s="73">
        <f t="shared" si="125"/>
        <v>4.560589577854153E-2</v>
      </c>
      <c r="DE150" s="66">
        <v>41943</v>
      </c>
      <c r="DF150">
        <v>48.044162999999998</v>
      </c>
      <c r="DG150" s="73">
        <f t="shared" si="126"/>
        <v>2.9847138349073772E-2</v>
      </c>
      <c r="DI150" s="93">
        <v>41943</v>
      </c>
      <c r="DJ150" s="65">
        <v>5.641</v>
      </c>
      <c r="DK150" s="95">
        <f t="shared" si="127"/>
        <v>-5.127762981821651E-3</v>
      </c>
      <c r="DM150" s="66">
        <v>41943</v>
      </c>
      <c r="DN150">
        <v>2.1406360000000002</v>
      </c>
      <c r="DO150" s="73">
        <f t="shared" si="128"/>
        <v>5.8155480979393416E-2</v>
      </c>
      <c r="DQ150" s="66">
        <v>41943</v>
      </c>
      <c r="DR150">
        <v>60.811107999999997</v>
      </c>
      <c r="DS150" s="73">
        <f t="shared" si="129"/>
        <v>4.2347407403438349E-2</v>
      </c>
      <c r="DU150" s="66">
        <v>41943</v>
      </c>
      <c r="DV150">
        <v>8.9079999999999995</v>
      </c>
      <c r="DW150" s="73">
        <f t="shared" si="130"/>
        <v>-6.9696111657479368E-2</v>
      </c>
      <c r="DY150" s="66">
        <v>41943</v>
      </c>
      <c r="DZ150">
        <v>59.921135</v>
      </c>
      <c r="EA150" s="73">
        <f t="shared" si="131"/>
        <v>0.10536054347216399</v>
      </c>
      <c r="EC150" s="66">
        <v>41943</v>
      </c>
      <c r="ED150">
        <v>11.960258</v>
      </c>
      <c r="EE150" s="73">
        <f t="shared" si="132"/>
        <v>0.10799176978575285</v>
      </c>
      <c r="EG150" s="93">
        <v>41943</v>
      </c>
      <c r="EH150" s="65">
        <v>11.8591</v>
      </c>
      <c r="EI150" s="95">
        <f t="shared" si="133"/>
        <v>-2.1447894765496647E-2</v>
      </c>
      <c r="EK150" s="66">
        <v>41943</v>
      </c>
      <c r="EL150">
        <v>56.83408</v>
      </c>
      <c r="EM150" s="73">
        <f t="shared" si="134"/>
        <v>1.5099147431516281E-2</v>
      </c>
      <c r="EO150" s="66">
        <v>41943</v>
      </c>
      <c r="EP150">
        <v>23.584530000000001</v>
      </c>
      <c r="EQ150" s="73">
        <f t="shared" si="135"/>
        <v>6.4151896073986303E-2</v>
      </c>
      <c r="ES150" s="66">
        <v>41943</v>
      </c>
      <c r="ET150">
        <v>20.424144999999999</v>
      </c>
      <c r="EU150" s="73">
        <f t="shared" si="136"/>
        <v>8.4484620691620063E-2</v>
      </c>
      <c r="EW150" s="66">
        <v>41943</v>
      </c>
      <c r="EX150">
        <v>15.883324</v>
      </c>
      <c r="EY150" s="73">
        <f t="shared" si="137"/>
        <v>7.78501066445422E-2</v>
      </c>
      <c r="FA150" s="66">
        <v>41943</v>
      </c>
      <c r="FB150">
        <v>33.082580999999998</v>
      </c>
      <c r="FC150" s="73">
        <f t="shared" si="138"/>
        <v>3.7677525581587157E-2</v>
      </c>
      <c r="FE150" s="66">
        <v>41943</v>
      </c>
      <c r="FF150">
        <v>5.6556410000000001</v>
      </c>
      <c r="FG150" s="73">
        <f t="shared" si="139"/>
        <v>9.0498853494932353E-3</v>
      </c>
      <c r="FI150" s="66">
        <v>41943</v>
      </c>
      <c r="FJ150">
        <v>16.186931999999999</v>
      </c>
      <c r="FK150" s="73">
        <f t="shared" si="140"/>
        <v>5.0317245655903391E-2</v>
      </c>
      <c r="FM150" s="93">
        <v>41943</v>
      </c>
      <c r="FN150" s="65">
        <v>156.85</v>
      </c>
      <c r="FO150" s="95">
        <f t="shared" si="141"/>
        <v>1.9144868642724108E-3</v>
      </c>
      <c r="FQ150" s="66">
        <v>41943</v>
      </c>
      <c r="FR150">
        <v>86.297905</v>
      </c>
      <c r="FS150" s="73">
        <f t="shared" si="142"/>
        <v>2.4664986577103212E-2</v>
      </c>
      <c r="FU150" s="66">
        <v>41943</v>
      </c>
      <c r="FV150">
        <v>212.5</v>
      </c>
      <c r="FW150" s="73">
        <f t="shared" si="143"/>
        <v>3.8618556227334726E-2</v>
      </c>
      <c r="FY150" s="93">
        <v>41943</v>
      </c>
      <c r="FZ150" s="65">
        <v>14.1737</v>
      </c>
      <c r="GA150" s="95">
        <f t="shared" si="144"/>
        <v>3.9760732082592669E-2</v>
      </c>
      <c r="GC150" s="66">
        <v>41943</v>
      </c>
      <c r="GD150">
        <v>17.587812</v>
      </c>
      <c r="GE150" s="73">
        <f t="shared" si="145"/>
        <v>6.5858836388288405E-2</v>
      </c>
      <c r="GG150" s="66">
        <v>41943</v>
      </c>
      <c r="GH150">
        <v>33.320095000000002</v>
      </c>
      <c r="GI150" s="73">
        <f t="shared" si="146"/>
        <v>7.5754351552906024E-2</v>
      </c>
      <c r="GK150" s="66">
        <v>41943</v>
      </c>
      <c r="GL150">
        <v>10.604497</v>
      </c>
      <c r="GM150" s="73">
        <f t="shared" si="147"/>
        <v>3.5860423429544597E-2</v>
      </c>
      <c r="GO150" s="66">
        <v>41943</v>
      </c>
      <c r="GP150">
        <v>22.298292</v>
      </c>
      <c r="GQ150" s="73">
        <f t="shared" si="148"/>
        <v>5.4935335086434493E-2</v>
      </c>
    </row>
    <row r="151" spans="1:199">
      <c r="A151" s="66">
        <v>41973</v>
      </c>
      <c r="B151">
        <v>82.676811000000001</v>
      </c>
      <c r="C151" s="73">
        <f t="shared" si="100"/>
        <v>4.8374482922419653E-3</v>
      </c>
      <c r="E151" s="66">
        <v>41973</v>
      </c>
      <c r="F151">
        <v>120.618202</v>
      </c>
      <c r="G151" s="73">
        <f t="shared" si="101"/>
        <v>-8.8585516665106792E-2</v>
      </c>
      <c r="I151" s="66">
        <v>41973</v>
      </c>
      <c r="J151">
        <v>34.627510000000001</v>
      </c>
      <c r="K151" s="73">
        <f t="shared" si="102"/>
        <v>-5.646561280147748E-2</v>
      </c>
      <c r="M151" s="66">
        <v>41973</v>
      </c>
      <c r="N151">
        <v>29.293001</v>
      </c>
      <c r="O151" s="73">
        <f t="shared" si="103"/>
        <v>5.7085440151801682E-3</v>
      </c>
      <c r="Q151" s="66">
        <v>41973</v>
      </c>
      <c r="R151">
        <v>54.826495999999999</v>
      </c>
      <c r="S151" s="73">
        <f t="shared" si="104"/>
        <v>2.7494204882163809E-2</v>
      </c>
      <c r="U151" s="66">
        <v>41973</v>
      </c>
      <c r="V151">
        <v>129.73765599999999</v>
      </c>
      <c r="W151" s="73">
        <f t="shared" si="105"/>
        <v>1.5190086763669459E-2</v>
      </c>
      <c r="X151"/>
      <c r="Y151" s="66">
        <v>41973</v>
      </c>
      <c r="Z151">
        <v>82.031959999999998</v>
      </c>
      <c r="AA151" s="73">
        <f t="shared" si="106"/>
        <v>-1.4928060475802165E-2</v>
      </c>
      <c r="AC151" s="93">
        <v>41971</v>
      </c>
      <c r="AD151" s="65">
        <v>23.2</v>
      </c>
      <c r="AE151" s="95">
        <f t="shared" si="107"/>
        <v>3.9475918129094165E-2</v>
      </c>
      <c r="AG151" s="66">
        <v>41973</v>
      </c>
      <c r="AH151">
        <v>98.670653999999999</v>
      </c>
      <c r="AI151" s="73">
        <f t="shared" si="108"/>
        <v>-6.7984566207416344E-2</v>
      </c>
      <c r="AJ151"/>
      <c r="AK151" s="66">
        <v>41973</v>
      </c>
      <c r="AL151">
        <v>62.031207999999999</v>
      </c>
      <c r="AM151" s="73">
        <f t="shared" si="109"/>
        <v>-2.866244948910503E-2</v>
      </c>
      <c r="AN151"/>
      <c r="AO151" s="66">
        <v>41973</v>
      </c>
      <c r="AP151">
        <v>38.198563</v>
      </c>
      <c r="AQ151" s="73">
        <f t="shared" si="110"/>
        <v>-0.16964584895326298</v>
      </c>
      <c r="AS151" s="66">
        <v>41973</v>
      </c>
      <c r="AT151">
        <v>108.67717</v>
      </c>
      <c r="AU151" s="73">
        <f t="shared" si="111"/>
        <v>-7.9767836640767392E-3</v>
      </c>
      <c r="AW151" s="66">
        <v>41973</v>
      </c>
      <c r="AX151">
        <v>60.555408</v>
      </c>
      <c r="AY151" s="73">
        <f t="shared" si="112"/>
        <v>-4.3817050662860242E-2</v>
      </c>
      <c r="BA151" s="66">
        <v>41971</v>
      </c>
      <c r="BB151">
        <v>7.1298000000000004</v>
      </c>
      <c r="BC151" s="73">
        <f t="shared" si="113"/>
        <v>3.0966283344199125E-2</v>
      </c>
      <c r="BE151" s="66">
        <v>41973</v>
      </c>
      <c r="BF151">
        <v>86.156447999999997</v>
      </c>
      <c r="BG151" s="73">
        <f t="shared" si="114"/>
        <v>5.2411269555508899E-2</v>
      </c>
      <c r="BI151" s="66">
        <v>41973</v>
      </c>
      <c r="BJ151">
        <v>170.050522</v>
      </c>
      <c r="BK151" s="73">
        <f t="shared" si="115"/>
        <v>-2.9742813172165261E-3</v>
      </c>
      <c r="BM151" s="66">
        <v>41973</v>
      </c>
      <c r="BN151">
        <v>41.530914000000003</v>
      </c>
      <c r="BO151" s="73">
        <f t="shared" si="116"/>
        <v>-4.5633807570369132E-2</v>
      </c>
      <c r="BQ151" s="66">
        <v>41973</v>
      </c>
      <c r="BR151">
        <v>10.308334</v>
      </c>
      <c r="BS151" s="73">
        <f t="shared" si="117"/>
        <v>-3.3398246413332569E-2</v>
      </c>
      <c r="BU151" s="66">
        <v>41973</v>
      </c>
      <c r="BV151">
        <v>57.564373000000003</v>
      </c>
      <c r="BW151" s="73">
        <f t="shared" si="118"/>
        <v>1.710937746035205E-2</v>
      </c>
      <c r="BY151" s="66">
        <v>41973</v>
      </c>
      <c r="BZ151">
        <v>11.819113</v>
      </c>
      <c r="CA151" s="73">
        <f t="shared" si="119"/>
        <v>-0.10211609805864529</v>
      </c>
      <c r="CC151" s="66">
        <v>41973</v>
      </c>
      <c r="CD151">
        <v>76.908417</v>
      </c>
      <c r="CE151" s="73">
        <f t="shared" si="120"/>
        <v>-2.3994035041970615E-2</v>
      </c>
      <c r="CG151" s="66">
        <v>41973</v>
      </c>
      <c r="CH151">
        <v>15.821308999999999</v>
      </c>
      <c r="CI151" s="73">
        <f t="shared" si="121"/>
        <v>-1.0875331710918684E-2</v>
      </c>
      <c r="CK151" s="66">
        <v>41973</v>
      </c>
      <c r="CL151">
        <v>40.828525999999997</v>
      </c>
      <c r="CM151" s="73">
        <f t="shared" si="122"/>
        <v>5.7695005089217995E-2</v>
      </c>
      <c r="CO151" s="66">
        <v>41973</v>
      </c>
      <c r="CP151">
        <v>3.2296040000000001</v>
      </c>
      <c r="CQ151" s="73">
        <f t="shared" si="123"/>
        <v>-3.9834984160583363E-2</v>
      </c>
      <c r="CS151" s="66">
        <v>41971</v>
      </c>
      <c r="CT151">
        <v>11.78</v>
      </c>
      <c r="CU151" s="73">
        <f t="shared" si="149"/>
        <v>3.1913014349456287E-2</v>
      </c>
      <c r="CW151" s="66">
        <v>41971</v>
      </c>
      <c r="CX151">
        <v>89.609300000000005</v>
      </c>
      <c r="CY151" s="73">
        <f t="shared" si="124"/>
        <v>5.0150210937134752E-2</v>
      </c>
      <c r="DA151" s="66">
        <v>41973</v>
      </c>
      <c r="DB151">
        <v>48.987842999999998</v>
      </c>
      <c r="DC151" s="73">
        <f t="shared" si="125"/>
        <v>-4.1372860290741491E-2</v>
      </c>
      <c r="DE151" s="66">
        <v>41973</v>
      </c>
      <c r="DF151">
        <v>47.323914000000002</v>
      </c>
      <c r="DG151" s="73">
        <f t="shared" si="126"/>
        <v>-1.5104901279801604E-2</v>
      </c>
      <c r="DI151" s="93">
        <v>41971</v>
      </c>
      <c r="DJ151" s="65">
        <v>5.9459999999999997</v>
      </c>
      <c r="DK151" s="95">
        <f t="shared" si="127"/>
        <v>5.2657369818066888E-2</v>
      </c>
      <c r="DM151" s="66">
        <v>41973</v>
      </c>
      <c r="DN151">
        <v>2.0922610000000001</v>
      </c>
      <c r="DO151" s="73">
        <f t="shared" si="128"/>
        <v>-2.2857681726446703E-2</v>
      </c>
      <c r="DQ151" s="66">
        <v>41973</v>
      </c>
      <c r="DR151">
        <v>56.185394000000002</v>
      </c>
      <c r="DS151" s="73">
        <f t="shared" si="129"/>
        <v>-7.9115639770299617E-2</v>
      </c>
      <c r="DU151" s="66">
        <v>41971</v>
      </c>
      <c r="DV151">
        <v>8.6379999999999999</v>
      </c>
      <c r="DW151" s="73">
        <f t="shared" si="130"/>
        <v>-3.0778674856611791E-2</v>
      </c>
      <c r="DY151" s="66">
        <v>41973</v>
      </c>
      <c r="DZ151">
        <v>53.529544999999999</v>
      </c>
      <c r="EA151" s="73">
        <f t="shared" si="131"/>
        <v>-0.11279553648956051</v>
      </c>
      <c r="EC151" s="66">
        <v>41973</v>
      </c>
      <c r="ED151">
        <v>11.947592999999999</v>
      </c>
      <c r="EE151" s="73">
        <f t="shared" si="132"/>
        <v>-1.059484701047641E-3</v>
      </c>
      <c r="EG151" s="93">
        <v>41971</v>
      </c>
      <c r="EH151" s="65">
        <v>12.7341</v>
      </c>
      <c r="EI151" s="95">
        <f t="shared" si="133"/>
        <v>7.1187929194683239E-2</v>
      </c>
      <c r="EK151" s="66">
        <v>41973</v>
      </c>
      <c r="EL151">
        <v>59.188212999999998</v>
      </c>
      <c r="EM151" s="73">
        <f t="shared" si="134"/>
        <v>4.0586271537178857E-2</v>
      </c>
      <c r="EO151" s="66">
        <v>41973</v>
      </c>
      <c r="EP151">
        <v>23.875859999999999</v>
      </c>
      <c r="EQ151" s="73">
        <f t="shared" si="135"/>
        <v>1.2276918043090567E-2</v>
      </c>
      <c r="ES151" s="66">
        <v>41973</v>
      </c>
      <c r="ET151">
        <v>20.335732</v>
      </c>
      <c r="EU151" s="73">
        <f t="shared" si="136"/>
        <v>-4.3382436440447623E-3</v>
      </c>
      <c r="EW151" s="66">
        <v>41973</v>
      </c>
      <c r="EX151">
        <v>15.586740000000001</v>
      </c>
      <c r="EY151" s="73">
        <f t="shared" si="137"/>
        <v>-1.8849201013228078E-2</v>
      </c>
      <c r="FA151" s="66">
        <v>41973</v>
      </c>
      <c r="FB151">
        <v>29.018795000000001</v>
      </c>
      <c r="FC151" s="73">
        <f t="shared" si="138"/>
        <v>-0.13106316658005487</v>
      </c>
      <c r="FE151" s="66">
        <v>41973</v>
      </c>
      <c r="FF151">
        <v>5.5070309999999996</v>
      </c>
      <c r="FG151" s="73">
        <f t="shared" si="139"/>
        <v>-2.6627814697440567E-2</v>
      </c>
      <c r="FI151" s="66">
        <v>41973</v>
      </c>
      <c r="FJ151">
        <v>16.352910999999999</v>
      </c>
      <c r="FK151" s="73">
        <f t="shared" si="140"/>
        <v>1.0201674267936054E-2</v>
      </c>
      <c r="FM151" s="93">
        <v>41971</v>
      </c>
      <c r="FN151" s="65">
        <v>165.65</v>
      </c>
      <c r="FO151" s="95">
        <f t="shared" si="141"/>
        <v>5.4587194109217835E-2</v>
      </c>
      <c r="FQ151" s="66">
        <v>41973</v>
      </c>
      <c r="FR151">
        <v>88.572425999999993</v>
      </c>
      <c r="FS151" s="73">
        <f t="shared" si="142"/>
        <v>2.6015268198173066E-2</v>
      </c>
      <c r="FU151" s="66">
        <v>41973</v>
      </c>
      <c r="FV151">
        <v>212.85000600000001</v>
      </c>
      <c r="FW151" s="73">
        <f t="shared" si="143"/>
        <v>1.6457320985549678E-3</v>
      </c>
      <c r="FY151" s="93">
        <v>41971</v>
      </c>
      <c r="FZ151" s="65">
        <v>15.0928</v>
      </c>
      <c r="GA151" s="95">
        <f t="shared" si="144"/>
        <v>6.2829674263702062E-2</v>
      </c>
      <c r="GC151" s="66">
        <v>41973</v>
      </c>
      <c r="GD151">
        <v>18.620847999999999</v>
      </c>
      <c r="GE151" s="73">
        <f t="shared" si="145"/>
        <v>5.7075651084167373E-2</v>
      </c>
      <c r="GG151" s="66">
        <v>41973</v>
      </c>
      <c r="GH151">
        <v>31.777666</v>
      </c>
      <c r="GI151" s="73">
        <f t="shared" si="146"/>
        <v>-4.7396952440104299E-2</v>
      </c>
      <c r="GK151" s="66">
        <v>41973</v>
      </c>
      <c r="GL151">
        <v>10.647805999999999</v>
      </c>
      <c r="GM151" s="73">
        <f t="shared" si="147"/>
        <v>4.0757051084589681E-3</v>
      </c>
      <c r="GO151" s="66">
        <v>41973</v>
      </c>
      <c r="GP151">
        <v>21.195426999999999</v>
      </c>
      <c r="GQ151" s="73">
        <f t="shared" si="148"/>
        <v>-5.0724632741932583E-2</v>
      </c>
    </row>
    <row r="152" spans="1:199">
      <c r="A152" s="66">
        <v>42004</v>
      </c>
      <c r="B152">
        <v>95.220153999999994</v>
      </c>
      <c r="C152" s="73">
        <f t="shared" si="100"/>
        <v>0.14125245739451461</v>
      </c>
      <c r="E152" s="66">
        <v>42004</v>
      </c>
      <c r="F152">
        <v>133.17887899999999</v>
      </c>
      <c r="G152" s="73">
        <f t="shared" si="101"/>
        <v>9.9062977872914834E-2</v>
      </c>
      <c r="I152" s="66">
        <v>42004</v>
      </c>
      <c r="J152">
        <v>37.612124999999999</v>
      </c>
      <c r="K152" s="73">
        <f t="shared" si="102"/>
        <v>8.2678018961843014E-2</v>
      </c>
      <c r="M152" s="66">
        <v>42004</v>
      </c>
      <c r="N152">
        <v>34.632877000000001</v>
      </c>
      <c r="O152" s="73">
        <f t="shared" si="103"/>
        <v>0.16745481945135726</v>
      </c>
      <c r="Q152" s="66">
        <v>42004</v>
      </c>
      <c r="R152">
        <v>54.450077</v>
      </c>
      <c r="S152" s="73">
        <f t="shared" si="104"/>
        <v>-6.8893172339950732E-3</v>
      </c>
      <c r="U152" s="66">
        <v>42004</v>
      </c>
      <c r="V152">
        <v>148.131912</v>
      </c>
      <c r="W152" s="73">
        <f t="shared" si="105"/>
        <v>0.13258879337317339</v>
      </c>
      <c r="X152"/>
      <c r="Y152" s="66">
        <v>42004</v>
      </c>
      <c r="Z152">
        <v>81.375709999999998</v>
      </c>
      <c r="AA152" s="73">
        <f t="shared" si="106"/>
        <v>-8.0321018975636101E-3</v>
      </c>
      <c r="AC152" s="93">
        <v>42004</v>
      </c>
      <c r="AD152" s="65">
        <v>23.725000000000001</v>
      </c>
      <c r="AE152" s="95">
        <f t="shared" si="107"/>
        <v>2.2377065823727327E-2</v>
      </c>
      <c r="AG152" s="66">
        <v>42004</v>
      </c>
      <c r="AH152">
        <v>111.8116</v>
      </c>
      <c r="AI152" s="73">
        <f t="shared" si="108"/>
        <v>0.12502773504548828</v>
      </c>
      <c r="AJ152"/>
      <c r="AK152" s="66">
        <v>42004</v>
      </c>
      <c r="AL152">
        <v>67.229172000000005</v>
      </c>
      <c r="AM152" s="73">
        <f t="shared" si="109"/>
        <v>8.0469647231466171E-2</v>
      </c>
      <c r="AN152"/>
      <c r="AO152" s="66">
        <v>42004</v>
      </c>
      <c r="AP152">
        <v>43.602715000000003</v>
      </c>
      <c r="AQ152" s="73">
        <f t="shared" si="110"/>
        <v>0.13232152195453939</v>
      </c>
      <c r="AS152" s="66">
        <v>42004</v>
      </c>
      <c r="AT152">
        <v>115.837898</v>
      </c>
      <c r="AU152" s="73">
        <f t="shared" si="111"/>
        <v>6.3810038285155801E-2</v>
      </c>
      <c r="AW152" s="66">
        <v>42004</v>
      </c>
      <c r="AX152">
        <v>68.891746999999995</v>
      </c>
      <c r="AY152" s="73">
        <f t="shared" si="112"/>
        <v>0.12897760792515423</v>
      </c>
      <c r="BA152" s="66">
        <v>42004</v>
      </c>
      <c r="BB152">
        <v>6.8810000000000002</v>
      </c>
      <c r="BC152" s="73">
        <f t="shared" si="113"/>
        <v>-3.5519193321555856E-2</v>
      </c>
      <c r="BE152" s="66">
        <v>42004</v>
      </c>
      <c r="BF152">
        <v>89.795235000000005</v>
      </c>
      <c r="BG152" s="73">
        <f t="shared" si="114"/>
        <v>4.1367105167902769E-2</v>
      </c>
      <c r="BI152" s="66">
        <v>42004</v>
      </c>
      <c r="BJ152">
        <v>182.62127699999999</v>
      </c>
      <c r="BK152" s="73">
        <f t="shared" si="115"/>
        <v>7.1318902692224823E-2</v>
      </c>
      <c r="BM152" s="66">
        <v>42004</v>
      </c>
      <c r="BN152">
        <v>39.435822000000002</v>
      </c>
      <c r="BO152" s="73">
        <f t="shared" si="116"/>
        <v>-5.1763474527087384E-2</v>
      </c>
      <c r="BQ152" s="66">
        <v>42004</v>
      </c>
      <c r="BR152">
        <v>11.891539</v>
      </c>
      <c r="BS152" s="73">
        <f t="shared" si="117"/>
        <v>0.14287444454473605</v>
      </c>
      <c r="BU152" s="66">
        <v>42004</v>
      </c>
      <c r="BV152">
        <v>67.170958999999996</v>
      </c>
      <c r="BW152" s="73">
        <f t="shared" si="118"/>
        <v>0.15433714435272275</v>
      </c>
      <c r="BY152" s="66">
        <v>42004</v>
      </c>
      <c r="BZ152">
        <v>12.136786000000001</v>
      </c>
      <c r="CA152" s="73">
        <f t="shared" si="119"/>
        <v>2.652303907354972E-2</v>
      </c>
      <c r="CC152" s="66">
        <v>42004</v>
      </c>
      <c r="CD152">
        <v>88.585609000000005</v>
      </c>
      <c r="CE152" s="73">
        <f t="shared" si="120"/>
        <v>0.14135409342371674</v>
      </c>
      <c r="CG152" s="66">
        <v>42004</v>
      </c>
      <c r="CH152">
        <v>17.180596999999999</v>
      </c>
      <c r="CI152" s="73">
        <f t="shared" si="121"/>
        <v>8.2422963382019529E-2</v>
      </c>
      <c r="CK152" s="66">
        <v>42004</v>
      </c>
      <c r="CL152">
        <v>42.021709000000001</v>
      </c>
      <c r="CM152" s="73">
        <f t="shared" si="122"/>
        <v>2.8805361925168485E-2</v>
      </c>
      <c r="CO152" s="66">
        <v>42004</v>
      </c>
      <c r="CP152">
        <v>3.4982259999999998</v>
      </c>
      <c r="CQ152" s="73">
        <f t="shared" si="123"/>
        <v>7.9896453757708069E-2</v>
      </c>
      <c r="CS152" s="66">
        <v>42004</v>
      </c>
      <c r="CT152">
        <v>10.83</v>
      </c>
      <c r="CU152" s="73">
        <f t="shared" si="149"/>
        <v>-8.4083117210541319E-2</v>
      </c>
      <c r="CW152" s="66">
        <v>42004</v>
      </c>
      <c r="CX152">
        <v>91.070300000000003</v>
      </c>
      <c r="CY152" s="73">
        <f t="shared" si="124"/>
        <v>1.6172626506171059E-2</v>
      </c>
      <c r="DA152" s="66">
        <v>42004</v>
      </c>
      <c r="DB152">
        <v>53.594226999999997</v>
      </c>
      <c r="DC152" s="73">
        <f t="shared" si="125"/>
        <v>8.9869191764844245E-2</v>
      </c>
      <c r="DE152" s="66">
        <v>42004</v>
      </c>
      <c r="DF152">
        <v>55.278706</v>
      </c>
      <c r="DG152" s="73">
        <f t="shared" si="126"/>
        <v>0.15537202195121988</v>
      </c>
      <c r="DI152" s="93">
        <v>42004</v>
      </c>
      <c r="DJ152" s="65">
        <v>5.5970000000000004</v>
      </c>
      <c r="DK152" s="95">
        <f t="shared" si="127"/>
        <v>-6.0487984666683328E-2</v>
      </c>
      <c r="DM152" s="66">
        <v>42004</v>
      </c>
      <c r="DN152">
        <v>2.2442989999999998</v>
      </c>
      <c r="DO152" s="73">
        <f t="shared" si="128"/>
        <v>7.0147923576067736E-2</v>
      </c>
      <c r="DQ152" s="66">
        <v>42004</v>
      </c>
      <c r="DR152">
        <v>62.108910000000002</v>
      </c>
      <c r="DS152" s="73">
        <f t="shared" si="129"/>
        <v>0.10023262702517038</v>
      </c>
      <c r="DU152" s="66">
        <v>42004</v>
      </c>
      <c r="DV152">
        <v>7.8540000000000001</v>
      </c>
      <c r="DW152" s="73">
        <f t="shared" si="130"/>
        <v>-9.5148118382691535E-2</v>
      </c>
      <c r="DY152" s="66">
        <v>42004</v>
      </c>
      <c r="DZ152">
        <v>56.846107000000003</v>
      </c>
      <c r="EA152" s="73">
        <f t="shared" si="131"/>
        <v>6.0113994937151E-2</v>
      </c>
      <c r="EC152" s="66">
        <v>42004</v>
      </c>
      <c r="ED152">
        <v>13.376132999999999</v>
      </c>
      <c r="EE152" s="73">
        <f t="shared" si="132"/>
        <v>0.11294216397960866</v>
      </c>
      <c r="EG152" s="93">
        <v>42004</v>
      </c>
      <c r="EH152" s="65">
        <v>11.785</v>
      </c>
      <c r="EI152" s="95">
        <f t="shared" si="133"/>
        <v>-7.7455898167894485E-2</v>
      </c>
      <c r="EK152" s="66">
        <v>42004</v>
      </c>
      <c r="EL152">
        <v>62.815105000000003</v>
      </c>
      <c r="EM152" s="73">
        <f t="shared" si="134"/>
        <v>5.9473152693992677E-2</v>
      </c>
      <c r="EO152" s="66">
        <v>42004</v>
      </c>
      <c r="EP152">
        <v>25.398724000000001</v>
      </c>
      <c r="EQ152" s="73">
        <f t="shared" si="135"/>
        <v>6.1831029881673646E-2</v>
      </c>
      <c r="ES152" s="66">
        <v>42004</v>
      </c>
      <c r="ET152">
        <v>20.668344000000001</v>
      </c>
      <c r="EU152" s="73">
        <f t="shared" si="136"/>
        <v>1.6223718613173389E-2</v>
      </c>
      <c r="EW152" s="66">
        <v>42004</v>
      </c>
      <c r="EX152">
        <v>15.811185</v>
      </c>
      <c r="EY152" s="73">
        <f t="shared" si="137"/>
        <v>1.4297048173595187E-2</v>
      </c>
      <c r="FA152" s="66">
        <v>42004</v>
      </c>
      <c r="FB152">
        <v>29.719587000000001</v>
      </c>
      <c r="FC152" s="73">
        <f t="shared" si="138"/>
        <v>2.3862599880510912E-2</v>
      </c>
      <c r="FE152" s="66">
        <v>42004</v>
      </c>
      <c r="FF152">
        <v>5.7524490000000004</v>
      </c>
      <c r="FG152" s="73">
        <f t="shared" si="139"/>
        <v>4.3600037713821295E-2</v>
      </c>
      <c r="FI152" s="66">
        <v>42004</v>
      </c>
      <c r="FJ152">
        <v>16.625589000000002</v>
      </c>
      <c r="FK152" s="73">
        <f t="shared" si="140"/>
        <v>1.6537090176792116E-2</v>
      </c>
      <c r="FM152" s="93">
        <v>42004</v>
      </c>
      <c r="FN152" s="65">
        <v>165.75</v>
      </c>
      <c r="FO152" s="95">
        <f t="shared" si="141"/>
        <v>6.0350032006701768E-4</v>
      </c>
      <c r="FQ152" s="66">
        <v>42004</v>
      </c>
      <c r="FR152">
        <v>94.679214000000002</v>
      </c>
      <c r="FS152" s="73">
        <f t="shared" si="142"/>
        <v>6.6673892752930564E-2</v>
      </c>
      <c r="FU152" s="66">
        <v>42004</v>
      </c>
      <c r="FV152">
        <v>250.10000600000001</v>
      </c>
      <c r="FW152" s="73">
        <f t="shared" si="143"/>
        <v>0.16127314141095062</v>
      </c>
      <c r="FY152" s="93">
        <v>42004</v>
      </c>
      <c r="FZ152" s="65">
        <v>15.677199999999999</v>
      </c>
      <c r="GA152" s="95">
        <f t="shared" si="144"/>
        <v>3.7989618634462742E-2</v>
      </c>
      <c r="GC152" s="66">
        <v>42004</v>
      </c>
      <c r="GD152">
        <v>20.099287</v>
      </c>
      <c r="GE152" s="73">
        <f t="shared" si="145"/>
        <v>7.6402528559651961E-2</v>
      </c>
      <c r="GG152" s="66">
        <v>42004</v>
      </c>
      <c r="GH152">
        <v>34.213081000000003</v>
      </c>
      <c r="GI152" s="73">
        <f t="shared" si="146"/>
        <v>7.3844340324860661E-2</v>
      </c>
      <c r="GK152" s="66">
        <v>42004</v>
      </c>
      <c r="GL152">
        <v>10.250324000000001</v>
      </c>
      <c r="GM152" s="73">
        <f t="shared" si="147"/>
        <v>-3.8044546701976593E-2</v>
      </c>
      <c r="GO152" s="66">
        <v>42004</v>
      </c>
      <c r="GP152">
        <v>21.88682</v>
      </c>
      <c r="GQ152" s="73">
        <f t="shared" si="148"/>
        <v>3.2099178305608225E-2</v>
      </c>
    </row>
    <row r="153" spans="1:199">
      <c r="A153" s="66">
        <v>42035</v>
      </c>
      <c r="B153">
        <v>100.152939</v>
      </c>
      <c r="C153" s="73">
        <f t="shared" si="100"/>
        <v>5.0506786589917585E-2</v>
      </c>
      <c r="E153" s="66">
        <v>42035</v>
      </c>
      <c r="F153">
        <v>152.11158800000001</v>
      </c>
      <c r="G153" s="73">
        <f t="shared" si="101"/>
        <v>0.13292120361515522</v>
      </c>
      <c r="I153" s="66">
        <v>42035</v>
      </c>
      <c r="J153">
        <v>39.872985999999997</v>
      </c>
      <c r="K153" s="73">
        <f t="shared" si="102"/>
        <v>5.8372580175723061E-2</v>
      </c>
      <c r="M153" s="66">
        <v>42035</v>
      </c>
      <c r="N153">
        <v>34.911087000000002</v>
      </c>
      <c r="O153" s="73">
        <f t="shared" si="103"/>
        <v>8.0010246227893711E-3</v>
      </c>
      <c r="Q153" s="66">
        <v>42035</v>
      </c>
      <c r="R153">
        <v>59.136581</v>
      </c>
      <c r="S153" s="73">
        <f t="shared" si="104"/>
        <v>8.2565437262178201E-2</v>
      </c>
      <c r="U153" s="66">
        <v>42035</v>
      </c>
      <c r="V153">
        <v>151.11222799999999</v>
      </c>
      <c r="W153" s="73">
        <f t="shared" si="105"/>
        <v>1.9919618451196785E-2</v>
      </c>
      <c r="X153"/>
      <c r="Y153" s="66">
        <v>42035</v>
      </c>
      <c r="Z153">
        <v>90.329193000000004</v>
      </c>
      <c r="AA153" s="73">
        <f t="shared" si="106"/>
        <v>0.10438387168377149</v>
      </c>
      <c r="AC153" s="93">
        <v>42034</v>
      </c>
      <c r="AD153" s="65">
        <v>25.97</v>
      </c>
      <c r="AE153" s="95">
        <f t="shared" si="107"/>
        <v>9.0412681178665438E-2</v>
      </c>
      <c r="AG153" s="66">
        <v>42035</v>
      </c>
      <c r="AH153">
        <v>115.304901</v>
      </c>
      <c r="AI153" s="73">
        <f t="shared" si="108"/>
        <v>3.0764620829356024E-2</v>
      </c>
      <c r="AJ153"/>
      <c r="AK153" s="66">
        <v>42035</v>
      </c>
      <c r="AL153">
        <v>71.902396999999993</v>
      </c>
      <c r="AM153" s="73">
        <f t="shared" si="109"/>
        <v>6.7202341665989651E-2</v>
      </c>
      <c r="AN153"/>
      <c r="AO153" s="66">
        <v>42035</v>
      </c>
      <c r="AP153">
        <v>51.113098000000001</v>
      </c>
      <c r="AQ153" s="73">
        <f t="shared" si="110"/>
        <v>0.15892136624593928</v>
      </c>
      <c r="AS153" s="66">
        <v>42035</v>
      </c>
      <c r="AT153">
        <v>118.36988100000001</v>
      </c>
      <c r="AU153" s="73">
        <f t="shared" si="111"/>
        <v>2.1622523888463797E-2</v>
      </c>
      <c r="AW153" s="66">
        <v>42035</v>
      </c>
      <c r="AX153">
        <v>74.221107000000003</v>
      </c>
      <c r="AY153" s="73">
        <f t="shared" si="112"/>
        <v>7.4512182086479015E-2</v>
      </c>
      <c r="BA153" s="66">
        <v>42034</v>
      </c>
      <c r="BB153">
        <v>5.8620000000000001</v>
      </c>
      <c r="BC153" s="73">
        <f t="shared" si="113"/>
        <v>-0.16027314793164213</v>
      </c>
      <c r="BE153" s="66">
        <v>42035</v>
      </c>
      <c r="BF153">
        <v>93.000823999999994</v>
      </c>
      <c r="BG153" s="73">
        <f t="shared" si="114"/>
        <v>3.5076441789562797E-2</v>
      </c>
      <c r="BI153" s="66">
        <v>42035</v>
      </c>
      <c r="BJ153">
        <v>207.67070000000001</v>
      </c>
      <c r="BK153" s="73">
        <f t="shared" si="115"/>
        <v>0.12853916825551431</v>
      </c>
      <c r="BM153" s="66">
        <v>42035</v>
      </c>
      <c r="BN153">
        <v>43.916877999999997</v>
      </c>
      <c r="BO153" s="73">
        <f t="shared" si="116"/>
        <v>0.10762411982574489</v>
      </c>
      <c r="BQ153" s="66">
        <v>42035</v>
      </c>
      <c r="BR153">
        <v>12.969049999999999</v>
      </c>
      <c r="BS153" s="73">
        <f t="shared" si="117"/>
        <v>8.6738610865768465E-2</v>
      </c>
      <c r="BU153" s="66">
        <v>42035</v>
      </c>
      <c r="BV153">
        <v>72.203772999999998</v>
      </c>
      <c r="BW153" s="73">
        <f t="shared" si="118"/>
        <v>7.2251305767186066E-2</v>
      </c>
      <c r="BY153" s="66">
        <v>42035</v>
      </c>
      <c r="BZ153">
        <v>13.586686</v>
      </c>
      <c r="CA153" s="73">
        <f t="shared" si="119"/>
        <v>0.11284933671458892</v>
      </c>
      <c r="CC153" s="66">
        <v>42035</v>
      </c>
      <c r="CD153">
        <v>96.810187999999997</v>
      </c>
      <c r="CE153" s="73">
        <f t="shared" si="120"/>
        <v>8.8782818896408655E-2</v>
      </c>
      <c r="CG153" s="66">
        <v>42035</v>
      </c>
      <c r="CH153">
        <v>18.692292999999999</v>
      </c>
      <c r="CI153" s="73">
        <f t="shared" si="121"/>
        <v>8.4330634209156374E-2</v>
      </c>
      <c r="CK153" s="66">
        <v>42035</v>
      </c>
      <c r="CL153">
        <v>47.565994000000003</v>
      </c>
      <c r="CM153" s="73">
        <f t="shared" si="122"/>
        <v>0.12393172846017415</v>
      </c>
      <c r="CO153" s="66">
        <v>42035</v>
      </c>
      <c r="CP153">
        <v>3.5927259999999999</v>
      </c>
      <c r="CQ153" s="73">
        <f t="shared" si="123"/>
        <v>2.6655262973213415E-2</v>
      </c>
      <c r="CS153" s="66">
        <v>42034</v>
      </c>
      <c r="CT153">
        <v>11.12</v>
      </c>
      <c r="CU153" s="73">
        <f t="shared" si="149"/>
        <v>2.6425227809537041E-2</v>
      </c>
      <c r="CW153" s="66">
        <v>42034</v>
      </c>
      <c r="CX153">
        <v>99.172300000000007</v>
      </c>
      <c r="CY153" s="73">
        <f t="shared" si="124"/>
        <v>8.5227005683201448E-2</v>
      </c>
      <c r="DA153" s="66">
        <v>42035</v>
      </c>
      <c r="DB153">
        <v>56.077362000000001</v>
      </c>
      <c r="DC153" s="73">
        <f t="shared" si="125"/>
        <v>4.529084462473177E-2</v>
      </c>
      <c r="DE153" s="66">
        <v>42035</v>
      </c>
      <c r="DF153">
        <v>58.743549000000002</v>
      </c>
      <c r="DG153" s="73">
        <f t="shared" si="126"/>
        <v>6.0793571658776857E-2</v>
      </c>
      <c r="DI153" s="93">
        <v>42034</v>
      </c>
      <c r="DJ153" s="65">
        <v>6.1280000000000001</v>
      </c>
      <c r="DK153" s="95">
        <f t="shared" si="127"/>
        <v>9.0637692529067657E-2</v>
      </c>
      <c r="DM153" s="66">
        <v>42035</v>
      </c>
      <c r="DN153">
        <v>2.5777480000000002</v>
      </c>
      <c r="DO153" s="73">
        <f t="shared" si="128"/>
        <v>0.13852292655418283</v>
      </c>
      <c r="DQ153" s="66">
        <v>42035</v>
      </c>
      <c r="DR153">
        <v>66.725371999999993</v>
      </c>
      <c r="DS153" s="73">
        <f t="shared" si="129"/>
        <v>7.1695813488533808E-2</v>
      </c>
      <c r="DU153" s="66">
        <v>42034</v>
      </c>
      <c r="DV153">
        <v>7.6</v>
      </c>
      <c r="DW153" s="73">
        <f t="shared" si="130"/>
        <v>-3.2874708863532574E-2</v>
      </c>
      <c r="DY153" s="66">
        <v>42035</v>
      </c>
      <c r="DZ153">
        <v>64.501152000000005</v>
      </c>
      <c r="EA153" s="73">
        <f t="shared" si="131"/>
        <v>0.12633534470762486</v>
      </c>
      <c r="EC153" s="66">
        <v>42035</v>
      </c>
      <c r="ED153">
        <v>13.958448000000001</v>
      </c>
      <c r="EE153" s="73">
        <f t="shared" si="132"/>
        <v>4.2612916894020865E-2</v>
      </c>
      <c r="EG153" s="93">
        <v>42034</v>
      </c>
      <c r="EH153" s="65">
        <v>13.154299999999999</v>
      </c>
      <c r="EI153" s="95">
        <f t="shared" si="133"/>
        <v>0.10992116498179302</v>
      </c>
      <c r="EK153" s="66">
        <v>42035</v>
      </c>
      <c r="EL153">
        <v>70.021041999999994</v>
      </c>
      <c r="EM153" s="73">
        <f t="shared" si="134"/>
        <v>0.10860022684798606</v>
      </c>
      <c r="EO153" s="66">
        <v>42035</v>
      </c>
      <c r="EP153">
        <v>26.864204000000001</v>
      </c>
      <c r="EQ153" s="73">
        <f t="shared" si="135"/>
        <v>5.6095757570051717E-2</v>
      </c>
      <c r="ES153" s="66">
        <v>42035</v>
      </c>
      <c r="ET153">
        <v>22.541924999999999</v>
      </c>
      <c r="EU153" s="73">
        <f t="shared" si="136"/>
        <v>8.677365431774238E-2</v>
      </c>
      <c r="EW153" s="66">
        <v>42035</v>
      </c>
      <c r="EX153">
        <v>15.931421</v>
      </c>
      <c r="EY153" s="73">
        <f t="shared" si="137"/>
        <v>7.575721731463864E-3</v>
      </c>
      <c r="FA153" s="66">
        <v>42035</v>
      </c>
      <c r="FB153">
        <v>34.264400000000002</v>
      </c>
      <c r="FC153" s="73">
        <f t="shared" si="138"/>
        <v>0.14230059091824723</v>
      </c>
      <c r="FE153" s="66">
        <v>42035</v>
      </c>
      <c r="FF153">
        <v>6.0598580000000002</v>
      </c>
      <c r="FG153" s="73">
        <f t="shared" si="139"/>
        <v>5.2060690285924555E-2</v>
      </c>
      <c r="FI153" s="66">
        <v>42035</v>
      </c>
      <c r="FJ153">
        <v>17.242083000000001</v>
      </c>
      <c r="FK153" s="73">
        <f t="shared" si="140"/>
        <v>3.6410067117079649E-2</v>
      </c>
      <c r="FM153" s="93">
        <v>42034</v>
      </c>
      <c r="FN153" s="65">
        <v>178</v>
      </c>
      <c r="FO153" s="95">
        <f t="shared" si="141"/>
        <v>7.1302921226113217E-2</v>
      </c>
      <c r="FQ153" s="66">
        <v>42035</v>
      </c>
      <c r="FR153">
        <v>99.820762999999999</v>
      </c>
      <c r="FS153" s="73">
        <f t="shared" si="142"/>
        <v>5.2881724807346563E-2</v>
      </c>
      <c r="FU153" s="66">
        <v>42035</v>
      </c>
      <c r="FV153">
        <v>257.60000600000001</v>
      </c>
      <c r="FW153" s="73">
        <f t="shared" si="143"/>
        <v>2.9547155648146813E-2</v>
      </c>
      <c r="FY153" s="93">
        <v>42034</v>
      </c>
      <c r="FZ153" s="65">
        <v>17.037199999999999</v>
      </c>
      <c r="GA153" s="95">
        <f t="shared" si="144"/>
        <v>8.3191761102541992E-2</v>
      </c>
      <c r="GC153" s="66">
        <v>42035</v>
      </c>
      <c r="GD153">
        <v>23.403317999999999</v>
      </c>
      <c r="GE153" s="73">
        <f t="shared" si="145"/>
        <v>0.15219346538446255</v>
      </c>
      <c r="GG153" s="66">
        <v>42035</v>
      </c>
      <c r="GH153">
        <v>36.292206</v>
      </c>
      <c r="GI153" s="73">
        <f t="shared" si="146"/>
        <v>5.8994951153561737E-2</v>
      </c>
      <c r="GK153" s="66">
        <v>42035</v>
      </c>
      <c r="GL153">
        <v>10.699999</v>
      </c>
      <c r="GM153" s="73">
        <f t="shared" si="147"/>
        <v>4.2934333168975256E-2</v>
      </c>
      <c r="GO153" s="66">
        <v>42035</v>
      </c>
      <c r="GP153">
        <v>24.919573</v>
      </c>
      <c r="GQ153" s="73">
        <f t="shared" si="148"/>
        <v>0.12976892977280272</v>
      </c>
    </row>
    <row r="154" spans="1:199">
      <c r="A154" s="66">
        <v>42063</v>
      </c>
      <c r="B154">
        <v>100.24102000000001</v>
      </c>
      <c r="C154" s="73">
        <f t="shared" si="100"/>
        <v>8.7907845238245381E-4</v>
      </c>
      <c r="E154" s="66">
        <v>42063</v>
      </c>
      <c r="F154">
        <v>152.343613</v>
      </c>
      <c r="G154" s="73">
        <f t="shared" si="101"/>
        <v>1.524198267315188E-3</v>
      </c>
      <c r="I154" s="66">
        <v>42063</v>
      </c>
      <c r="J154">
        <v>38.252772999999998</v>
      </c>
      <c r="K154" s="73">
        <f t="shared" si="102"/>
        <v>-4.1482997615644356E-2</v>
      </c>
      <c r="M154" s="66">
        <v>42063</v>
      </c>
      <c r="N154">
        <v>35.190936999999998</v>
      </c>
      <c r="O154" s="73">
        <f t="shared" si="103"/>
        <v>7.9841200194813496E-3</v>
      </c>
      <c r="Q154" s="66">
        <v>42063</v>
      </c>
      <c r="R154">
        <v>63.550182</v>
      </c>
      <c r="S154" s="73">
        <f t="shared" si="104"/>
        <v>7.1980160736503665E-2</v>
      </c>
      <c r="U154" s="66">
        <v>42063</v>
      </c>
      <c r="V154">
        <v>159.58757</v>
      </c>
      <c r="W154" s="73">
        <f t="shared" si="105"/>
        <v>5.4570007234184044E-2</v>
      </c>
      <c r="X154"/>
      <c r="Y154" s="66">
        <v>42063</v>
      </c>
      <c r="Z154">
        <v>91.125518999999997</v>
      </c>
      <c r="AA154" s="73">
        <f t="shared" si="106"/>
        <v>8.7771885730098965E-3</v>
      </c>
      <c r="AC154" s="93">
        <v>42062</v>
      </c>
      <c r="AD154" s="65">
        <v>28.224</v>
      </c>
      <c r="AE154" s="95">
        <f t="shared" si="107"/>
        <v>8.3230654149723707E-2</v>
      </c>
      <c r="AG154" s="66">
        <v>42063</v>
      </c>
      <c r="AH154">
        <v>122.202782</v>
      </c>
      <c r="AI154" s="73">
        <f t="shared" si="108"/>
        <v>5.8101879559393554E-2</v>
      </c>
      <c r="AJ154"/>
      <c r="AK154" s="66">
        <v>42063</v>
      </c>
      <c r="AL154">
        <v>75.370445000000004</v>
      </c>
      <c r="AM154" s="73">
        <f t="shared" si="109"/>
        <v>4.7105619903161221E-2</v>
      </c>
      <c r="AN154"/>
      <c r="AO154" s="66">
        <v>42063</v>
      </c>
      <c r="AP154">
        <v>55.833649000000001</v>
      </c>
      <c r="AQ154" s="73">
        <f t="shared" si="110"/>
        <v>8.833593100797861E-2</v>
      </c>
      <c r="AS154" s="66">
        <v>42063</v>
      </c>
      <c r="AT154">
        <v>128.062622</v>
      </c>
      <c r="AU154" s="73">
        <f t="shared" si="111"/>
        <v>7.8705072015496286E-2</v>
      </c>
      <c r="AW154" s="66">
        <v>42063</v>
      </c>
      <c r="AX154">
        <v>80.200400999999999</v>
      </c>
      <c r="AY154" s="73">
        <f t="shared" si="112"/>
        <v>7.7479944221527458E-2</v>
      </c>
      <c r="BA154" s="66">
        <v>42062</v>
      </c>
      <c r="BB154">
        <v>6.4256000000000002</v>
      </c>
      <c r="BC154" s="73">
        <f t="shared" si="113"/>
        <v>9.1799169346462914E-2</v>
      </c>
      <c r="BE154" s="66">
        <v>42063</v>
      </c>
      <c r="BF154">
        <v>91.248824999999997</v>
      </c>
      <c r="BG154" s="73">
        <f t="shared" si="114"/>
        <v>-1.9018237661691684E-2</v>
      </c>
      <c r="BI154" s="66">
        <v>42063</v>
      </c>
      <c r="BJ154">
        <v>228.253601</v>
      </c>
      <c r="BK154" s="73">
        <f t="shared" si="115"/>
        <v>9.4503643829799089E-2</v>
      </c>
      <c r="BM154" s="66">
        <v>42063</v>
      </c>
      <c r="BN154">
        <v>47.693947000000001</v>
      </c>
      <c r="BO154" s="73">
        <f t="shared" si="116"/>
        <v>8.250578168152603E-2</v>
      </c>
      <c r="BQ154" s="66">
        <v>42063</v>
      </c>
      <c r="BR154">
        <v>13.264685999999999</v>
      </c>
      <c r="BS154" s="73">
        <f t="shared" si="117"/>
        <v>2.2539566300501593E-2</v>
      </c>
      <c r="BU154" s="66">
        <v>42063</v>
      </c>
      <c r="BV154">
        <v>74.891272999999998</v>
      </c>
      <c r="BW154" s="73">
        <f t="shared" si="118"/>
        <v>3.6545066229800263E-2</v>
      </c>
      <c r="BY154" s="66">
        <v>42063</v>
      </c>
      <c r="BZ154">
        <v>13.138681999999999</v>
      </c>
      <c r="CA154" s="73">
        <f t="shared" si="119"/>
        <v>-3.3529639037454685E-2</v>
      </c>
      <c r="CC154" s="66">
        <v>42063</v>
      </c>
      <c r="CD154">
        <v>99.765891999999994</v>
      </c>
      <c r="CE154" s="73">
        <f t="shared" si="120"/>
        <v>3.0074124697659941E-2</v>
      </c>
      <c r="CG154" s="66">
        <v>42063</v>
      </c>
      <c r="CH154">
        <v>19.322512</v>
      </c>
      <c r="CI154" s="73">
        <f t="shared" si="121"/>
        <v>3.3159541165874135E-2</v>
      </c>
      <c r="CK154" s="66">
        <v>42063</v>
      </c>
      <c r="CL154">
        <v>47.754390999999998</v>
      </c>
      <c r="CM154" s="73">
        <f t="shared" si="122"/>
        <v>3.9529266550569842E-3</v>
      </c>
      <c r="CO154" s="66">
        <v>42063</v>
      </c>
      <c r="CP154">
        <v>3.7064750000000002</v>
      </c>
      <c r="CQ154" s="73">
        <f t="shared" si="123"/>
        <v>3.1170044354074066E-2</v>
      </c>
      <c r="CS154" s="66">
        <v>42062</v>
      </c>
      <c r="CT154">
        <v>13.355</v>
      </c>
      <c r="CU154" s="73">
        <f t="shared" si="149"/>
        <v>0.1831455577394879</v>
      </c>
      <c r="CW154" s="66">
        <v>42062</v>
      </c>
      <c r="CX154">
        <v>104.5737</v>
      </c>
      <c r="CY154" s="73">
        <f t="shared" si="124"/>
        <v>5.3033344554746259E-2</v>
      </c>
      <c r="DA154" s="66">
        <v>42063</v>
      </c>
      <c r="DB154">
        <v>56.338264000000002</v>
      </c>
      <c r="DC154" s="73">
        <f t="shared" si="125"/>
        <v>4.6417473749677338E-3</v>
      </c>
      <c r="DE154" s="66">
        <v>42063</v>
      </c>
      <c r="DF154">
        <v>60.704780999999997</v>
      </c>
      <c r="DG154" s="73">
        <f t="shared" si="126"/>
        <v>3.2841116638834773E-2</v>
      </c>
      <c r="DI154" s="93">
        <v>42062</v>
      </c>
      <c r="DJ154" s="65">
        <v>6.1070000000000002</v>
      </c>
      <c r="DK154" s="95">
        <f t="shared" si="127"/>
        <v>-3.4327781972924992E-3</v>
      </c>
      <c r="DM154" s="66">
        <v>42063</v>
      </c>
      <c r="DN154">
        <v>2.7349700000000001</v>
      </c>
      <c r="DO154" s="73">
        <f t="shared" si="128"/>
        <v>5.9204317347210766E-2</v>
      </c>
      <c r="DQ154" s="66">
        <v>42063</v>
      </c>
      <c r="DR154">
        <v>67.068352000000004</v>
      </c>
      <c r="DS154" s="73">
        <f t="shared" si="129"/>
        <v>5.1270080695775839E-3</v>
      </c>
      <c r="DU154" s="66">
        <v>42062</v>
      </c>
      <c r="DV154">
        <v>8.98</v>
      </c>
      <c r="DW154" s="73">
        <f t="shared" si="130"/>
        <v>0.16685163502182285</v>
      </c>
      <c r="DY154" s="66">
        <v>42063</v>
      </c>
      <c r="DZ154">
        <v>68.458732999999995</v>
      </c>
      <c r="EA154" s="73">
        <f t="shared" si="131"/>
        <v>5.9548041665968582E-2</v>
      </c>
      <c r="EC154" s="66">
        <v>42063</v>
      </c>
      <c r="ED154">
        <v>12.815227</v>
      </c>
      <c r="EE154" s="73">
        <f t="shared" si="132"/>
        <v>-8.5450843092746212E-2</v>
      </c>
      <c r="EG154" s="93">
        <v>42062</v>
      </c>
      <c r="EH154" s="65">
        <v>13.7376</v>
      </c>
      <c r="EI154" s="95">
        <f t="shared" si="133"/>
        <v>4.3387897678216901E-2</v>
      </c>
      <c r="EK154" s="66">
        <v>42063</v>
      </c>
      <c r="EL154">
        <v>74.126411000000004</v>
      </c>
      <c r="EM154" s="73">
        <f t="shared" si="134"/>
        <v>5.6976095671640838E-2</v>
      </c>
      <c r="EO154" s="66">
        <v>42063</v>
      </c>
      <c r="EP154">
        <v>25.685638000000001</v>
      </c>
      <c r="EQ154" s="73">
        <f t="shared" si="135"/>
        <v>-4.4862691101022367E-2</v>
      </c>
      <c r="ES154" s="66">
        <v>42063</v>
      </c>
      <c r="ET154">
        <v>22.251412999999999</v>
      </c>
      <c r="EU154" s="73">
        <f t="shared" si="136"/>
        <v>-1.2971396477817355E-2</v>
      </c>
      <c r="EW154" s="66">
        <v>42063</v>
      </c>
      <c r="EX154">
        <v>14.753097</v>
      </c>
      <c r="EY154" s="73">
        <f t="shared" si="137"/>
        <v>-7.6840295857984645E-2</v>
      </c>
      <c r="FA154" s="66">
        <v>42063</v>
      </c>
      <c r="FB154">
        <v>37.295658000000003</v>
      </c>
      <c r="FC154" s="73">
        <f t="shared" si="138"/>
        <v>8.4769998062021137E-2</v>
      </c>
      <c r="FE154" s="66">
        <v>42063</v>
      </c>
      <c r="FF154">
        <v>6.0275879999999997</v>
      </c>
      <c r="FG154" s="73">
        <f t="shared" si="139"/>
        <v>-5.3394367456928524E-3</v>
      </c>
      <c r="FI154" s="66">
        <v>42063</v>
      </c>
      <c r="FJ154">
        <v>18.277477000000001</v>
      </c>
      <c r="FK154" s="73">
        <f t="shared" si="140"/>
        <v>5.8316455203906277E-2</v>
      </c>
      <c r="FM154" s="93">
        <v>42062</v>
      </c>
      <c r="FN154" s="65">
        <v>185.5</v>
      </c>
      <c r="FO154" s="95">
        <f t="shared" si="141"/>
        <v>4.1271331755404726E-2</v>
      </c>
      <c r="FQ154" s="66">
        <v>42063</v>
      </c>
      <c r="FR154">
        <v>102.06662</v>
      </c>
      <c r="FS154" s="73">
        <f t="shared" si="142"/>
        <v>2.2249529566848586E-2</v>
      </c>
      <c r="FU154" s="66">
        <v>42063</v>
      </c>
      <c r="FV154">
        <v>251.050003</v>
      </c>
      <c r="FW154" s="73">
        <f t="shared" si="143"/>
        <v>-2.5755883091598521E-2</v>
      </c>
      <c r="FY154" s="93">
        <v>42062</v>
      </c>
      <c r="FZ154" s="65">
        <v>17.812799999999999</v>
      </c>
      <c r="GA154" s="95">
        <f t="shared" si="144"/>
        <v>4.4518111341849395E-2</v>
      </c>
      <c r="GC154" s="66">
        <v>42063</v>
      </c>
      <c r="GD154">
        <v>23.439812</v>
      </c>
      <c r="GE154" s="73">
        <f t="shared" si="145"/>
        <v>1.5581370153241155E-3</v>
      </c>
      <c r="GG154" s="66">
        <v>42063</v>
      </c>
      <c r="GH154">
        <v>36.887526999999999</v>
      </c>
      <c r="GI154" s="73">
        <f t="shared" si="146"/>
        <v>1.6270464750707592E-2</v>
      </c>
      <c r="GK154" s="66">
        <v>42063</v>
      </c>
      <c r="GL154">
        <v>10.345824</v>
      </c>
      <c r="GM154" s="73">
        <f t="shared" si="147"/>
        <v>-3.3660687978658489E-2</v>
      </c>
      <c r="GO154" s="66">
        <v>42063</v>
      </c>
      <c r="GP154">
        <v>27.451794</v>
      </c>
      <c r="GQ154" s="73">
        <f t="shared" si="148"/>
        <v>9.677796207025019E-2</v>
      </c>
    </row>
    <row r="155" spans="1:199">
      <c r="A155" s="66">
        <v>42094</v>
      </c>
      <c r="B155">
        <v>95.924842999999996</v>
      </c>
      <c r="C155" s="73">
        <f t="shared" si="100"/>
        <v>-4.4012486678311681E-2</v>
      </c>
      <c r="E155" s="66">
        <v>42094</v>
      </c>
      <c r="F155">
        <v>145.33667</v>
      </c>
      <c r="G155" s="73">
        <f t="shared" si="101"/>
        <v>-4.7085668216791679E-2</v>
      </c>
      <c r="I155" s="66">
        <v>42094</v>
      </c>
      <c r="J155">
        <v>40.599556</v>
      </c>
      <c r="K155" s="73">
        <f t="shared" si="102"/>
        <v>5.9541076210487938E-2</v>
      </c>
      <c r="M155" s="66">
        <v>42094</v>
      </c>
      <c r="N155">
        <v>35.326576000000003</v>
      </c>
      <c r="O155" s="73">
        <f t="shared" si="103"/>
        <v>3.846964009585974E-3</v>
      </c>
      <c r="Q155" s="66">
        <v>42094</v>
      </c>
      <c r="R155">
        <v>63.926605000000002</v>
      </c>
      <c r="S155" s="73">
        <f t="shared" si="104"/>
        <v>5.9057668919032498E-3</v>
      </c>
      <c r="U155" s="66">
        <v>42094</v>
      </c>
      <c r="V155">
        <v>158.74934400000001</v>
      </c>
      <c r="W155" s="73">
        <f t="shared" si="105"/>
        <v>-5.2662942964195152E-3</v>
      </c>
      <c r="X155"/>
      <c r="Y155" s="66">
        <v>42094</v>
      </c>
      <c r="Z155">
        <v>88.238831000000005</v>
      </c>
      <c r="AA155" s="73">
        <f t="shared" si="106"/>
        <v>-3.2190758888470727E-2</v>
      </c>
      <c r="AC155" s="93">
        <v>42094</v>
      </c>
      <c r="AD155" s="65">
        <v>29.939</v>
      </c>
      <c r="AE155" s="95">
        <f t="shared" si="107"/>
        <v>5.8989298475704034E-2</v>
      </c>
      <c r="AG155" s="66">
        <v>42094</v>
      </c>
      <c r="AH155">
        <v>113.427376</v>
      </c>
      <c r="AI155" s="73">
        <f t="shared" si="108"/>
        <v>-7.4519039342336099E-2</v>
      </c>
      <c r="AJ155"/>
      <c r="AK155" s="66">
        <v>42094</v>
      </c>
      <c r="AL155">
        <v>74.771941999999996</v>
      </c>
      <c r="AM155" s="73">
        <f t="shared" si="109"/>
        <v>-7.972514385517257E-3</v>
      </c>
      <c r="AN155"/>
      <c r="AO155" s="66">
        <v>42094</v>
      </c>
      <c r="AP155">
        <v>57.274757000000001</v>
      </c>
      <c r="AQ155" s="73">
        <f t="shared" si="110"/>
        <v>2.5483269329404395E-2</v>
      </c>
      <c r="AS155" s="66">
        <v>42094</v>
      </c>
      <c r="AT155">
        <v>120.74361399999999</v>
      </c>
      <c r="AU155" s="73">
        <f t="shared" si="111"/>
        <v>-5.8849973652701816E-2</v>
      </c>
      <c r="AW155" s="66">
        <v>42094</v>
      </c>
      <c r="AX155">
        <v>77.540047000000001</v>
      </c>
      <c r="AY155" s="73">
        <f t="shared" si="112"/>
        <v>-3.3733976478602386E-2</v>
      </c>
      <c r="BA155" s="66">
        <v>42094</v>
      </c>
      <c r="BB155">
        <v>6.9016000000000002</v>
      </c>
      <c r="BC155" s="73">
        <f t="shared" si="113"/>
        <v>7.1463257145068307E-2</v>
      </c>
      <c r="BE155" s="66">
        <v>42094</v>
      </c>
      <c r="BF155">
        <v>93.097099</v>
      </c>
      <c r="BG155" s="73">
        <f t="shared" si="114"/>
        <v>2.0052908087206125E-2</v>
      </c>
      <c r="BI155" s="66">
        <v>42094</v>
      </c>
      <c r="BJ155">
        <v>213.15025299999999</v>
      </c>
      <c r="BK155" s="73">
        <f t="shared" si="115"/>
        <v>-6.8459965743361398E-2</v>
      </c>
      <c r="BM155" s="66">
        <v>42094</v>
      </c>
      <c r="BN155">
        <v>47.584342999999997</v>
      </c>
      <c r="BO155" s="73">
        <f t="shared" si="116"/>
        <v>-2.300714010444585E-3</v>
      </c>
      <c r="BQ155" s="66">
        <v>42094</v>
      </c>
      <c r="BR155">
        <v>12.817344</v>
      </c>
      <c r="BS155" s="73">
        <f t="shared" si="117"/>
        <v>-3.4306062252540105E-2</v>
      </c>
      <c r="BU155" s="66">
        <v>42094</v>
      </c>
      <c r="BV155">
        <v>72.053543000000005</v>
      </c>
      <c r="BW155" s="73">
        <f t="shared" si="118"/>
        <v>-3.8627872959812903E-2</v>
      </c>
      <c r="BY155" s="66">
        <v>42094</v>
      </c>
      <c r="BZ155">
        <v>13.993961000000001</v>
      </c>
      <c r="CA155" s="73">
        <f t="shared" si="119"/>
        <v>6.3065175799509335E-2</v>
      </c>
      <c r="CC155" s="66">
        <v>42094</v>
      </c>
      <c r="CD155">
        <v>90.898765999999995</v>
      </c>
      <c r="CE155" s="73">
        <f t="shared" si="120"/>
        <v>-9.3079935642148878E-2</v>
      </c>
      <c r="CG155" s="66">
        <v>42094</v>
      </c>
      <c r="CH155">
        <v>18.630507000000001</v>
      </c>
      <c r="CI155" s="73">
        <f t="shared" si="121"/>
        <v>-3.6470442622455725E-2</v>
      </c>
      <c r="CK155" s="66">
        <v>42094</v>
      </c>
      <c r="CL155">
        <v>49.180832000000002</v>
      </c>
      <c r="CM155" s="73">
        <f t="shared" si="122"/>
        <v>2.9432933277030272E-2</v>
      </c>
      <c r="CO155" s="66">
        <v>42094</v>
      </c>
      <c r="CP155">
        <v>3.6977250000000002</v>
      </c>
      <c r="CQ155" s="73">
        <f t="shared" si="123"/>
        <v>-2.3635245059036099E-3</v>
      </c>
      <c r="CS155" s="66">
        <v>42094</v>
      </c>
      <c r="CT155">
        <v>13.645</v>
      </c>
      <c r="CU155" s="73">
        <f t="shared" si="149"/>
        <v>2.1482307598377465E-2</v>
      </c>
      <c r="CW155" s="66">
        <v>42094</v>
      </c>
      <c r="CX155">
        <v>106.07899999999999</v>
      </c>
      <c r="CY155" s="73">
        <f t="shared" si="124"/>
        <v>1.4292013563887642E-2</v>
      </c>
      <c r="DA155" s="66">
        <v>42094</v>
      </c>
      <c r="DB155">
        <v>58.038670000000003</v>
      </c>
      <c r="DC155" s="73">
        <f t="shared" si="125"/>
        <v>2.9735563470603028E-2</v>
      </c>
      <c r="DE155" s="66">
        <v>42094</v>
      </c>
      <c r="DF155">
        <v>60.938259000000002</v>
      </c>
      <c r="DG155" s="73">
        <f t="shared" si="126"/>
        <v>3.8387446862583204E-3</v>
      </c>
      <c r="DI155" s="93">
        <v>42094</v>
      </c>
      <c r="DJ155" s="65">
        <v>6.0019999999999998</v>
      </c>
      <c r="DK155" s="95">
        <f t="shared" si="127"/>
        <v>-1.7342907222822345E-2</v>
      </c>
      <c r="DM155" s="66">
        <v>42094</v>
      </c>
      <c r="DN155">
        <v>2.605391</v>
      </c>
      <c r="DO155" s="73">
        <f t="shared" si="128"/>
        <v>-4.8537706981049027E-2</v>
      </c>
      <c r="DQ155" s="66">
        <v>42094</v>
      </c>
      <c r="DR155">
        <v>61.960594</v>
      </c>
      <c r="DS155" s="73">
        <f t="shared" si="129"/>
        <v>-7.9213676133465416E-2</v>
      </c>
      <c r="DU155" s="66">
        <v>42094</v>
      </c>
      <c r="DV155">
        <v>9.4079999999999995</v>
      </c>
      <c r="DW155" s="73">
        <f t="shared" si="130"/>
        <v>4.6560508842162784E-2</v>
      </c>
      <c r="DY155" s="66">
        <v>42094</v>
      </c>
      <c r="DZ155">
        <v>68.207901000000007</v>
      </c>
      <c r="EA155" s="73">
        <f t="shared" si="131"/>
        <v>-3.6707171941602256E-3</v>
      </c>
      <c r="EC155" s="66">
        <v>42094</v>
      </c>
      <c r="ED155">
        <v>12.622547000000001</v>
      </c>
      <c r="EE155" s="73">
        <f t="shared" si="132"/>
        <v>-1.5149414022398042E-2</v>
      </c>
      <c r="EG155" s="93">
        <v>42094</v>
      </c>
      <c r="EH155" s="65">
        <v>13.26</v>
      </c>
      <c r="EI155" s="95">
        <f t="shared" si="133"/>
        <v>-3.5384614290388021E-2</v>
      </c>
      <c r="EK155" s="66">
        <v>42094</v>
      </c>
      <c r="EL155">
        <v>71.992385999999996</v>
      </c>
      <c r="EM155" s="73">
        <f t="shared" si="134"/>
        <v>-2.9211529125742087E-2</v>
      </c>
      <c r="EO155" s="66">
        <v>42094</v>
      </c>
      <c r="EP155">
        <v>26.091736000000001</v>
      </c>
      <c r="EQ155" s="73">
        <f t="shared" si="135"/>
        <v>1.5686632827650267E-2</v>
      </c>
      <c r="ES155" s="66">
        <v>42094</v>
      </c>
      <c r="ET155">
        <v>21.603031000000001</v>
      </c>
      <c r="EU155" s="73">
        <f t="shared" si="136"/>
        <v>-2.9571883294138832E-2</v>
      </c>
      <c r="EW155" s="66">
        <v>42094</v>
      </c>
      <c r="EX155">
        <v>14.592779999999999</v>
      </c>
      <c r="EY155" s="73">
        <f t="shared" si="137"/>
        <v>-1.0926140996994283E-2</v>
      </c>
      <c r="FA155" s="66">
        <v>42094</v>
      </c>
      <c r="FB155">
        <v>37.075882</v>
      </c>
      <c r="FC155" s="73">
        <f t="shared" si="138"/>
        <v>-5.9102350105165189E-3</v>
      </c>
      <c r="FE155" s="66">
        <v>42094</v>
      </c>
      <c r="FF155">
        <v>5.3312480000000004</v>
      </c>
      <c r="FG155" s="73">
        <f t="shared" si="139"/>
        <v>-0.12276157360651405</v>
      </c>
      <c r="FI155" s="66">
        <v>42094</v>
      </c>
      <c r="FJ155">
        <v>17.716311999999999</v>
      </c>
      <c r="FK155" s="73">
        <f t="shared" si="140"/>
        <v>-3.1183739701962712E-2</v>
      </c>
      <c r="FM155" s="93">
        <v>42094</v>
      </c>
      <c r="FN155" s="65">
        <v>200.75</v>
      </c>
      <c r="FO155" s="95">
        <f t="shared" si="141"/>
        <v>7.9005470779381165E-2</v>
      </c>
      <c r="FQ155" s="66">
        <v>42094</v>
      </c>
      <c r="FR155">
        <v>103.93019099999999</v>
      </c>
      <c r="FS155" s="73">
        <f t="shared" si="142"/>
        <v>1.8093696036202971E-2</v>
      </c>
      <c r="FU155" s="66">
        <v>42094</v>
      </c>
      <c r="FV155">
        <v>246.5</v>
      </c>
      <c r="FW155" s="73">
        <f t="shared" si="143"/>
        <v>-1.8290140947780413E-2</v>
      </c>
      <c r="FY155" s="93">
        <v>42094</v>
      </c>
      <c r="FZ155" s="65">
        <v>19.4969</v>
      </c>
      <c r="GA155" s="95">
        <f t="shared" si="144"/>
        <v>9.0338178580658166E-2</v>
      </c>
      <c r="GC155" s="66">
        <v>42094</v>
      </c>
      <c r="GD155">
        <v>24.529509999999998</v>
      </c>
      <c r="GE155" s="73">
        <f t="shared" si="145"/>
        <v>4.5440938331897211E-2</v>
      </c>
      <c r="GG155" s="66">
        <v>42094</v>
      </c>
      <c r="GH155">
        <v>36.630454999999998</v>
      </c>
      <c r="GI155" s="73">
        <f t="shared" si="146"/>
        <v>-6.9934739980611971E-3</v>
      </c>
      <c r="GK155" s="66">
        <v>42094</v>
      </c>
      <c r="GL155">
        <v>10.413664000000001</v>
      </c>
      <c r="GM155" s="73">
        <f t="shared" si="147"/>
        <v>6.535829929300763E-3</v>
      </c>
      <c r="GO155" s="66">
        <v>42094</v>
      </c>
      <c r="GP155">
        <v>24.368190999999999</v>
      </c>
      <c r="GQ155" s="73">
        <f t="shared" si="148"/>
        <v>-0.11915288674075981</v>
      </c>
    </row>
    <row r="156" spans="1:199">
      <c r="A156" s="66">
        <v>42124</v>
      </c>
      <c r="B156">
        <v>96.409301999999997</v>
      </c>
      <c r="C156" s="73">
        <f t="shared" si="100"/>
        <v>5.0376913008669073E-3</v>
      </c>
      <c r="E156" s="66">
        <v>42124</v>
      </c>
      <c r="F156">
        <v>152.28723099999999</v>
      </c>
      <c r="G156" s="73">
        <f t="shared" si="101"/>
        <v>4.6715502150194606E-2</v>
      </c>
      <c r="I156" s="66">
        <v>42124</v>
      </c>
      <c r="J156">
        <v>38.497776000000002</v>
      </c>
      <c r="K156" s="73">
        <f t="shared" si="102"/>
        <v>-5.3156657195858568E-2</v>
      </c>
      <c r="M156" s="66">
        <v>42124</v>
      </c>
      <c r="N156">
        <v>35.372574</v>
      </c>
      <c r="O156" s="73">
        <f t="shared" si="103"/>
        <v>1.3012322351918827E-3</v>
      </c>
      <c r="Q156" s="66">
        <v>42124</v>
      </c>
      <c r="R156">
        <v>63.418430000000001</v>
      </c>
      <c r="S156" s="73">
        <f t="shared" si="104"/>
        <v>-7.9811152037957255E-3</v>
      </c>
      <c r="U156" s="66">
        <v>42124</v>
      </c>
      <c r="V156">
        <v>160.14636200000001</v>
      </c>
      <c r="W156" s="73">
        <f t="shared" si="105"/>
        <v>8.761654112792611E-3</v>
      </c>
      <c r="X156"/>
      <c r="Y156" s="66">
        <v>42124</v>
      </c>
      <c r="Z156">
        <v>86.673309000000003</v>
      </c>
      <c r="AA156" s="73">
        <f t="shared" si="106"/>
        <v>-1.7901145179144536E-2</v>
      </c>
      <c r="AC156" s="93">
        <v>42124</v>
      </c>
      <c r="AD156" s="65">
        <v>28.684999999999999</v>
      </c>
      <c r="AE156" s="95">
        <f t="shared" si="107"/>
        <v>-4.2787640246250536E-2</v>
      </c>
      <c r="AG156" s="66">
        <v>42124</v>
      </c>
      <c r="AH156">
        <v>112.772537</v>
      </c>
      <c r="AI156" s="73">
        <f t="shared" si="108"/>
        <v>-5.7899299842973321E-3</v>
      </c>
      <c r="AJ156"/>
      <c r="AK156" s="66">
        <v>42124</v>
      </c>
      <c r="AL156">
        <v>73.091224999999994</v>
      </c>
      <c r="AM156" s="73">
        <f t="shared" si="109"/>
        <v>-2.2734389147790277E-2</v>
      </c>
      <c r="AN156"/>
      <c r="AO156" s="66">
        <v>42124</v>
      </c>
      <c r="AP156">
        <v>57.274757000000001</v>
      </c>
      <c r="AQ156" s="73">
        <f t="shared" si="110"/>
        <v>0</v>
      </c>
      <c r="AS156" s="66">
        <v>42124</v>
      </c>
      <c r="AT156">
        <v>112.94987500000001</v>
      </c>
      <c r="AU156" s="73">
        <f t="shared" si="111"/>
        <v>-6.6725268776770652E-2</v>
      </c>
      <c r="AW156" s="66">
        <v>42124</v>
      </c>
      <c r="AX156">
        <v>72.964584000000002</v>
      </c>
      <c r="AY156" s="73">
        <f t="shared" si="112"/>
        <v>-6.0820365641577737E-2</v>
      </c>
      <c r="BA156" s="66">
        <v>42124</v>
      </c>
      <c r="BB156">
        <v>6.6448999999999998</v>
      </c>
      <c r="BC156" s="73">
        <f t="shared" si="113"/>
        <v>-3.7903625637213403E-2</v>
      </c>
      <c r="BE156" s="66">
        <v>42124</v>
      </c>
      <c r="BF156">
        <v>98.639290000000003</v>
      </c>
      <c r="BG156" s="73">
        <f t="shared" si="114"/>
        <v>5.7826637184289258E-2</v>
      </c>
      <c r="BI156" s="66">
        <v>42124</v>
      </c>
      <c r="BJ156">
        <v>203.52652</v>
      </c>
      <c r="BK156" s="73">
        <f t="shared" si="115"/>
        <v>-4.620101436592406E-2</v>
      </c>
      <c r="BM156" s="66">
        <v>42124</v>
      </c>
      <c r="BN156">
        <v>46.311267999999998</v>
      </c>
      <c r="BO156" s="73">
        <f t="shared" si="116"/>
        <v>-2.7118477743947191E-2</v>
      </c>
      <c r="BQ156" s="66">
        <v>42124</v>
      </c>
      <c r="BR156">
        <v>12.171614999999999</v>
      </c>
      <c r="BS156" s="73">
        <f t="shared" si="117"/>
        <v>-5.169265217743834E-2</v>
      </c>
      <c r="BU156" s="66">
        <v>42124</v>
      </c>
      <c r="BV156">
        <v>73.165595999999994</v>
      </c>
      <c r="BW156" s="73">
        <f t="shared" si="118"/>
        <v>1.5315815061531365E-2</v>
      </c>
      <c r="BY156" s="66">
        <v>42124</v>
      </c>
      <c r="BZ156">
        <v>13.350465</v>
      </c>
      <c r="CA156" s="73">
        <f t="shared" si="119"/>
        <v>-4.7074663710815014E-2</v>
      </c>
      <c r="CC156" s="66">
        <v>42124</v>
      </c>
      <c r="CD156">
        <v>86.272437999999994</v>
      </c>
      <c r="CE156" s="73">
        <f t="shared" si="120"/>
        <v>-5.2236252930976654E-2</v>
      </c>
      <c r="CG156" s="66">
        <v>42124</v>
      </c>
      <c r="CH156">
        <v>18.877651</v>
      </c>
      <c r="CI156" s="73">
        <f t="shared" si="121"/>
        <v>1.3178337190099141E-2</v>
      </c>
      <c r="CK156" s="66">
        <v>42124</v>
      </c>
      <c r="CL156">
        <v>49.584026000000001</v>
      </c>
      <c r="CM156" s="73">
        <f t="shared" si="122"/>
        <v>8.1647713168881766E-3</v>
      </c>
      <c r="CO156" s="66">
        <v>42124</v>
      </c>
      <c r="CP156">
        <v>3.8937240000000002</v>
      </c>
      <c r="CQ156" s="73">
        <f t="shared" si="123"/>
        <v>5.1648260485364202E-2</v>
      </c>
      <c r="CS156" s="66">
        <v>42124</v>
      </c>
      <c r="CT156">
        <v>13.795</v>
      </c>
      <c r="CU156" s="73">
        <f t="shared" si="149"/>
        <v>1.0933053508947641E-2</v>
      </c>
      <c r="CW156" s="66">
        <v>42124</v>
      </c>
      <c r="CX156">
        <v>103.4226</v>
      </c>
      <c r="CY156" s="73">
        <f t="shared" si="124"/>
        <v>-2.5360592688402024E-2</v>
      </c>
      <c r="DA156" s="66">
        <v>42124</v>
      </c>
      <c r="DB156">
        <v>56.257294000000002</v>
      </c>
      <c r="DC156" s="73">
        <f t="shared" si="125"/>
        <v>-3.1173808733485135E-2</v>
      </c>
      <c r="DE156" s="66">
        <v>42124</v>
      </c>
      <c r="DF156">
        <v>60.718349000000003</v>
      </c>
      <c r="DG156" s="73">
        <f t="shared" si="126"/>
        <v>-3.6152617294859645E-3</v>
      </c>
      <c r="DI156" s="93">
        <v>42124</v>
      </c>
      <c r="DJ156" s="65">
        <v>5.9770000000000003</v>
      </c>
      <c r="DK156" s="95">
        <f t="shared" si="127"/>
        <v>-4.1739771760582059E-3</v>
      </c>
      <c r="DM156" s="66">
        <v>42124</v>
      </c>
      <c r="DN156">
        <v>2.8351769999999998</v>
      </c>
      <c r="DO156" s="73">
        <f t="shared" si="128"/>
        <v>8.4521609181889654E-2</v>
      </c>
      <c r="DQ156" s="66">
        <v>42124</v>
      </c>
      <c r="DR156">
        <v>64.297348</v>
      </c>
      <c r="DS156" s="73">
        <f t="shared" si="129"/>
        <v>3.7019783892119421E-2</v>
      </c>
      <c r="DU156" s="66">
        <v>42124</v>
      </c>
      <c r="DV156">
        <v>9</v>
      </c>
      <c r="DW156" s="73">
        <f t="shared" si="130"/>
        <v>-4.4335813820051626E-2</v>
      </c>
      <c r="DY156" s="66">
        <v>42124</v>
      </c>
      <c r="DZ156">
        <v>66.452072000000001</v>
      </c>
      <c r="EA156" s="73">
        <f t="shared" si="131"/>
        <v>-2.6079442566675881E-2</v>
      </c>
      <c r="EC156" s="66">
        <v>42124</v>
      </c>
      <c r="ED156">
        <v>12.297135000000001</v>
      </c>
      <c r="EE156" s="73">
        <f t="shared" si="132"/>
        <v>-2.6118350836170923E-2</v>
      </c>
      <c r="EG156" s="93">
        <v>42124</v>
      </c>
      <c r="EH156" s="65">
        <v>13.64</v>
      </c>
      <c r="EI156" s="95">
        <f t="shared" si="133"/>
        <v>2.8254667657599708E-2</v>
      </c>
      <c r="EK156" s="66">
        <v>42124</v>
      </c>
      <c r="EL156">
        <v>74.432640000000006</v>
      </c>
      <c r="EM156" s="73">
        <f t="shared" si="134"/>
        <v>3.333419188738157E-2</v>
      </c>
      <c r="EO156" s="66">
        <v>42124</v>
      </c>
      <c r="EP156">
        <v>24.228985000000002</v>
      </c>
      <c r="EQ156" s="73">
        <f t="shared" si="135"/>
        <v>-7.4068992106539389E-2</v>
      </c>
      <c r="ES156" s="66">
        <v>42124</v>
      </c>
      <c r="ET156">
        <v>20.887277999999998</v>
      </c>
      <c r="EU156" s="73">
        <f t="shared" si="136"/>
        <v>-3.369336342090877E-2</v>
      </c>
      <c r="EW156" s="66">
        <v>42124</v>
      </c>
      <c r="EX156">
        <v>15.507636</v>
      </c>
      <c r="EY156" s="73">
        <f t="shared" si="137"/>
        <v>6.0805661925971387E-2</v>
      </c>
      <c r="FA156" s="66">
        <v>42124</v>
      </c>
      <c r="FB156">
        <v>35.267910000000001</v>
      </c>
      <c r="FC156" s="73">
        <f t="shared" si="138"/>
        <v>-4.9993192023544207E-2</v>
      </c>
      <c r="FE156" s="66">
        <v>42124</v>
      </c>
      <c r="FF156">
        <v>5.7065929999999998</v>
      </c>
      <c r="FG156" s="73">
        <f t="shared" si="139"/>
        <v>6.8036815972420991E-2</v>
      </c>
      <c r="FI156" s="66">
        <v>42124</v>
      </c>
      <c r="FJ156">
        <v>19.135227</v>
      </c>
      <c r="FK156" s="73">
        <f t="shared" si="140"/>
        <v>7.7045184780636419E-2</v>
      </c>
      <c r="FM156" s="93">
        <v>42124</v>
      </c>
      <c r="FN156" s="65">
        <v>174.9</v>
      </c>
      <c r="FO156" s="95">
        <f t="shared" si="141"/>
        <v>-0.1378459708023147</v>
      </c>
      <c r="FQ156" s="66">
        <v>42124</v>
      </c>
      <c r="FR156">
        <v>106.22382399999999</v>
      </c>
      <c r="FS156" s="73">
        <f t="shared" si="142"/>
        <v>2.1828981725327944E-2</v>
      </c>
      <c r="FU156" s="66">
        <v>42124</v>
      </c>
      <c r="FV156">
        <v>233.85000600000001</v>
      </c>
      <c r="FW156" s="73">
        <f t="shared" si="143"/>
        <v>-5.2682083653377093E-2</v>
      </c>
      <c r="FY156" s="93">
        <v>42124</v>
      </c>
      <c r="FZ156" s="65">
        <v>18.3812</v>
      </c>
      <c r="GA156" s="95">
        <f t="shared" si="144"/>
        <v>-5.8927075419705356E-2</v>
      </c>
      <c r="GC156" s="66">
        <v>42124</v>
      </c>
      <c r="GD156">
        <v>24.757180999999999</v>
      </c>
      <c r="GE156" s="73">
        <f t="shared" si="145"/>
        <v>9.2387058152312868E-3</v>
      </c>
      <c r="GG156" s="66">
        <v>42124</v>
      </c>
      <c r="GH156">
        <v>38.272109999999998</v>
      </c>
      <c r="GI156" s="73">
        <f t="shared" si="146"/>
        <v>4.3841434261917556E-2</v>
      </c>
      <c r="GK156" s="66">
        <v>42124</v>
      </c>
      <c r="GL156">
        <v>10.021426</v>
      </c>
      <c r="GM156" s="73">
        <f t="shared" si="147"/>
        <v>-3.8393389060445739E-2</v>
      </c>
      <c r="GO156" s="66">
        <v>42124</v>
      </c>
      <c r="GP156">
        <v>23.256868000000001</v>
      </c>
      <c r="GQ156" s="73">
        <f t="shared" si="148"/>
        <v>-4.6678148009006014E-2</v>
      </c>
    </row>
    <row r="157" spans="1:199">
      <c r="A157" s="66">
        <v>42155</v>
      </c>
      <c r="B157">
        <v>96.463249000000005</v>
      </c>
      <c r="C157" s="73">
        <f t="shared" si="100"/>
        <v>5.5940569176001777E-4</v>
      </c>
      <c r="E157" s="66">
        <v>42155</v>
      </c>
      <c r="F157">
        <v>147.591339</v>
      </c>
      <c r="G157" s="73">
        <f t="shared" si="101"/>
        <v>-3.1321183700256564E-2</v>
      </c>
      <c r="I157" s="66">
        <v>42155</v>
      </c>
      <c r="J157">
        <v>36.483916999999998</v>
      </c>
      <c r="K157" s="73">
        <f t="shared" si="102"/>
        <v>-5.3728940045964853E-2</v>
      </c>
      <c r="M157" s="66">
        <v>42155</v>
      </c>
      <c r="N157">
        <v>34.0289</v>
      </c>
      <c r="O157" s="73">
        <f t="shared" si="103"/>
        <v>-3.8726610535680238E-2</v>
      </c>
      <c r="Q157" s="66">
        <v>42155</v>
      </c>
      <c r="R157">
        <v>59.862431000000001</v>
      </c>
      <c r="S157" s="73">
        <f t="shared" si="104"/>
        <v>-5.7705400179579695E-2</v>
      </c>
      <c r="U157" s="66">
        <v>42155</v>
      </c>
      <c r="V157">
        <v>151.374405</v>
      </c>
      <c r="W157" s="73">
        <f t="shared" si="105"/>
        <v>-5.6331888363897978E-2</v>
      </c>
      <c r="X157"/>
      <c r="Y157" s="66">
        <v>42155</v>
      </c>
      <c r="Z157">
        <v>81.759590000000003</v>
      </c>
      <c r="AA157" s="73">
        <f t="shared" si="106"/>
        <v>-5.8362869952521677E-2</v>
      </c>
      <c r="AC157" s="93">
        <v>42153</v>
      </c>
      <c r="AD157" s="65">
        <v>30.5</v>
      </c>
      <c r="AE157" s="95">
        <f t="shared" si="107"/>
        <v>6.1352345559531701E-2</v>
      </c>
      <c r="AG157" s="66">
        <v>42155</v>
      </c>
      <c r="AH157">
        <v>111.49082900000001</v>
      </c>
      <c r="AI157" s="73">
        <f t="shared" si="108"/>
        <v>-1.1430506712879438E-2</v>
      </c>
      <c r="AJ157"/>
      <c r="AK157" s="66">
        <v>42155</v>
      </c>
      <c r="AL157">
        <v>74.665976999999998</v>
      </c>
      <c r="AM157" s="73">
        <f t="shared" si="109"/>
        <v>2.1316208026570804E-2</v>
      </c>
      <c r="AN157"/>
      <c r="AO157" s="66">
        <v>42155</v>
      </c>
      <c r="AP157">
        <v>53.764366000000003</v>
      </c>
      <c r="AQ157" s="73">
        <f t="shared" si="110"/>
        <v>-6.3249079926844323E-2</v>
      </c>
      <c r="AS157" s="66">
        <v>42155</v>
      </c>
      <c r="AT157">
        <v>115.675194</v>
      </c>
      <c r="AU157" s="73">
        <f t="shared" si="111"/>
        <v>2.3842075675230643E-2</v>
      </c>
      <c r="AW157" s="66">
        <v>42155</v>
      </c>
      <c r="AX157">
        <v>70.508835000000005</v>
      </c>
      <c r="AY157" s="73">
        <f t="shared" si="112"/>
        <v>-3.4236151624418169E-2</v>
      </c>
      <c r="BA157" s="66">
        <v>42153</v>
      </c>
      <c r="BB157">
        <v>6.3773999999999997</v>
      </c>
      <c r="BC157" s="73">
        <f t="shared" si="113"/>
        <v>-4.1089152357564683E-2</v>
      </c>
      <c r="BE157" s="66">
        <v>42155</v>
      </c>
      <c r="BF157">
        <v>89.865966999999998</v>
      </c>
      <c r="BG157" s="73">
        <f t="shared" si="114"/>
        <v>-9.3150356207436322E-2</v>
      </c>
      <c r="BI157" s="66">
        <v>42155</v>
      </c>
      <c r="BJ157">
        <v>195.71708699999999</v>
      </c>
      <c r="BK157" s="73">
        <f t="shared" si="115"/>
        <v>-3.9126132999020985E-2</v>
      </c>
      <c r="BM157" s="66">
        <v>42155</v>
      </c>
      <c r="BN157">
        <v>46.878489999999999</v>
      </c>
      <c r="BO157" s="73">
        <f t="shared" si="116"/>
        <v>1.2173634039265923E-2</v>
      </c>
      <c r="BQ157" s="66">
        <v>42155</v>
      </c>
      <c r="BR157">
        <v>12.383485</v>
      </c>
      <c r="BS157" s="73">
        <f t="shared" si="117"/>
        <v>1.7257128501277873E-2</v>
      </c>
      <c r="BU157" s="66">
        <v>42155</v>
      </c>
      <c r="BV157">
        <v>70.042670999999999</v>
      </c>
      <c r="BW157" s="73">
        <f t="shared" si="118"/>
        <v>-4.3620668440900998E-2</v>
      </c>
      <c r="BY157" s="66">
        <v>42155</v>
      </c>
      <c r="BZ157">
        <v>13.410695</v>
      </c>
      <c r="CA157" s="73">
        <f t="shared" si="119"/>
        <v>4.5013072450635558E-3</v>
      </c>
      <c r="CC157" s="66">
        <v>42155</v>
      </c>
      <c r="CD157">
        <v>86.504943999999995</v>
      </c>
      <c r="CE157" s="73">
        <f t="shared" si="120"/>
        <v>2.6913955710771999E-3</v>
      </c>
      <c r="CG157" s="66">
        <v>42155</v>
      </c>
      <c r="CH157">
        <v>19.430183</v>
      </c>
      <c r="CI157" s="73">
        <f t="shared" si="121"/>
        <v>2.8848946166121433E-2</v>
      </c>
      <c r="CK157" s="66">
        <v>42155</v>
      </c>
      <c r="CL157">
        <v>47.566929000000002</v>
      </c>
      <c r="CM157" s="73">
        <f t="shared" si="122"/>
        <v>-4.1530974541906192E-2</v>
      </c>
      <c r="CO157" s="66">
        <v>42155</v>
      </c>
      <c r="CP157">
        <v>3.6067260000000001</v>
      </c>
      <c r="CQ157" s="73">
        <f t="shared" si="123"/>
        <v>-7.6565590532211084E-2</v>
      </c>
      <c r="CS157" s="66">
        <v>42153</v>
      </c>
      <c r="CT157">
        <v>14.975</v>
      </c>
      <c r="CU157" s="73">
        <f t="shared" si="149"/>
        <v>8.2075936332263538E-2</v>
      </c>
      <c r="CW157" s="66">
        <v>42153</v>
      </c>
      <c r="CX157">
        <v>103.8653</v>
      </c>
      <c r="CY157" s="73">
        <f t="shared" si="124"/>
        <v>4.2713604901255973E-3</v>
      </c>
      <c r="DA157" s="66">
        <v>42155</v>
      </c>
      <c r="DB157">
        <v>53.426276999999999</v>
      </c>
      <c r="DC157" s="73">
        <f t="shared" si="125"/>
        <v>-5.1633000202231119E-2</v>
      </c>
      <c r="DE157" s="66">
        <v>42155</v>
      </c>
      <c r="DF157">
        <v>57.305819999999997</v>
      </c>
      <c r="DG157" s="73">
        <f t="shared" si="126"/>
        <v>-5.7843753092257942E-2</v>
      </c>
      <c r="DI157" s="93">
        <v>42153</v>
      </c>
      <c r="DJ157" s="65">
        <v>6.2960000000000003</v>
      </c>
      <c r="DK157" s="95">
        <f t="shared" si="127"/>
        <v>5.1995741272985063E-2</v>
      </c>
      <c r="DM157" s="66">
        <v>42155</v>
      </c>
      <c r="DN157">
        <v>2.869694</v>
      </c>
      <c r="DO157" s="73">
        <f t="shared" si="128"/>
        <v>1.2101034784895283E-2</v>
      </c>
      <c r="DQ157" s="66">
        <v>42155</v>
      </c>
      <c r="DR157">
        <v>57.893783999999997</v>
      </c>
      <c r="DS157" s="73">
        <f t="shared" si="129"/>
        <v>-0.10490836492228107</v>
      </c>
      <c r="DU157" s="66">
        <v>42153</v>
      </c>
      <c r="DV157">
        <v>8.9930000000000003</v>
      </c>
      <c r="DW157" s="73">
        <f t="shared" si="130"/>
        <v>-7.7808040384096133E-4</v>
      </c>
      <c r="DY157" s="66">
        <v>42155</v>
      </c>
      <c r="DZ157">
        <v>65.110573000000002</v>
      </c>
      <c r="EA157" s="73">
        <f t="shared" si="131"/>
        <v>-2.0394018310956739E-2</v>
      </c>
      <c r="EC157" s="66">
        <v>42155</v>
      </c>
      <c r="ED157">
        <v>11.826146</v>
      </c>
      <c r="EE157" s="73">
        <f t="shared" si="132"/>
        <v>-3.9053465415993222E-2</v>
      </c>
      <c r="EG157" s="93">
        <v>42153</v>
      </c>
      <c r="EH157" s="65">
        <v>12.88</v>
      </c>
      <c r="EI157" s="95">
        <f t="shared" si="133"/>
        <v>-5.7330931739108429E-2</v>
      </c>
      <c r="EK157" s="66">
        <v>42155</v>
      </c>
      <c r="EL157">
        <v>71.556015000000002</v>
      </c>
      <c r="EM157" s="73">
        <f t="shared" si="134"/>
        <v>-3.9413985756537082E-2</v>
      </c>
      <c r="EO157" s="66">
        <v>42155</v>
      </c>
      <c r="EP157">
        <v>23.826324</v>
      </c>
      <c r="EQ157" s="73">
        <f t="shared" si="135"/>
        <v>-1.675862385779232E-2</v>
      </c>
      <c r="ES157" s="66">
        <v>42155</v>
      </c>
      <c r="ET157">
        <v>20.510290000000001</v>
      </c>
      <c r="EU157" s="73">
        <f t="shared" si="136"/>
        <v>-1.8213554070280885E-2</v>
      </c>
      <c r="EW157" s="66">
        <v>42155</v>
      </c>
      <c r="EX157">
        <v>13.704041</v>
      </c>
      <c r="EY157" s="73">
        <f t="shared" si="137"/>
        <v>-0.12364179493215689</v>
      </c>
      <c r="FA157" s="66">
        <v>42155</v>
      </c>
      <c r="FB157">
        <v>35.686253000000001</v>
      </c>
      <c r="FC157" s="73">
        <f t="shared" si="138"/>
        <v>1.1792059265953789E-2</v>
      </c>
      <c r="FE157" s="66">
        <v>42155</v>
      </c>
      <c r="FF157">
        <v>5.3377499999999998</v>
      </c>
      <c r="FG157" s="73">
        <f t="shared" si="139"/>
        <v>-6.681795721830823E-2</v>
      </c>
      <c r="FI157" s="66">
        <v>42155</v>
      </c>
      <c r="FJ157">
        <v>18.669018000000001</v>
      </c>
      <c r="FK157" s="73">
        <f t="shared" si="140"/>
        <v>-2.4665623465509542E-2</v>
      </c>
      <c r="FM157" s="93">
        <v>42153</v>
      </c>
      <c r="FN157" s="65">
        <v>168</v>
      </c>
      <c r="FO157" s="95">
        <f t="shared" si="141"/>
        <v>-4.0250402621297483E-2</v>
      </c>
      <c r="FQ157" s="66">
        <v>42155</v>
      </c>
      <c r="FR157">
        <v>103.224594</v>
      </c>
      <c r="FS157" s="73">
        <f t="shared" si="142"/>
        <v>-2.8641276490704047E-2</v>
      </c>
      <c r="FU157" s="66">
        <v>42155</v>
      </c>
      <c r="FV157">
        <v>226.699997</v>
      </c>
      <c r="FW157" s="73">
        <f t="shared" si="143"/>
        <v>-3.1052365549232522E-2</v>
      </c>
      <c r="FY157" s="93">
        <v>42153</v>
      </c>
      <c r="FZ157" s="65">
        <v>19.6722</v>
      </c>
      <c r="GA157" s="95">
        <f t="shared" si="144"/>
        <v>6.7878068443396875E-2</v>
      </c>
      <c r="GC157" s="66">
        <v>42155</v>
      </c>
      <c r="GD157">
        <v>24.02177</v>
      </c>
      <c r="GE157" s="73">
        <f t="shared" si="145"/>
        <v>-3.0155085816154562E-2</v>
      </c>
      <c r="GG157" s="66">
        <v>42155</v>
      </c>
      <c r="GH157">
        <v>36.323771999999998</v>
      </c>
      <c r="GI157" s="73">
        <f t="shared" si="146"/>
        <v>-5.2249029521790766E-2</v>
      </c>
      <c r="GK157" s="66">
        <v>42155</v>
      </c>
      <c r="GL157">
        <v>9.0429650000000006</v>
      </c>
      <c r="GM157" s="73">
        <f t="shared" si="147"/>
        <v>-0.10273829354624772</v>
      </c>
      <c r="GO157" s="66">
        <v>42155</v>
      </c>
      <c r="GP157">
        <v>23.529036999999999</v>
      </c>
      <c r="GQ157" s="73">
        <f t="shared" si="148"/>
        <v>1.1634789163448706E-2</v>
      </c>
    </row>
    <row r="158" spans="1:199">
      <c r="A158" s="66">
        <v>42185</v>
      </c>
      <c r="B158">
        <v>97.225975000000005</v>
      </c>
      <c r="C158" s="73">
        <f t="shared" si="100"/>
        <v>7.8758118474656514E-3</v>
      </c>
      <c r="E158" s="66">
        <v>42185</v>
      </c>
      <c r="F158">
        <v>160.317215</v>
      </c>
      <c r="G158" s="73">
        <f t="shared" si="101"/>
        <v>8.2707214655715816E-2</v>
      </c>
      <c r="I158" s="66">
        <v>42185</v>
      </c>
      <c r="J158">
        <v>38.256413000000002</v>
      </c>
      <c r="K158" s="73">
        <f t="shared" si="102"/>
        <v>4.7439673004400426E-2</v>
      </c>
      <c r="M158" s="66">
        <v>42185</v>
      </c>
      <c r="N158">
        <v>37.176265999999998</v>
      </c>
      <c r="O158" s="73">
        <f t="shared" si="103"/>
        <v>8.8460383340202578E-2</v>
      </c>
      <c r="Q158" s="66">
        <v>42185</v>
      </c>
      <c r="R158">
        <v>62.406109000000001</v>
      </c>
      <c r="S158" s="73">
        <f t="shared" si="104"/>
        <v>4.1614058197859113E-2</v>
      </c>
      <c r="U158" s="66">
        <v>42185</v>
      </c>
      <c r="V158">
        <v>161.16644299999999</v>
      </c>
      <c r="W158" s="73">
        <f t="shared" si="105"/>
        <v>6.2681367197271853E-2</v>
      </c>
      <c r="X158"/>
      <c r="Y158" s="66">
        <v>42185</v>
      </c>
      <c r="Z158">
        <v>88.175483999999997</v>
      </c>
      <c r="AA158" s="73">
        <f t="shared" si="106"/>
        <v>7.5545853425541237E-2</v>
      </c>
      <c r="AC158" s="93">
        <v>42185</v>
      </c>
      <c r="AD158" s="65">
        <v>29.28</v>
      </c>
      <c r="AE158" s="95">
        <f t="shared" si="107"/>
        <v>-4.0821994520255048E-2</v>
      </c>
      <c r="AG158" s="66">
        <v>42185</v>
      </c>
      <c r="AH158">
        <v>119.261154</v>
      </c>
      <c r="AI158" s="73">
        <f t="shared" si="108"/>
        <v>6.7373323589270145E-2</v>
      </c>
      <c r="AJ158"/>
      <c r="AK158" s="66">
        <v>42185</v>
      </c>
      <c r="AL158">
        <v>82.899192999999997</v>
      </c>
      <c r="AM158" s="73">
        <f t="shared" si="109"/>
        <v>0.10460080093671394</v>
      </c>
      <c r="AN158"/>
      <c r="AO158" s="66">
        <v>42185</v>
      </c>
      <c r="AP158">
        <v>60.854424000000002</v>
      </c>
      <c r="AQ158" s="73">
        <f t="shared" si="110"/>
        <v>0.12387361444478193</v>
      </c>
      <c r="AS158" s="66">
        <v>42185</v>
      </c>
      <c r="AT158">
        <v>123.45863300000001</v>
      </c>
      <c r="AU158" s="73">
        <f t="shared" si="111"/>
        <v>6.511993258807601E-2</v>
      </c>
      <c r="AW158" s="66">
        <v>42185</v>
      </c>
      <c r="AX158">
        <v>70.267311000000007</v>
      </c>
      <c r="AY158" s="73">
        <f t="shared" si="112"/>
        <v>-3.4313233290936421E-3</v>
      </c>
      <c r="BA158" s="66">
        <v>42185</v>
      </c>
      <c r="BB158">
        <v>6.1609999999999996</v>
      </c>
      <c r="BC158" s="73">
        <f t="shared" si="113"/>
        <v>-3.4521388753020341E-2</v>
      </c>
      <c r="BE158" s="66">
        <v>42185</v>
      </c>
      <c r="BF158">
        <v>87.868949999999998</v>
      </c>
      <c r="BG158" s="73">
        <f t="shared" si="114"/>
        <v>-2.2472804765878512E-2</v>
      </c>
      <c r="BI158" s="66">
        <v>42185</v>
      </c>
      <c r="BJ158">
        <v>171.628815</v>
      </c>
      <c r="BK158" s="73">
        <f t="shared" si="115"/>
        <v>-0.13133609026574458</v>
      </c>
      <c r="BM158" s="66">
        <v>42185</v>
      </c>
      <c r="BN158">
        <v>51.345585</v>
      </c>
      <c r="BO158" s="73">
        <f t="shared" si="116"/>
        <v>9.1020019247417316E-2</v>
      </c>
      <c r="BQ158" s="66">
        <v>42185</v>
      </c>
      <c r="BR158">
        <v>13.185003999999999</v>
      </c>
      <c r="BS158" s="73">
        <f t="shared" si="117"/>
        <v>6.2716393114910923E-2</v>
      </c>
      <c r="BU158" s="66">
        <v>42185</v>
      </c>
      <c r="BV158">
        <v>69.828186000000002</v>
      </c>
      <c r="BW158" s="73">
        <f t="shared" si="118"/>
        <v>-3.0669028948404065E-3</v>
      </c>
      <c r="BY158" s="66">
        <v>42185</v>
      </c>
      <c r="BZ158">
        <v>13.444391</v>
      </c>
      <c r="CA158" s="73">
        <f t="shared" si="119"/>
        <v>2.5094701006140602E-3</v>
      </c>
      <c r="CC158" s="66">
        <v>42185</v>
      </c>
      <c r="CD158">
        <v>80.443084999999996</v>
      </c>
      <c r="CE158" s="73">
        <f t="shared" si="120"/>
        <v>-7.2651652638418274E-2</v>
      </c>
      <c r="CG158" s="66">
        <v>42185</v>
      </c>
      <c r="CH158">
        <v>20.606470000000002</v>
      </c>
      <c r="CI158" s="73">
        <f t="shared" si="121"/>
        <v>5.8777422383260523E-2</v>
      </c>
      <c r="CK158" s="66">
        <v>42185</v>
      </c>
      <c r="CL158">
        <v>53.544879999999999</v>
      </c>
      <c r="CM158" s="73">
        <f t="shared" si="122"/>
        <v>0.11838242987866851</v>
      </c>
      <c r="CO158" s="66">
        <v>42185</v>
      </c>
      <c r="CP158">
        <v>3.8661889999999999</v>
      </c>
      <c r="CQ158" s="73">
        <f t="shared" si="123"/>
        <v>6.9468831698892772E-2</v>
      </c>
      <c r="CS158" s="66">
        <v>42185</v>
      </c>
      <c r="CT158">
        <v>14.81</v>
      </c>
      <c r="CU158" s="73">
        <f t="shared" si="149"/>
        <v>-1.1079515721805542E-2</v>
      </c>
      <c r="CW158" s="66">
        <v>42185</v>
      </c>
      <c r="CX158">
        <v>100.4563</v>
      </c>
      <c r="CY158" s="73">
        <f t="shared" si="124"/>
        <v>-3.3372060282879729E-2</v>
      </c>
      <c r="DA158" s="66">
        <v>42185</v>
      </c>
      <c r="DB158">
        <v>56.835090999999998</v>
      </c>
      <c r="DC158" s="73">
        <f t="shared" si="125"/>
        <v>6.1851230676621072E-2</v>
      </c>
      <c r="DE158" s="66">
        <v>42185</v>
      </c>
      <c r="DF158">
        <v>64.913291999999998</v>
      </c>
      <c r="DG158" s="73">
        <f t="shared" si="126"/>
        <v>0.12465022089249687</v>
      </c>
      <c r="DI158" s="93">
        <v>42185</v>
      </c>
      <c r="DJ158" s="65">
        <v>6.0419999999999998</v>
      </c>
      <c r="DK158" s="95">
        <f t="shared" si="127"/>
        <v>-4.1179428150621922E-2</v>
      </c>
      <c r="DM158" s="66">
        <v>42185</v>
      </c>
      <c r="DN158">
        <v>3.0903040000000002</v>
      </c>
      <c r="DO158" s="73">
        <f t="shared" si="128"/>
        <v>7.4064064069365429E-2</v>
      </c>
      <c r="DQ158" s="66">
        <v>42185</v>
      </c>
      <c r="DR158">
        <v>59.445599000000001</v>
      </c>
      <c r="DS158" s="73">
        <f t="shared" si="129"/>
        <v>2.645157049831498E-2</v>
      </c>
      <c r="DU158" s="66">
        <v>42185</v>
      </c>
      <c r="DV158">
        <v>8.7919999999999998</v>
      </c>
      <c r="DW158" s="73">
        <f t="shared" si="130"/>
        <v>-2.260427983105821E-2</v>
      </c>
      <c r="DY158" s="66">
        <v>42185</v>
      </c>
      <c r="DZ158">
        <v>70.630508000000006</v>
      </c>
      <c r="EA158" s="73">
        <f t="shared" si="131"/>
        <v>8.1375228104599781E-2</v>
      </c>
      <c r="EC158" s="66">
        <v>42185</v>
      </c>
      <c r="ED158">
        <v>13.158643</v>
      </c>
      <c r="EE158" s="73">
        <f t="shared" si="132"/>
        <v>0.10676596207743928</v>
      </c>
      <c r="EG158" s="93">
        <v>42185</v>
      </c>
      <c r="EH158" s="65">
        <v>12.75</v>
      </c>
      <c r="EI158" s="95">
        <f t="shared" si="133"/>
        <v>-1.0144449071772465E-2</v>
      </c>
      <c r="EK158" s="66">
        <v>42185</v>
      </c>
      <c r="EL158">
        <v>71.836287999999996</v>
      </c>
      <c r="EM158" s="73">
        <f t="shared" si="134"/>
        <v>3.9091827253906544E-3</v>
      </c>
      <c r="EO158" s="66">
        <v>42185</v>
      </c>
      <c r="EP158">
        <v>25.021958999999999</v>
      </c>
      <c r="EQ158" s="73">
        <f t="shared" si="135"/>
        <v>4.8962779461311577E-2</v>
      </c>
      <c r="ES158" s="66">
        <v>42185</v>
      </c>
      <c r="ET158">
        <v>22.752762000000001</v>
      </c>
      <c r="EU158" s="73">
        <f t="shared" si="136"/>
        <v>0.1037598331926802</v>
      </c>
      <c r="EW158" s="66">
        <v>42185</v>
      </c>
      <c r="EX158">
        <v>14.399948999999999</v>
      </c>
      <c r="EY158" s="73">
        <f t="shared" si="137"/>
        <v>4.9533912064469582E-2</v>
      </c>
      <c r="FA158" s="66">
        <v>42185</v>
      </c>
      <c r="FB158">
        <v>38.183529</v>
      </c>
      <c r="FC158" s="73">
        <f t="shared" si="138"/>
        <v>6.7638700019009595E-2</v>
      </c>
      <c r="FE158" s="66">
        <v>42185</v>
      </c>
      <c r="FF158">
        <v>5.5976610000000004</v>
      </c>
      <c r="FG158" s="73">
        <f t="shared" si="139"/>
        <v>4.7544616052331019E-2</v>
      </c>
      <c r="FI158" s="66">
        <v>42185</v>
      </c>
      <c r="FJ158">
        <v>20.593976999999999</v>
      </c>
      <c r="FK158" s="73">
        <f t="shared" si="140"/>
        <v>9.8133295983871202E-2</v>
      </c>
      <c r="FM158" s="93">
        <v>42185</v>
      </c>
      <c r="FN158" s="65">
        <v>159</v>
      </c>
      <c r="FO158" s="95">
        <f t="shared" si="141"/>
        <v>-5.5059777183027431E-2</v>
      </c>
      <c r="FQ158" s="66">
        <v>42185</v>
      </c>
      <c r="FR158">
        <v>112.48587000000001</v>
      </c>
      <c r="FS158" s="73">
        <f t="shared" si="142"/>
        <v>8.5920475147443068E-2</v>
      </c>
      <c r="FU158" s="66">
        <v>42185</v>
      </c>
      <c r="FV158">
        <v>242.300003</v>
      </c>
      <c r="FW158" s="73">
        <f t="shared" si="143"/>
        <v>6.654909592369021E-2</v>
      </c>
      <c r="FY158" s="93">
        <v>42185</v>
      </c>
      <c r="FZ158" s="65">
        <v>17.850000000000001</v>
      </c>
      <c r="GA158" s="95">
        <f t="shared" si="144"/>
        <v>-9.7202963371007256E-2</v>
      </c>
      <c r="GC158" s="66">
        <v>42185</v>
      </c>
      <c r="GD158">
        <v>25.434483</v>
      </c>
      <c r="GE158" s="73">
        <f t="shared" si="145"/>
        <v>5.7145349216342796E-2</v>
      </c>
      <c r="GG158" s="66">
        <v>42185</v>
      </c>
      <c r="GH158">
        <v>39.295197000000002</v>
      </c>
      <c r="GI158" s="73">
        <f t="shared" si="146"/>
        <v>7.8629894699925096E-2</v>
      </c>
      <c r="GK158" s="66">
        <v>42185</v>
      </c>
      <c r="GL158">
        <v>9.0806989999999992</v>
      </c>
      <c r="GM158" s="73">
        <f t="shared" si="147"/>
        <v>4.1640646752042166E-3</v>
      </c>
      <c r="GO158" s="66">
        <v>42185</v>
      </c>
      <c r="GP158">
        <v>27.955449999999999</v>
      </c>
      <c r="GQ158" s="73">
        <f t="shared" si="148"/>
        <v>0.17237689622335745</v>
      </c>
    </row>
    <row r="159" spans="1:199">
      <c r="A159" s="66">
        <v>42216</v>
      </c>
      <c r="B159">
        <v>87.454025000000001</v>
      </c>
      <c r="C159" s="73">
        <f t="shared" si="100"/>
        <v>-0.10592468157025764</v>
      </c>
      <c r="E159" s="66">
        <v>42216</v>
      </c>
      <c r="F159">
        <v>141.95631399999999</v>
      </c>
      <c r="G159" s="73">
        <f t="shared" si="101"/>
        <v>-0.1216350838580104</v>
      </c>
      <c r="I159" s="66">
        <v>42216</v>
      </c>
      <c r="J159">
        <v>34.632351</v>
      </c>
      <c r="K159" s="73">
        <f t="shared" si="102"/>
        <v>-9.9522961126420534E-2</v>
      </c>
      <c r="M159" s="66">
        <v>42216</v>
      </c>
      <c r="N159">
        <v>32.553145999999998</v>
      </c>
      <c r="O159" s="73">
        <f t="shared" si="103"/>
        <v>-0.1327965316211166</v>
      </c>
      <c r="Q159" s="66">
        <v>42216</v>
      </c>
      <c r="R159">
        <v>57.395256000000003</v>
      </c>
      <c r="S159" s="73">
        <f t="shared" si="104"/>
        <v>-8.3701519398096558E-2</v>
      </c>
      <c r="U159" s="66">
        <v>42216</v>
      </c>
      <c r="V159">
        <v>144.467941</v>
      </c>
      <c r="W159" s="73">
        <f t="shared" si="105"/>
        <v>-0.10938001708109739</v>
      </c>
      <c r="X159"/>
      <c r="Y159" s="66">
        <v>42216</v>
      </c>
      <c r="Z159">
        <v>80.049285999999995</v>
      </c>
      <c r="AA159" s="73">
        <f t="shared" si="106"/>
        <v>-9.6686445213672048E-2</v>
      </c>
      <c r="AC159" s="93">
        <v>42216</v>
      </c>
      <c r="AD159" s="65">
        <v>31.33</v>
      </c>
      <c r="AE159" s="95">
        <f t="shared" si="107"/>
        <v>6.7671415870989529E-2</v>
      </c>
      <c r="AG159" s="66">
        <v>42216</v>
      </c>
      <c r="AH159">
        <v>110.17968</v>
      </c>
      <c r="AI159" s="73">
        <f t="shared" si="108"/>
        <v>-7.9203172283560996E-2</v>
      </c>
      <c r="AJ159"/>
      <c r="AK159" s="66">
        <v>42216</v>
      </c>
      <c r="AL159">
        <v>74.606742999999994</v>
      </c>
      <c r="AM159" s="73">
        <f t="shared" si="109"/>
        <v>-0.10539443560899799</v>
      </c>
      <c r="AN159"/>
      <c r="AO159" s="66">
        <v>42216</v>
      </c>
      <c r="AP159">
        <v>54.552318999999997</v>
      </c>
      <c r="AQ159" s="73">
        <f t="shared" si="110"/>
        <v>-0.10932429732684247</v>
      </c>
      <c r="AS159" s="66">
        <v>42216</v>
      </c>
      <c r="AT159">
        <v>117.496841</v>
      </c>
      <c r="AU159" s="73">
        <f t="shared" si="111"/>
        <v>-4.9494696375913201E-2</v>
      </c>
      <c r="AW159" s="66">
        <v>42216</v>
      </c>
      <c r="AX159">
        <v>64.246955999999997</v>
      </c>
      <c r="AY159" s="73">
        <f t="shared" si="112"/>
        <v>-8.9572352565200547E-2</v>
      </c>
      <c r="BA159" s="66">
        <v>42216</v>
      </c>
      <c r="BB159">
        <v>6.1806999999999999</v>
      </c>
      <c r="BC159" s="73">
        <f t="shared" si="113"/>
        <v>3.1924316311755492E-3</v>
      </c>
      <c r="BE159" s="66">
        <v>42216</v>
      </c>
      <c r="BF159">
        <v>79.182868999999997</v>
      </c>
      <c r="BG159" s="73">
        <f t="shared" si="114"/>
        <v>-0.10408652504654552</v>
      </c>
      <c r="BI159" s="66">
        <v>42216</v>
      </c>
      <c r="BJ159">
        <v>162.03114299999999</v>
      </c>
      <c r="BK159" s="73">
        <f t="shared" si="115"/>
        <v>-5.7545535040125433E-2</v>
      </c>
      <c r="BM159" s="66">
        <v>42216</v>
      </c>
      <c r="BN159">
        <v>48.713810000000002</v>
      </c>
      <c r="BO159" s="73">
        <f t="shared" si="116"/>
        <v>-5.2616391315186486E-2</v>
      </c>
      <c r="BQ159" s="66">
        <v>42216</v>
      </c>
      <c r="BR159">
        <v>12.219173</v>
      </c>
      <c r="BS159" s="73">
        <f t="shared" si="117"/>
        <v>-7.607384766800214E-2</v>
      </c>
      <c r="BU159" s="66">
        <v>42216</v>
      </c>
      <c r="BV159">
        <v>61.480376999999997</v>
      </c>
      <c r="BW159" s="73">
        <f t="shared" si="118"/>
        <v>-0.12731968841983884</v>
      </c>
      <c r="BY159" s="66">
        <v>42216</v>
      </c>
      <c r="BZ159">
        <v>12.079732999999999</v>
      </c>
      <c r="CA159" s="73">
        <f t="shared" si="119"/>
        <v>-0.10703290343261385</v>
      </c>
      <c r="CC159" s="66">
        <v>42216</v>
      </c>
      <c r="CD159">
        <v>72.442824999999999</v>
      </c>
      <c r="CE159" s="73">
        <f t="shared" si="120"/>
        <v>-0.1047522856893395</v>
      </c>
      <c r="CG159" s="66">
        <v>42216</v>
      </c>
      <c r="CH159">
        <v>19.2971</v>
      </c>
      <c r="CI159" s="73">
        <f t="shared" si="121"/>
        <v>-6.565027859991425E-2</v>
      </c>
      <c r="CK159" s="66">
        <v>42216</v>
      </c>
      <c r="CL159">
        <v>52.371291999999997</v>
      </c>
      <c r="CM159" s="73">
        <f t="shared" si="122"/>
        <v>-2.2161602144686977E-2</v>
      </c>
      <c r="CO159" s="66">
        <v>42216</v>
      </c>
      <c r="CP159">
        <v>3.6165240000000001</v>
      </c>
      <c r="CQ159" s="73">
        <f t="shared" si="123"/>
        <v>-6.6755923794740893E-2</v>
      </c>
      <c r="CS159" s="66">
        <v>42216</v>
      </c>
      <c r="CT159">
        <v>15.49</v>
      </c>
      <c r="CU159" s="73">
        <f t="shared" si="149"/>
        <v>4.4892026149069862E-2</v>
      </c>
      <c r="CW159" s="66">
        <v>42216</v>
      </c>
      <c r="CX159">
        <v>104.9721</v>
      </c>
      <c r="CY159" s="73">
        <f t="shared" si="124"/>
        <v>4.3971793499212292E-2</v>
      </c>
      <c r="DA159" s="66">
        <v>42216</v>
      </c>
      <c r="DB159">
        <v>51.030890999999997</v>
      </c>
      <c r="DC159" s="73">
        <f t="shared" si="125"/>
        <v>-0.10772277902254794</v>
      </c>
      <c r="DE159" s="66">
        <v>42216</v>
      </c>
      <c r="DF159">
        <v>63.404995</v>
      </c>
      <c r="DG159" s="73">
        <f t="shared" si="126"/>
        <v>-2.3509766307140939E-2</v>
      </c>
      <c r="DI159" s="93">
        <v>42216</v>
      </c>
      <c r="DJ159" s="65">
        <v>6.4240000000000004</v>
      </c>
      <c r="DK159" s="95">
        <f t="shared" si="127"/>
        <v>6.1305893679980433E-2</v>
      </c>
      <c r="DM159" s="66">
        <v>42216</v>
      </c>
      <c r="DN159">
        <v>2.8714590000000002</v>
      </c>
      <c r="DO159" s="73">
        <f t="shared" si="128"/>
        <v>-7.3449204979003063E-2</v>
      </c>
      <c r="DQ159" s="66">
        <v>42216</v>
      </c>
      <c r="DR159">
        <v>52.658760000000001</v>
      </c>
      <c r="DS159" s="73">
        <f t="shared" si="129"/>
        <v>-0.12122898529462543</v>
      </c>
      <c r="DU159" s="66">
        <v>42216</v>
      </c>
      <c r="DV159">
        <v>9.2140000000000004</v>
      </c>
      <c r="DW159" s="73">
        <f t="shared" si="130"/>
        <v>4.6881849412405162E-2</v>
      </c>
      <c r="DY159" s="66">
        <v>42216</v>
      </c>
      <c r="DZ159">
        <v>63.280087000000002</v>
      </c>
      <c r="EA159" s="73">
        <f t="shared" si="131"/>
        <v>-0.10989147750569686</v>
      </c>
      <c r="EC159" s="66">
        <v>42216</v>
      </c>
      <c r="ED159">
        <v>12.431766</v>
      </c>
      <c r="EE159" s="73">
        <f t="shared" si="132"/>
        <v>-5.6823834024556791E-2</v>
      </c>
      <c r="EG159" s="93">
        <v>42216</v>
      </c>
      <c r="EH159" s="65">
        <v>13.94</v>
      </c>
      <c r="EI159" s="95">
        <f t="shared" si="133"/>
        <v>8.9231133727942613E-2</v>
      </c>
      <c r="EK159" s="66">
        <v>42216</v>
      </c>
      <c r="EL159">
        <v>65.921608000000006</v>
      </c>
      <c r="EM159" s="73">
        <f t="shared" si="134"/>
        <v>-8.592347377277447E-2</v>
      </c>
      <c r="EO159" s="66">
        <v>42216</v>
      </c>
      <c r="EP159">
        <v>22.326097000000001</v>
      </c>
      <c r="EQ159" s="73">
        <f t="shared" si="135"/>
        <v>-0.11399753604249123</v>
      </c>
      <c r="ES159" s="66">
        <v>42216</v>
      </c>
      <c r="ET159">
        <v>20.600169999999999</v>
      </c>
      <c r="EU159" s="73">
        <f t="shared" si="136"/>
        <v>-9.9387216432513262E-2</v>
      </c>
      <c r="EW159" s="66">
        <v>42216</v>
      </c>
      <c r="EX159">
        <v>13.193433000000001</v>
      </c>
      <c r="EY159" s="73">
        <f t="shared" si="137"/>
        <v>-8.7505459110876455E-2</v>
      </c>
      <c r="FA159" s="66">
        <v>42216</v>
      </c>
      <c r="FB159">
        <v>37.314171000000002</v>
      </c>
      <c r="FC159" s="73">
        <f t="shared" si="138"/>
        <v>-2.3031070548441408E-2</v>
      </c>
      <c r="FE159" s="66">
        <v>42216</v>
      </c>
      <c r="FF159">
        <v>4.8789829999999998</v>
      </c>
      <c r="FG159" s="73">
        <f t="shared" si="139"/>
        <v>-0.13741203541061187</v>
      </c>
      <c r="FI159" s="66">
        <v>42216</v>
      </c>
      <c r="FJ159">
        <v>18.9678</v>
      </c>
      <c r="FK159" s="73">
        <f t="shared" si="140"/>
        <v>-8.2255849770505679E-2</v>
      </c>
      <c r="FM159" s="93">
        <v>42216</v>
      </c>
      <c r="FN159" s="65">
        <v>167.3</v>
      </c>
      <c r="FO159" s="95">
        <f t="shared" si="141"/>
        <v>5.088440577254686E-2</v>
      </c>
      <c r="FQ159" s="66">
        <v>42216</v>
      </c>
      <c r="FR159">
        <v>102.935181</v>
      </c>
      <c r="FS159" s="73">
        <f t="shared" si="142"/>
        <v>-8.8728134305190859E-2</v>
      </c>
      <c r="FU159" s="66">
        <v>42216</v>
      </c>
      <c r="FV159">
        <v>231.25</v>
      </c>
      <c r="FW159" s="73">
        <f t="shared" si="143"/>
        <v>-4.6677263811290885E-2</v>
      </c>
      <c r="FY159" s="93">
        <v>42216</v>
      </c>
      <c r="FZ159" s="65">
        <v>19.2578</v>
      </c>
      <c r="GA159" s="95">
        <f t="shared" si="144"/>
        <v>7.5912665244093458E-2</v>
      </c>
      <c r="GC159" s="66">
        <v>42216</v>
      </c>
      <c r="GD159">
        <v>23.59882</v>
      </c>
      <c r="GE159" s="73">
        <f t="shared" si="145"/>
        <v>-7.4909140964625948E-2</v>
      </c>
      <c r="GG159" s="66">
        <v>42216</v>
      </c>
      <c r="GH159">
        <v>37.505305999999997</v>
      </c>
      <c r="GI159" s="73">
        <f t="shared" si="146"/>
        <v>-4.6619881365588978E-2</v>
      </c>
      <c r="GK159" s="66">
        <v>42216</v>
      </c>
      <c r="GL159">
        <v>7.6205699999999998</v>
      </c>
      <c r="GM159" s="73">
        <f t="shared" si="147"/>
        <v>-0.17530000197852005</v>
      </c>
      <c r="GO159" s="66">
        <v>42216</v>
      </c>
      <c r="GP159">
        <v>22.939665000000002</v>
      </c>
      <c r="GQ159" s="73">
        <f t="shared" si="148"/>
        <v>-0.19774466336667451</v>
      </c>
    </row>
    <row r="160" spans="1:199">
      <c r="A160" s="66">
        <v>42247</v>
      </c>
      <c r="B160">
        <v>85.174796999999998</v>
      </c>
      <c r="C160" s="73">
        <f t="shared" ref="C160:C188" si="150">LN(B160/B159)</f>
        <v>-2.6407646490428014E-2</v>
      </c>
      <c r="E160" s="66">
        <v>42247</v>
      </c>
      <c r="F160">
        <v>142.94244399999999</v>
      </c>
      <c r="G160" s="73">
        <f t="shared" ref="G160:G188" si="151">LN(F160/F159)</f>
        <v>6.922697348156771E-3</v>
      </c>
      <c r="I160" s="66">
        <v>42247</v>
      </c>
      <c r="J160">
        <v>34.118870000000001</v>
      </c>
      <c r="K160" s="73">
        <f t="shared" ref="K160:K188" si="152">LN(J160/J159)</f>
        <v>-1.4937641554029686E-2</v>
      </c>
      <c r="M160" s="66">
        <v>42247</v>
      </c>
      <c r="N160">
        <v>32.929386000000001</v>
      </c>
      <c r="O160" s="73">
        <f t="shared" ref="O160:O187" si="153">LN(N160/N159)</f>
        <v>1.1491435312712121E-2</v>
      </c>
      <c r="Q160" s="66">
        <v>42247</v>
      </c>
      <c r="R160">
        <v>55.415779000000001</v>
      </c>
      <c r="S160" s="73">
        <f t="shared" ref="S160:S187" si="154">LN(R160/R159)</f>
        <v>-3.509727913190519E-2</v>
      </c>
      <c r="U160" s="66">
        <v>42247</v>
      </c>
      <c r="V160">
        <v>146.69126900000001</v>
      </c>
      <c r="W160" s="73">
        <f t="shared" ref="W160:W187" si="155">LN(V160/V159)</f>
        <v>1.5272546012833383E-2</v>
      </c>
      <c r="X160"/>
      <c r="Y160" s="66">
        <v>42247</v>
      </c>
      <c r="Z160">
        <v>72.339371</v>
      </c>
      <c r="AA160" s="73">
        <f t="shared" ref="AA160:AA187" si="156">LN(Z160/Z159)</f>
        <v>-0.10127398854258386</v>
      </c>
      <c r="AC160" s="93">
        <v>42247</v>
      </c>
      <c r="AD160" s="65">
        <v>29.59</v>
      </c>
      <c r="AE160" s="95">
        <f t="shared" ref="AE160:AE187" si="157">LN(AD160/AD159)</f>
        <v>-5.7139638551981987E-2</v>
      </c>
      <c r="AG160" s="66">
        <v>42247</v>
      </c>
      <c r="AH160">
        <v>101.634209</v>
      </c>
      <c r="AI160" s="73">
        <f t="shared" ref="AI160:AI187" si="158">LN(AH160/AH159)</f>
        <v>-8.0732306473362811E-2</v>
      </c>
      <c r="AJ160"/>
      <c r="AK160" s="66">
        <v>42247</v>
      </c>
      <c r="AL160">
        <v>71.831314000000006</v>
      </c>
      <c r="AM160" s="73">
        <f t="shared" ref="AM160:AM187" si="159">LN(AL160/AL159)</f>
        <v>-3.7910382753194034E-2</v>
      </c>
      <c r="AN160"/>
      <c r="AO160" s="66">
        <v>42247</v>
      </c>
      <c r="AP160">
        <v>49.842224000000002</v>
      </c>
      <c r="AQ160" s="73">
        <f t="shared" ref="AQ160:AQ187" si="160">LN(AP160/AP159)</f>
        <v>-9.0297726556304012E-2</v>
      </c>
      <c r="AS160" s="66">
        <v>42247</v>
      </c>
      <c r="AT160">
        <v>116.130608</v>
      </c>
      <c r="AU160" s="73">
        <f t="shared" ref="AU160:AU187" si="161">LN(AT160/AT159)</f>
        <v>-1.1695959360532361E-2</v>
      </c>
      <c r="AW160" s="66">
        <v>42247</v>
      </c>
      <c r="AX160">
        <v>61.116013000000002</v>
      </c>
      <c r="AY160" s="73">
        <f t="shared" ref="AY160:AY187" si="162">LN(AX160/AX159)</f>
        <v>-4.9960434820375335E-2</v>
      </c>
      <c r="BA160" s="66">
        <v>42247</v>
      </c>
      <c r="BB160">
        <v>5.3701999999999996</v>
      </c>
      <c r="BC160" s="73">
        <f t="shared" ref="BC160:BC187" si="163">LN(BB160/BB159)</f>
        <v>-0.14056638188851603</v>
      </c>
      <c r="BE160" s="66">
        <v>42247</v>
      </c>
      <c r="BF160">
        <v>75.770493000000002</v>
      </c>
      <c r="BG160" s="73">
        <f t="shared" ref="BG160:BG187" si="164">LN(BF160/BF159)</f>
        <v>-4.4051032463958355E-2</v>
      </c>
      <c r="BI160" s="66">
        <v>42247</v>
      </c>
      <c r="BJ160">
        <v>91.977615</v>
      </c>
      <c r="BK160" s="73">
        <f t="shared" ref="BK160:BK187" si="165">LN(BJ160/BJ159)</f>
        <v>-0.56624332527154231</v>
      </c>
      <c r="BM160" s="66">
        <v>42247</v>
      </c>
      <c r="BN160">
        <v>45.415432000000003</v>
      </c>
      <c r="BO160" s="73">
        <f t="shared" ref="BO160:BO187" si="166">LN(BN160/BN159)</f>
        <v>-7.0110603600011895E-2</v>
      </c>
      <c r="BQ160" s="66">
        <v>42247</v>
      </c>
      <c r="BR160">
        <v>12.732144999999999</v>
      </c>
      <c r="BS160" s="73">
        <f t="shared" ref="BS160:BS187" si="167">LN(BR160/BR159)</f>
        <v>4.1123622469828668E-2</v>
      </c>
      <c r="BU160" s="66">
        <v>42247</v>
      </c>
      <c r="BV160">
        <v>55.637763999999997</v>
      </c>
      <c r="BW160" s="73">
        <f t="shared" ref="BW160:BW187" si="168">LN(BV160/BV159)</f>
        <v>-9.9855871395227169E-2</v>
      </c>
      <c r="BY160" s="66">
        <v>42247</v>
      </c>
      <c r="BZ160">
        <v>11.835443</v>
      </c>
      <c r="CA160" s="73">
        <f t="shared" ref="CA160:CA187" si="169">LN(BZ160/BZ159)</f>
        <v>-2.0430416000285723E-2</v>
      </c>
      <c r="CC160" s="66">
        <v>42247</v>
      </c>
      <c r="CD160">
        <v>69.799567999999994</v>
      </c>
      <c r="CE160" s="73">
        <f t="shared" ref="CE160:CE187" si="170">LN(CD160/CD159)</f>
        <v>-3.7169809408667896E-2</v>
      </c>
      <c r="CG160" s="66">
        <v>42247</v>
      </c>
      <c r="CH160">
        <v>18.575872</v>
      </c>
      <c r="CI160" s="73">
        <f t="shared" ref="CI160:CI187" si="171">LN(CH160/CH159)</f>
        <v>-3.809129123320415E-2</v>
      </c>
      <c r="CK160" s="66">
        <v>42247</v>
      </c>
      <c r="CL160">
        <v>51.995379999999997</v>
      </c>
      <c r="CM160" s="73">
        <f t="shared" ref="CM160:CM187" si="172">LN(CL160/CL159)</f>
        <v>-7.2037101195002017E-3</v>
      </c>
      <c r="CO160" s="66">
        <v>42247</v>
      </c>
      <c r="CP160">
        <v>3.5857679999999998</v>
      </c>
      <c r="CQ160" s="73">
        <f t="shared" ref="CQ160:CQ187" si="173">LN(CP160/CP159)</f>
        <v>-8.5406664857912186E-3</v>
      </c>
      <c r="CS160" s="66">
        <v>42247</v>
      </c>
      <c r="CT160">
        <v>13.645</v>
      </c>
      <c r="CU160" s="73">
        <f t="shared" si="149"/>
        <v>-0.12682150026847555</v>
      </c>
      <c r="CW160" s="66">
        <v>42247</v>
      </c>
      <c r="CX160">
        <v>94.612200000000001</v>
      </c>
      <c r="CY160" s="73">
        <f t="shared" ref="CY160:CY187" si="174">LN(CX160/CX159)</f>
        <v>-0.10390816876163364</v>
      </c>
      <c r="DA160" s="66">
        <v>42247</v>
      </c>
      <c r="DB160">
        <v>51.979832000000002</v>
      </c>
      <c r="DC160" s="73">
        <f t="shared" ref="DC160:DC187" si="175">LN(DB160/DB159)</f>
        <v>1.8424641954897975E-2</v>
      </c>
      <c r="DE160" s="66">
        <v>42247</v>
      </c>
      <c r="DF160">
        <v>63.442698999999998</v>
      </c>
      <c r="DG160" s="73">
        <f t="shared" ref="DG160:DG187" si="176">LN(DF160/DF159)</f>
        <v>5.9447672908248561E-4</v>
      </c>
      <c r="DI160" s="93">
        <v>42247</v>
      </c>
      <c r="DJ160" s="65">
        <v>6.0549999999999997</v>
      </c>
      <c r="DK160" s="95">
        <f t="shared" ref="DK160:DK187" si="177">LN(DJ160/DJ159)</f>
        <v>-5.915659963940504E-2</v>
      </c>
      <c r="DM160" s="66">
        <v>42247</v>
      </c>
      <c r="DN160">
        <v>2.78498</v>
      </c>
      <c r="DO160" s="73">
        <f t="shared" ref="DO160:DO187" si="178">LN(DN160/DN159)</f>
        <v>-3.0579570943578539E-2</v>
      </c>
      <c r="DQ160" s="66">
        <v>42247</v>
      </c>
      <c r="DR160">
        <v>46.750655999999999</v>
      </c>
      <c r="DS160" s="73">
        <f t="shared" ref="DS160:DS187" si="179">LN(DR160/DR159)</f>
        <v>-0.11900431878464661</v>
      </c>
      <c r="DU160" s="66">
        <v>42247</v>
      </c>
      <c r="DV160">
        <v>8.2629999999999999</v>
      </c>
      <c r="DW160" s="73">
        <f t="shared" ref="DW160:DW187" si="180">LN(DV160/DV159)</f>
        <v>-0.10893634879467794</v>
      </c>
      <c r="DY160" s="66">
        <v>42247</v>
      </c>
      <c r="DZ160">
        <v>68.297348</v>
      </c>
      <c r="EA160" s="73">
        <f t="shared" ref="EA160:EA187" si="181">LN(DZ160/DZ159)</f>
        <v>7.6300238825540018E-2</v>
      </c>
      <c r="EC160" s="66">
        <v>42247</v>
      </c>
      <c r="ED160">
        <v>11.911942</v>
      </c>
      <c r="EE160" s="73">
        <f t="shared" ref="EE160:EE187" si="182">LN(ED160/ED159)</f>
        <v>-4.2713544724095616E-2</v>
      </c>
      <c r="EG160" s="93">
        <v>42247</v>
      </c>
      <c r="EH160" s="65">
        <v>12.59</v>
      </c>
      <c r="EI160" s="95">
        <f t="shared" ref="EI160:EI187" si="183">LN(EH160/EH159)</f>
        <v>-0.10185955727612199</v>
      </c>
      <c r="EK160" s="66">
        <v>42247</v>
      </c>
      <c r="EL160">
        <v>67.477592000000001</v>
      </c>
      <c r="EM160" s="73">
        <f t="shared" ref="EM160:EM187" si="184">LN(EL160/EL159)</f>
        <v>2.3329293886162006E-2</v>
      </c>
      <c r="EO160" s="66">
        <v>42247</v>
      </c>
      <c r="EP160">
        <v>22.526126999999999</v>
      </c>
      <c r="EQ160" s="73">
        <f t="shared" ref="EQ160:EQ187" si="185">LN(EP160/EP159)</f>
        <v>8.9195722458097482E-3</v>
      </c>
      <c r="ES160" s="66">
        <v>42247</v>
      </c>
      <c r="ET160">
        <v>18.914947999999999</v>
      </c>
      <c r="EU160" s="73">
        <f t="shared" ref="EU160:EU187" si="186">LN(ET160/ET159)</f>
        <v>-8.534681924834854E-2</v>
      </c>
      <c r="EW160" s="66">
        <v>42247</v>
      </c>
      <c r="EX160">
        <v>11.892207000000001</v>
      </c>
      <c r="EY160" s="73">
        <f t="shared" ref="EY160:EY187" si="187">LN(EX160/EX159)</f>
        <v>-0.10383589415384349</v>
      </c>
      <c r="FA160" s="66">
        <v>42247</v>
      </c>
      <c r="FB160">
        <v>33.964584000000002</v>
      </c>
      <c r="FC160" s="73">
        <f t="shared" ref="FC160:FC187" si="188">LN(FB160/FB159)</f>
        <v>-9.4054839403642301E-2</v>
      </c>
      <c r="FE160" s="66">
        <v>42247</v>
      </c>
      <c r="FF160">
        <v>5.2330880000000004</v>
      </c>
      <c r="FG160" s="73">
        <f t="shared" ref="FG160:FG187" si="189">LN(FF160/FF159)</f>
        <v>7.0064747099334856E-2</v>
      </c>
      <c r="FI160" s="66">
        <v>42247</v>
      </c>
      <c r="FJ160">
        <v>18.180520999999999</v>
      </c>
      <c r="FK160" s="73">
        <f t="shared" ref="FK160:FK187" si="190">LN(FJ160/FJ159)</f>
        <v>-4.2392058428794475E-2</v>
      </c>
      <c r="FM160" s="93">
        <v>42247</v>
      </c>
      <c r="FN160" s="65">
        <v>163.80000000000001</v>
      </c>
      <c r="FO160" s="95">
        <f t="shared" ref="FO160:FO187" si="191">LN(FN160/FN159)</f>
        <v>-2.1142436573809237E-2</v>
      </c>
      <c r="FQ160" s="66">
        <v>42247</v>
      </c>
      <c r="FR160">
        <v>105.057564</v>
      </c>
      <c r="FS160" s="73">
        <f t="shared" ref="FS160:FS187" si="192">LN(FR160/FR159)</f>
        <v>2.0408949055626752E-2</v>
      </c>
      <c r="FU160" s="66">
        <v>42247</v>
      </c>
      <c r="FV160">
        <v>231.300003</v>
      </c>
      <c r="FW160" s="73">
        <f t="shared" ref="FW160:FW187" si="193">LN(FV160/FV159)</f>
        <v>2.1620581502743784E-4</v>
      </c>
      <c r="FY160" s="93">
        <v>42247</v>
      </c>
      <c r="FZ160" s="65">
        <v>18.715900000000001</v>
      </c>
      <c r="GA160" s="95">
        <f t="shared" ref="GA160:GA187" si="194">LN(FZ160/FZ159)</f>
        <v>-2.8542743502058907E-2</v>
      </c>
      <c r="GC160" s="66">
        <v>42247</v>
      </c>
      <c r="GD160">
        <v>22.069889</v>
      </c>
      <c r="GE160" s="73">
        <f t="shared" ref="GE160:GE187" si="195">LN(GD160/GD159)</f>
        <v>-6.6982519977269825E-2</v>
      </c>
      <c r="GG160" s="66">
        <v>42247</v>
      </c>
      <c r="GH160">
        <v>35.440753999999998</v>
      </c>
      <c r="GI160" s="73">
        <f t="shared" ref="GI160:GI187" si="196">LN(GH160/GH159)</f>
        <v>-5.6620015394864796E-2</v>
      </c>
      <c r="GK160" s="66">
        <v>42247</v>
      </c>
      <c r="GL160">
        <v>5.7923580000000001</v>
      </c>
      <c r="GM160" s="73">
        <f t="shared" ref="GM160:GM187" si="197">LN(GL160/GL159)</f>
        <v>-0.27431170748498646</v>
      </c>
      <c r="GO160" s="66">
        <v>42247</v>
      </c>
      <c r="GP160">
        <v>21.014641000000001</v>
      </c>
      <c r="GQ160" s="73">
        <f t="shared" ref="GQ160:GQ187" si="198">LN(GP160/GP159)</f>
        <v>-8.7648123006368234E-2</v>
      </c>
    </row>
    <row r="161" spans="1:199">
      <c r="A161" s="66">
        <v>42277</v>
      </c>
      <c r="B161">
        <v>96.552978999999993</v>
      </c>
      <c r="C161" s="73">
        <f t="shared" si="150"/>
        <v>0.12538628266232935</v>
      </c>
      <c r="E161" s="66">
        <v>42277</v>
      </c>
      <c r="F161">
        <v>159.284119</v>
      </c>
      <c r="G161" s="73">
        <f t="shared" si="151"/>
        <v>0.10824745981334216</v>
      </c>
      <c r="I161" s="66">
        <v>42277</v>
      </c>
      <c r="J161">
        <v>38.041705999999998</v>
      </c>
      <c r="K161" s="73">
        <f t="shared" si="152"/>
        <v>0.1088324805310613</v>
      </c>
      <c r="M161" s="66">
        <v>42277</v>
      </c>
      <c r="N161">
        <v>37.727961999999998</v>
      </c>
      <c r="O161" s="73">
        <f t="shared" si="153"/>
        <v>0.13603606654241629</v>
      </c>
      <c r="Q161" s="66">
        <v>42277</v>
      </c>
      <c r="R161">
        <v>68.736609999999999</v>
      </c>
      <c r="S161" s="73">
        <f t="shared" si="154"/>
        <v>0.21541758124696614</v>
      </c>
      <c r="U161" s="66">
        <v>42277</v>
      </c>
      <c r="V161">
        <v>157.09826699999999</v>
      </c>
      <c r="W161" s="73">
        <f t="shared" si="155"/>
        <v>6.8541346651705901E-2</v>
      </c>
      <c r="X161"/>
      <c r="Y161" s="66">
        <v>42277</v>
      </c>
      <c r="Z161">
        <v>82.800255000000007</v>
      </c>
      <c r="AA161" s="73">
        <f t="shared" si="156"/>
        <v>0.13506260966161437</v>
      </c>
      <c r="AC161" s="93">
        <v>42277</v>
      </c>
      <c r="AD161" s="65">
        <v>29.895</v>
      </c>
      <c r="AE161" s="95">
        <f t="shared" si="157"/>
        <v>1.0254775920749339E-2</v>
      </c>
      <c r="AG161" s="66">
        <v>42277</v>
      </c>
      <c r="AH161">
        <v>107.76132200000001</v>
      </c>
      <c r="AI161" s="73">
        <f t="shared" si="158"/>
        <v>5.8538618801192183E-2</v>
      </c>
      <c r="AJ161"/>
      <c r="AK161" s="66">
        <v>42277</v>
      </c>
      <c r="AL161">
        <v>77.720641999999998</v>
      </c>
      <c r="AM161" s="73">
        <f t="shared" si="159"/>
        <v>7.8800375785498589E-2</v>
      </c>
      <c r="AN161"/>
      <c r="AO161" s="66">
        <v>42277</v>
      </c>
      <c r="AP161">
        <v>59.686321</v>
      </c>
      <c r="AQ161" s="73">
        <f t="shared" si="160"/>
        <v>0.18024036888970915</v>
      </c>
      <c r="AS161" s="66">
        <v>42277</v>
      </c>
      <c r="AT161">
        <v>131.945908</v>
      </c>
      <c r="AU161" s="73">
        <f t="shared" si="161"/>
        <v>0.12767656196569765</v>
      </c>
      <c r="AW161" s="66">
        <v>42277</v>
      </c>
      <c r="AX161">
        <v>66.671195999999995</v>
      </c>
      <c r="AY161" s="73">
        <f t="shared" si="162"/>
        <v>8.6999105171408395E-2</v>
      </c>
      <c r="BA161" s="66">
        <v>42277</v>
      </c>
      <c r="BB161">
        <v>4.6660000000000004</v>
      </c>
      <c r="BC161" s="73">
        <f t="shared" si="163"/>
        <v>-0.14056297817585484</v>
      </c>
      <c r="BE161" s="66">
        <v>42277</v>
      </c>
      <c r="BF161">
        <v>82.023300000000006</v>
      </c>
      <c r="BG161" s="73">
        <f t="shared" si="164"/>
        <v>7.9294410788747369E-2</v>
      </c>
      <c r="BI161" s="66">
        <v>42277</v>
      </c>
      <c r="BJ161">
        <v>102.845558</v>
      </c>
      <c r="BK161" s="73">
        <f t="shared" si="165"/>
        <v>0.11168319383023578</v>
      </c>
      <c r="BM161" s="66">
        <v>42277</v>
      </c>
      <c r="BN161">
        <v>47.839432000000002</v>
      </c>
      <c r="BO161" s="73">
        <f t="shared" si="166"/>
        <v>5.199827747757834E-2</v>
      </c>
      <c r="BQ161" s="66">
        <v>42277</v>
      </c>
      <c r="BR161">
        <v>13.629848000000001</v>
      </c>
      <c r="BS161" s="73">
        <f t="shared" si="167"/>
        <v>6.813219579330787E-2</v>
      </c>
      <c r="BU161" s="66">
        <v>42277</v>
      </c>
      <c r="BV161">
        <v>67.751960999999994</v>
      </c>
      <c r="BW161" s="73">
        <f t="shared" si="168"/>
        <v>0.19699122465852995</v>
      </c>
      <c r="BY161" s="66">
        <v>42277</v>
      </c>
      <c r="BZ161">
        <v>12.872633</v>
      </c>
      <c r="CA161" s="73">
        <f t="shared" si="169"/>
        <v>8.4004911374995272E-2</v>
      </c>
      <c r="CC161" s="66">
        <v>42277</v>
      </c>
      <c r="CD161">
        <v>82.258117999999996</v>
      </c>
      <c r="CE161" s="73">
        <f t="shared" si="170"/>
        <v>0.16423426322576642</v>
      </c>
      <c r="CG161" s="66">
        <v>42277</v>
      </c>
      <c r="CH161">
        <v>20.885517</v>
      </c>
      <c r="CI161" s="73">
        <f t="shared" si="171"/>
        <v>0.11719241793106555</v>
      </c>
      <c r="CK161" s="66">
        <v>42277</v>
      </c>
      <c r="CL161">
        <v>56.277141999999998</v>
      </c>
      <c r="CM161" s="73">
        <f t="shared" si="172"/>
        <v>7.9133580670961406E-2</v>
      </c>
      <c r="CO161" s="66">
        <v>42277</v>
      </c>
      <c r="CP161">
        <v>3.7920129999999999</v>
      </c>
      <c r="CQ161" s="73">
        <f t="shared" si="173"/>
        <v>5.5924335607035157E-2</v>
      </c>
      <c r="CS161" s="66">
        <v>42277</v>
      </c>
      <c r="CT161">
        <v>12.65</v>
      </c>
      <c r="CU161" s="73">
        <f t="shared" si="149"/>
        <v>-7.5715938986772535E-2</v>
      </c>
      <c r="CW161" s="66">
        <v>42277</v>
      </c>
      <c r="CX161">
        <v>93.549599999999998</v>
      </c>
      <c r="CY161" s="73">
        <f t="shared" si="174"/>
        <v>-1.1294654879270899E-2</v>
      </c>
      <c r="DA161" s="66">
        <v>42277</v>
      </c>
      <c r="DB161">
        <v>58.419727000000002</v>
      </c>
      <c r="DC161" s="73">
        <f t="shared" si="175"/>
        <v>0.1167978266956952</v>
      </c>
      <c r="DE161" s="66">
        <v>42277</v>
      </c>
      <c r="DF161">
        <v>65.148955999999998</v>
      </c>
      <c r="DG161" s="73">
        <f t="shared" si="176"/>
        <v>2.6539158325940629E-2</v>
      </c>
      <c r="DI161" s="93">
        <v>42277</v>
      </c>
      <c r="DJ161" s="65">
        <v>5.9470000000000001</v>
      </c>
      <c r="DK161" s="95">
        <f t="shared" si="177"/>
        <v>-1.7997486280598878E-2</v>
      </c>
      <c r="DM161" s="66">
        <v>42277</v>
      </c>
      <c r="DN161">
        <v>2.795569</v>
      </c>
      <c r="DO161" s="73">
        <f t="shared" si="178"/>
        <v>3.7949716805259987E-3</v>
      </c>
      <c r="DQ161" s="66">
        <v>42277</v>
      </c>
      <c r="DR161">
        <v>51.490226999999997</v>
      </c>
      <c r="DS161" s="73">
        <f t="shared" si="179"/>
        <v>9.6563734949556959E-2</v>
      </c>
      <c r="DU161" s="66">
        <v>42277</v>
      </c>
      <c r="DV161">
        <v>7.58</v>
      </c>
      <c r="DW161" s="73">
        <f t="shared" si="180"/>
        <v>-8.6274518064766936E-2</v>
      </c>
      <c r="DY161" s="66">
        <v>42277</v>
      </c>
      <c r="DZ161">
        <v>77.345489999999998</v>
      </c>
      <c r="EA161" s="73">
        <f t="shared" si="181"/>
        <v>0.12441133179374238</v>
      </c>
      <c r="EC161" s="66">
        <v>42277</v>
      </c>
      <c r="ED161">
        <v>14.127807000000001</v>
      </c>
      <c r="EE161" s="73">
        <f t="shared" si="182"/>
        <v>0.17060355662266233</v>
      </c>
      <c r="EG161" s="93">
        <v>42277</v>
      </c>
      <c r="EH161" s="65">
        <v>10.83</v>
      </c>
      <c r="EI161" s="95">
        <f t="shared" si="183"/>
        <v>-0.15058278704335651</v>
      </c>
      <c r="EK161" s="66">
        <v>42277</v>
      </c>
      <c r="EL161">
        <v>79.142646999999997</v>
      </c>
      <c r="EM161" s="73">
        <f t="shared" si="184"/>
        <v>0.15945631006003583</v>
      </c>
      <c r="EO161" s="66">
        <v>42277</v>
      </c>
      <c r="EP161">
        <v>24.612805999999999</v>
      </c>
      <c r="EQ161" s="73">
        <f t="shared" si="185"/>
        <v>8.8591041055800859E-2</v>
      </c>
      <c r="ES161" s="66">
        <v>42277</v>
      </c>
      <c r="ET161">
        <v>22.101143</v>
      </c>
      <c r="EU161" s="73">
        <f t="shared" si="186"/>
        <v>0.15567681770299566</v>
      </c>
      <c r="EW161" s="66">
        <v>42277</v>
      </c>
      <c r="EX161">
        <v>13.139901999999999</v>
      </c>
      <c r="EY161" s="73">
        <f t="shared" si="187"/>
        <v>9.9770243241281129E-2</v>
      </c>
      <c r="FA161" s="66">
        <v>42277</v>
      </c>
      <c r="FB161">
        <v>36.061275000000002</v>
      </c>
      <c r="FC161" s="73">
        <f t="shared" si="188"/>
        <v>5.9901240221199192E-2</v>
      </c>
      <c r="FE161" s="66">
        <v>42277</v>
      </c>
      <c r="FF161">
        <v>5.8148340000000003</v>
      </c>
      <c r="FG161" s="73">
        <f t="shared" si="189"/>
        <v>0.10541069509518612</v>
      </c>
      <c r="FI161" s="66">
        <v>42277</v>
      </c>
      <c r="FJ161">
        <v>18.855947</v>
      </c>
      <c r="FK161" s="73">
        <f t="shared" si="190"/>
        <v>3.6477608648978622E-2</v>
      </c>
      <c r="FM161" s="93">
        <v>42277</v>
      </c>
      <c r="FN161" s="65">
        <v>166.75</v>
      </c>
      <c r="FO161" s="95">
        <f t="shared" si="191"/>
        <v>1.7849513376763985E-2</v>
      </c>
      <c r="FQ161" s="66">
        <v>42277</v>
      </c>
      <c r="FR161">
        <v>115.38001300000001</v>
      </c>
      <c r="FS161" s="73">
        <f t="shared" si="192"/>
        <v>9.372271299334034E-2</v>
      </c>
      <c r="FU161" s="66">
        <v>42277</v>
      </c>
      <c r="FV161">
        <v>254.10000600000001</v>
      </c>
      <c r="FW161" s="73">
        <f t="shared" si="193"/>
        <v>9.4012331731307006E-2</v>
      </c>
      <c r="FY161" s="93">
        <v>42277</v>
      </c>
      <c r="FZ161" s="65">
        <v>18.498100000000001</v>
      </c>
      <c r="GA161" s="95">
        <f t="shared" si="194"/>
        <v>-1.1705405860389952E-2</v>
      </c>
      <c r="GC161" s="66">
        <v>42277</v>
      </c>
      <c r="GD161">
        <v>23.564416999999999</v>
      </c>
      <c r="GE161" s="73">
        <f t="shared" si="195"/>
        <v>6.5523629184772378E-2</v>
      </c>
      <c r="GG161" s="66">
        <v>42277</v>
      </c>
      <c r="GH161">
        <v>34.955517</v>
      </c>
      <c r="GI161" s="73">
        <f t="shared" si="196"/>
        <v>-1.3786090606167386E-2</v>
      </c>
      <c r="GK161" s="66">
        <v>42277</v>
      </c>
      <c r="GL161">
        <v>7.2291280000000002</v>
      </c>
      <c r="GM161" s="73">
        <f t="shared" si="197"/>
        <v>0.22157895775593517</v>
      </c>
      <c r="GO161" s="66">
        <v>42277</v>
      </c>
      <c r="GP161">
        <v>22.236916999999998</v>
      </c>
      <c r="GQ161" s="73">
        <f t="shared" si="198"/>
        <v>5.6534450397216773E-2</v>
      </c>
    </row>
    <row r="162" spans="1:199">
      <c r="A162" s="66">
        <v>42308</v>
      </c>
      <c r="B162">
        <v>109.429695</v>
      </c>
      <c r="C162" s="73">
        <f t="shared" si="150"/>
        <v>0.12519042537850911</v>
      </c>
      <c r="E162" s="66">
        <v>42308</v>
      </c>
      <c r="F162">
        <v>149.094055</v>
      </c>
      <c r="G162" s="73">
        <f t="shared" si="151"/>
        <v>-6.6112171135101233E-2</v>
      </c>
      <c r="I162" s="66">
        <v>42308</v>
      </c>
      <c r="J162">
        <v>40.501980000000003</v>
      </c>
      <c r="K162" s="73">
        <f t="shared" si="152"/>
        <v>6.2667777605873567E-2</v>
      </c>
      <c r="M162" s="66">
        <v>42308</v>
      </c>
      <c r="N162">
        <v>38.379517</v>
      </c>
      <c r="O162" s="73">
        <f t="shared" si="153"/>
        <v>1.7122388675891959E-2</v>
      </c>
      <c r="Q162" s="66">
        <v>42308</v>
      </c>
      <c r="R162">
        <v>71.328093999999993</v>
      </c>
      <c r="S162" s="73">
        <f t="shared" si="154"/>
        <v>3.7008321116713587E-2</v>
      </c>
      <c r="U162" s="66">
        <v>42308</v>
      </c>
      <c r="V162">
        <v>158.564697</v>
      </c>
      <c r="W162" s="73">
        <f t="shared" si="155"/>
        <v>9.2911789882241559E-3</v>
      </c>
      <c r="X162"/>
      <c r="Y162" s="66">
        <v>42308</v>
      </c>
      <c r="Z162">
        <v>88.808929000000006</v>
      </c>
      <c r="AA162" s="73">
        <f t="shared" si="156"/>
        <v>7.0056055648316018E-2</v>
      </c>
      <c r="AC162" s="93">
        <v>42307</v>
      </c>
      <c r="AD162" s="65">
        <v>34.009</v>
      </c>
      <c r="AE162" s="95">
        <f t="shared" si="157"/>
        <v>0.1289339531372258</v>
      </c>
      <c r="AG162" s="66">
        <v>42308</v>
      </c>
      <c r="AH162">
        <v>112.156784</v>
      </c>
      <c r="AI162" s="73">
        <f t="shared" si="158"/>
        <v>3.9978949521542489E-2</v>
      </c>
      <c r="AJ162"/>
      <c r="AK162" s="66">
        <v>42308</v>
      </c>
      <c r="AL162">
        <v>71.399756999999994</v>
      </c>
      <c r="AM162" s="73">
        <f t="shared" si="159"/>
        <v>-8.4826418918747412E-2</v>
      </c>
      <c r="AN162"/>
      <c r="AO162" s="66">
        <v>42308</v>
      </c>
      <c r="AP162">
        <v>64.471778999999998</v>
      </c>
      <c r="AQ162" s="73">
        <f t="shared" si="160"/>
        <v>7.7124728005412216E-2</v>
      </c>
      <c r="AS162" s="66">
        <v>42308</v>
      </c>
      <c r="AT162">
        <v>138.818512</v>
      </c>
      <c r="AU162" s="73">
        <f t="shared" si="161"/>
        <v>5.0775360215821831E-2</v>
      </c>
      <c r="AW162" s="66">
        <v>42308</v>
      </c>
      <c r="AX162">
        <v>70.079453000000001</v>
      </c>
      <c r="AY162" s="73">
        <f t="shared" si="162"/>
        <v>4.9856625660267585E-2</v>
      </c>
      <c r="BA162" s="66">
        <v>42307</v>
      </c>
      <c r="BB162">
        <v>5.0160999999999998</v>
      </c>
      <c r="BC162" s="73">
        <f t="shared" si="163"/>
        <v>7.235056573680454E-2</v>
      </c>
      <c r="BE162" s="66">
        <v>42308</v>
      </c>
      <c r="BF162">
        <v>84.795867999999999</v>
      </c>
      <c r="BG162" s="73">
        <f t="shared" si="164"/>
        <v>3.3243461951802167E-2</v>
      </c>
      <c r="BI162" s="66">
        <v>42308</v>
      </c>
      <c r="BJ162">
        <v>123.78164700000001</v>
      </c>
      <c r="BK162" s="73">
        <f t="shared" si="165"/>
        <v>0.18529067603200333</v>
      </c>
      <c r="BM162" s="66">
        <v>42308</v>
      </c>
      <c r="BN162">
        <v>48.575294</v>
      </c>
      <c r="BO162" s="73">
        <f t="shared" si="166"/>
        <v>1.5264811079133652E-2</v>
      </c>
      <c r="BQ162" s="66">
        <v>42308</v>
      </c>
      <c r="BR162">
        <v>13.990534</v>
      </c>
      <c r="BS162" s="73">
        <f t="shared" si="167"/>
        <v>2.611886429505892E-2</v>
      </c>
      <c r="BU162" s="66">
        <v>42308</v>
      </c>
      <c r="BV162">
        <v>72.693725999999998</v>
      </c>
      <c r="BW162" s="73">
        <f t="shared" si="168"/>
        <v>7.0401676962609516E-2</v>
      </c>
      <c r="BY162" s="66">
        <v>42308</v>
      </c>
      <c r="BZ162">
        <v>13.35774</v>
      </c>
      <c r="CA162" s="73">
        <f t="shared" si="169"/>
        <v>3.6992407134298043E-2</v>
      </c>
      <c r="CC162" s="66">
        <v>42308</v>
      </c>
      <c r="CD162">
        <v>91.016105999999994</v>
      </c>
      <c r="CE162" s="73">
        <f t="shared" si="170"/>
        <v>0.10117439600393929</v>
      </c>
      <c r="CG162" s="66">
        <v>42308</v>
      </c>
      <c r="CH162">
        <v>21.988821000000002</v>
      </c>
      <c r="CI162" s="73">
        <f t="shared" si="171"/>
        <v>5.1478235598327704E-2</v>
      </c>
      <c r="CK162" s="66">
        <v>42308</v>
      </c>
      <c r="CL162">
        <v>56.442177000000001</v>
      </c>
      <c r="CM162" s="73">
        <f t="shared" si="172"/>
        <v>2.9282490240439508E-3</v>
      </c>
      <c r="CO162" s="66">
        <v>42308</v>
      </c>
      <c r="CP162">
        <v>3.781158</v>
      </c>
      <c r="CQ162" s="73">
        <f t="shared" si="173"/>
        <v>-2.8667007344322197E-3</v>
      </c>
      <c r="CS162" s="66">
        <v>42307</v>
      </c>
      <c r="CT162">
        <v>13.234999999999999</v>
      </c>
      <c r="CU162" s="73">
        <f t="shared" si="149"/>
        <v>4.5207620505535305E-2</v>
      </c>
      <c r="CW162" s="66">
        <v>42307</v>
      </c>
      <c r="CX162">
        <v>104.39660000000001</v>
      </c>
      <c r="CY162" s="73">
        <f t="shared" si="174"/>
        <v>0.10970533094580326</v>
      </c>
      <c r="DA162" s="66">
        <v>42308</v>
      </c>
      <c r="DB162">
        <v>61.109927999999996</v>
      </c>
      <c r="DC162" s="73">
        <f t="shared" si="175"/>
        <v>4.5020716811385877E-2</v>
      </c>
      <c r="DE162" s="66">
        <v>42308</v>
      </c>
      <c r="DF162">
        <v>65.874831999999998</v>
      </c>
      <c r="DG162" s="73">
        <f t="shared" si="176"/>
        <v>1.108017768989563E-2</v>
      </c>
      <c r="DI162" s="93">
        <v>42307</v>
      </c>
      <c r="DJ162" s="65">
        <v>6.4969999999999999</v>
      </c>
      <c r="DK162" s="95">
        <f t="shared" si="177"/>
        <v>8.8453641173937239E-2</v>
      </c>
      <c r="DM162" s="66">
        <v>42308</v>
      </c>
      <c r="DN162">
        <v>2.8661639999999999</v>
      </c>
      <c r="DO162" s="73">
        <f t="shared" si="178"/>
        <v>2.4938886673296516E-2</v>
      </c>
      <c r="DQ162" s="66">
        <v>42308</v>
      </c>
      <c r="DR162">
        <v>56.089573000000001</v>
      </c>
      <c r="DS162" s="73">
        <f t="shared" si="179"/>
        <v>8.5557908054704021E-2</v>
      </c>
      <c r="DU162" s="66">
        <v>42307</v>
      </c>
      <c r="DV162">
        <v>7.84</v>
      </c>
      <c r="DW162" s="73">
        <f t="shared" si="180"/>
        <v>3.372563470803612E-2</v>
      </c>
      <c r="DY162" s="66">
        <v>42308</v>
      </c>
      <c r="DZ162">
        <v>86.867844000000005</v>
      </c>
      <c r="EA162" s="73">
        <f t="shared" si="181"/>
        <v>0.11610566034953121</v>
      </c>
      <c r="EC162" s="66">
        <v>42308</v>
      </c>
      <c r="ED162">
        <v>14.414154</v>
      </c>
      <c r="EE162" s="73">
        <f t="shared" si="182"/>
        <v>2.0065657549449334E-2</v>
      </c>
      <c r="EG162" s="93">
        <v>42307</v>
      </c>
      <c r="EH162" s="65">
        <v>12.03</v>
      </c>
      <c r="EI162" s="95">
        <f t="shared" si="183"/>
        <v>0.10508346897368812</v>
      </c>
      <c r="EK162" s="66">
        <v>42308</v>
      </c>
      <c r="EL162">
        <v>75.576453999999998</v>
      </c>
      <c r="EM162" s="73">
        <f t="shared" si="184"/>
        <v>-4.6107102806945889E-2</v>
      </c>
      <c r="EO162" s="66">
        <v>42308</v>
      </c>
      <c r="EP162">
        <v>25.153798999999999</v>
      </c>
      <c r="EQ162" s="73">
        <f t="shared" si="185"/>
        <v>2.1742062221306282E-2</v>
      </c>
      <c r="ES162" s="66">
        <v>42308</v>
      </c>
      <c r="ET162">
        <v>23.260572</v>
      </c>
      <c r="EU162" s="73">
        <f t="shared" si="186"/>
        <v>5.1130411718351573E-2</v>
      </c>
      <c r="EW162" s="66">
        <v>42308</v>
      </c>
      <c r="EX162">
        <v>14.041017999999999</v>
      </c>
      <c r="EY162" s="73">
        <f t="shared" si="187"/>
        <v>6.6329348206079997E-2</v>
      </c>
      <c r="FA162" s="66">
        <v>42308</v>
      </c>
      <c r="FB162">
        <v>38.507404000000001</v>
      </c>
      <c r="FC162" s="73">
        <f t="shared" si="188"/>
        <v>6.5630959605321976E-2</v>
      </c>
      <c r="FE162" s="66">
        <v>42308</v>
      </c>
      <c r="FF162">
        <v>5.9299619999999997</v>
      </c>
      <c r="FG162" s="73">
        <f t="shared" si="189"/>
        <v>1.9605566193073583E-2</v>
      </c>
      <c r="FI162" s="66">
        <v>42308</v>
      </c>
      <c r="FJ162">
        <v>17.148026999999999</v>
      </c>
      <c r="FK162" s="73">
        <f t="shared" si="190"/>
        <v>-9.494523159133629E-2</v>
      </c>
      <c r="FM162" s="93">
        <v>42307</v>
      </c>
      <c r="FN162" s="65">
        <v>181.5</v>
      </c>
      <c r="FO162" s="95">
        <f t="shared" si="191"/>
        <v>8.4759968909172298E-2</v>
      </c>
      <c r="FQ162" s="66">
        <v>42308</v>
      </c>
      <c r="FR162">
        <v>119.190651</v>
      </c>
      <c r="FS162" s="73">
        <f t="shared" si="192"/>
        <v>3.2493178847397136E-2</v>
      </c>
      <c r="FU162" s="66">
        <v>42308</v>
      </c>
      <c r="FV162">
        <v>243.10000600000001</v>
      </c>
      <c r="FW162" s="73">
        <f t="shared" si="193"/>
        <v>-4.4255007935590451E-2</v>
      </c>
      <c r="FY162" s="93">
        <v>42307</v>
      </c>
      <c r="FZ162" s="65">
        <v>19.677499999999998</v>
      </c>
      <c r="GA162" s="95">
        <f t="shared" si="194"/>
        <v>6.1807826927175277E-2</v>
      </c>
      <c r="GC162" s="66">
        <v>42308</v>
      </c>
      <c r="GD162">
        <v>27.240482</v>
      </c>
      <c r="GE162" s="73">
        <f t="shared" si="195"/>
        <v>0.1449663557025529</v>
      </c>
      <c r="GG162" s="66">
        <v>42308</v>
      </c>
      <c r="GH162">
        <v>38.297260000000001</v>
      </c>
      <c r="GI162" s="73">
        <f t="shared" si="196"/>
        <v>9.1302042858056404E-2</v>
      </c>
      <c r="GK162" s="66">
        <v>42308</v>
      </c>
      <c r="GL162">
        <v>6.7600129999999998</v>
      </c>
      <c r="GM162" s="73">
        <f t="shared" si="197"/>
        <v>-6.7093607191547208E-2</v>
      </c>
      <c r="GO162" s="66">
        <v>42308</v>
      </c>
      <c r="GP162">
        <v>21.219771999999999</v>
      </c>
      <c r="GQ162" s="73">
        <f t="shared" si="198"/>
        <v>-4.6820447124924183E-2</v>
      </c>
    </row>
    <row r="163" spans="1:199">
      <c r="A163" s="66">
        <v>42338</v>
      </c>
      <c r="B163">
        <v>104.12133799999999</v>
      </c>
      <c r="C163" s="73">
        <f t="shared" si="150"/>
        <v>-4.9725357655740772E-2</v>
      </c>
      <c r="E163" s="66">
        <v>42338</v>
      </c>
      <c r="F163">
        <v>136.086456</v>
      </c>
      <c r="G163" s="73">
        <f t="shared" si="151"/>
        <v>-9.1286958764000947E-2</v>
      </c>
      <c r="I163" s="66">
        <v>42338</v>
      </c>
      <c r="J163">
        <v>35.559882999999999</v>
      </c>
      <c r="K163" s="73">
        <f t="shared" si="152"/>
        <v>-0.13013274137979192</v>
      </c>
      <c r="M163" s="66">
        <v>42338</v>
      </c>
      <c r="N163">
        <v>37.067081000000002</v>
      </c>
      <c r="O163" s="73">
        <f t="shared" si="153"/>
        <v>-3.4794634677393264E-2</v>
      </c>
      <c r="Q163" s="66">
        <v>42338</v>
      </c>
      <c r="R163">
        <v>70.171013000000002</v>
      </c>
      <c r="S163" s="73">
        <f t="shared" si="154"/>
        <v>-1.6354969529317847E-2</v>
      </c>
      <c r="U163" s="66">
        <v>42338</v>
      </c>
      <c r="V163">
        <v>146.927795</v>
      </c>
      <c r="W163" s="73">
        <f t="shared" si="155"/>
        <v>-7.6221417369644578E-2</v>
      </c>
      <c r="X163"/>
      <c r="Y163" s="66">
        <v>42338</v>
      </c>
      <c r="Z163">
        <v>81.334273999999994</v>
      </c>
      <c r="AA163" s="73">
        <f t="shared" si="156"/>
        <v>-8.7919694612950849E-2</v>
      </c>
      <c r="AC163" s="93">
        <v>42338</v>
      </c>
      <c r="AD163" s="65">
        <v>34.017000000000003</v>
      </c>
      <c r="AE163" s="95">
        <f t="shared" si="157"/>
        <v>2.3520418771893762E-4</v>
      </c>
      <c r="AG163" s="66">
        <v>42338</v>
      </c>
      <c r="AH163">
        <v>102.832565</v>
      </c>
      <c r="AI163" s="73">
        <f t="shared" si="158"/>
        <v>-8.6795666538902264E-2</v>
      </c>
      <c r="AJ163"/>
      <c r="AK163" s="66">
        <v>42338</v>
      </c>
      <c r="AL163">
        <v>66.508904000000001</v>
      </c>
      <c r="AM163" s="73">
        <f t="shared" si="159"/>
        <v>-7.0958632542852312E-2</v>
      </c>
      <c r="AN163"/>
      <c r="AO163" s="66">
        <v>42338</v>
      </c>
      <c r="AP163">
        <v>58.405177999999999</v>
      </c>
      <c r="AQ163" s="73">
        <f t="shared" si="160"/>
        <v>-9.8823042884400469E-2</v>
      </c>
      <c r="AS163" s="66">
        <v>42338</v>
      </c>
      <c r="AT163">
        <v>135.42361500000001</v>
      </c>
      <c r="AU163" s="73">
        <f t="shared" si="161"/>
        <v>-2.4759656508691042E-2</v>
      </c>
      <c r="AW163" s="66">
        <v>42338</v>
      </c>
      <c r="AX163">
        <v>63.262946999999997</v>
      </c>
      <c r="AY163" s="73">
        <f t="shared" si="162"/>
        <v>-0.10232983891987026</v>
      </c>
      <c r="BA163" s="66">
        <v>42338</v>
      </c>
      <c r="BB163">
        <v>5.0830000000000002</v>
      </c>
      <c r="BC163" s="73">
        <f t="shared" si="163"/>
        <v>1.3248899128722616E-2</v>
      </c>
      <c r="BE163" s="66">
        <v>42338</v>
      </c>
      <c r="BF163">
        <v>80.026275999999996</v>
      </c>
      <c r="BG163" s="73">
        <f t="shared" si="164"/>
        <v>-5.7891784449604369E-2</v>
      </c>
      <c r="BI163" s="66">
        <v>42338</v>
      </c>
      <c r="BJ163">
        <v>125.85173</v>
      </c>
      <c r="BK163" s="73">
        <f t="shared" si="165"/>
        <v>1.6585365922543512E-2</v>
      </c>
      <c r="BM163" s="66">
        <v>42338</v>
      </c>
      <c r="BN163">
        <v>45.216315999999999</v>
      </c>
      <c r="BO163" s="73">
        <f t="shared" si="166"/>
        <v>-7.1657052587056652E-2</v>
      </c>
      <c r="BQ163" s="66">
        <v>42338</v>
      </c>
      <c r="BR163">
        <v>13.377370000000001</v>
      </c>
      <c r="BS163" s="73">
        <f t="shared" si="167"/>
        <v>-4.4816484724095391E-2</v>
      </c>
      <c r="BU163" s="66">
        <v>42338</v>
      </c>
      <c r="BV163">
        <v>66.559417999999994</v>
      </c>
      <c r="BW163" s="73">
        <f t="shared" si="168"/>
        <v>-8.8160028468638255E-2</v>
      </c>
      <c r="BY163" s="66">
        <v>42338</v>
      </c>
      <c r="BZ163">
        <v>11.954397999999999</v>
      </c>
      <c r="CA163" s="73">
        <f t="shared" si="169"/>
        <v>-0.11099674797978634</v>
      </c>
      <c r="CC163" s="66">
        <v>42338</v>
      </c>
      <c r="CD163">
        <v>86.020340000000004</v>
      </c>
      <c r="CE163" s="73">
        <f t="shared" si="170"/>
        <v>-5.6452699950182914E-2</v>
      </c>
      <c r="CG163" s="66">
        <v>42338</v>
      </c>
      <c r="CH163">
        <v>21.662552000000002</v>
      </c>
      <c r="CI163" s="73">
        <f t="shared" si="171"/>
        <v>-1.4949132349176143E-2</v>
      </c>
      <c r="CK163" s="66">
        <v>42338</v>
      </c>
      <c r="CL163">
        <v>54.727885999999998</v>
      </c>
      <c r="CM163" s="73">
        <f t="shared" si="172"/>
        <v>-3.0843319747802939E-2</v>
      </c>
      <c r="CO163" s="66">
        <v>42338</v>
      </c>
      <c r="CP163">
        <v>3.5550120000000001</v>
      </c>
      <c r="CQ163" s="73">
        <f t="shared" si="173"/>
        <v>-6.1671873145575574E-2</v>
      </c>
      <c r="CS163" s="66">
        <v>42338</v>
      </c>
      <c r="CT163">
        <v>12.994999999999999</v>
      </c>
      <c r="CU163" s="73">
        <f t="shared" si="149"/>
        <v>-1.8300167585611062E-2</v>
      </c>
      <c r="CW163" s="66">
        <v>42338</v>
      </c>
      <c r="CX163">
        <v>102.2715</v>
      </c>
      <c r="CY163" s="73">
        <f t="shared" si="174"/>
        <v>-2.0566066100262636E-2</v>
      </c>
      <c r="DA163" s="66">
        <v>42338</v>
      </c>
      <c r="DB163">
        <v>57.378653999999997</v>
      </c>
      <c r="DC163" s="73">
        <f t="shared" si="175"/>
        <v>-6.3001988075555654E-2</v>
      </c>
      <c r="DE163" s="66">
        <v>42338</v>
      </c>
      <c r="DF163">
        <v>59.737949</v>
      </c>
      <c r="DG163" s="73">
        <f t="shared" si="176"/>
        <v>-9.778897648083261E-2</v>
      </c>
      <c r="DI163" s="93">
        <v>42338</v>
      </c>
      <c r="DJ163" s="65">
        <v>6.6310000000000002</v>
      </c>
      <c r="DK163" s="95">
        <f t="shared" si="177"/>
        <v>2.0415090488336743E-2</v>
      </c>
      <c r="DM163" s="66">
        <v>42338</v>
      </c>
      <c r="DN163">
        <v>2.724974</v>
      </c>
      <c r="DO163" s="73">
        <f t="shared" si="178"/>
        <v>-5.0515663593452879E-2</v>
      </c>
      <c r="DQ163" s="66">
        <v>42338</v>
      </c>
      <c r="DR163">
        <v>49.134464000000001</v>
      </c>
      <c r="DS163" s="73">
        <f t="shared" si="179"/>
        <v>-0.13238922769205091</v>
      </c>
      <c r="DU163" s="66">
        <v>42338</v>
      </c>
      <c r="DV163">
        <v>7.8559999999999999</v>
      </c>
      <c r="DW163" s="73">
        <f t="shared" si="180"/>
        <v>2.0387366898483089E-3</v>
      </c>
      <c r="DY163" s="66">
        <v>42338</v>
      </c>
      <c r="DZ163">
        <v>85.274460000000005</v>
      </c>
      <c r="EA163" s="73">
        <f t="shared" si="181"/>
        <v>-1.8512933438405575E-2</v>
      </c>
      <c r="EC163" s="66">
        <v>42338</v>
      </c>
      <c r="ED163">
        <v>13.643224999999999</v>
      </c>
      <c r="EE163" s="73">
        <f t="shared" si="182"/>
        <v>-5.4967579083689828E-2</v>
      </c>
      <c r="EG163" s="93">
        <v>42338</v>
      </c>
      <c r="EH163" s="65">
        <v>11.675000000000001</v>
      </c>
      <c r="EI163" s="95">
        <f t="shared" si="183"/>
        <v>-2.9953726431626342E-2</v>
      </c>
      <c r="EK163" s="66">
        <v>42338</v>
      </c>
      <c r="EL163">
        <v>75.122223000000005</v>
      </c>
      <c r="EM163" s="73">
        <f t="shared" si="184"/>
        <v>-6.0283525329315017E-3</v>
      </c>
      <c r="EO163" s="66">
        <v>42338</v>
      </c>
      <c r="EP163">
        <v>23.599015999999999</v>
      </c>
      <c r="EQ163" s="73">
        <f t="shared" si="185"/>
        <v>-6.3803922569169585E-2</v>
      </c>
      <c r="ES163" s="66">
        <v>42338</v>
      </c>
      <c r="ET163">
        <v>21.175394000000001</v>
      </c>
      <c r="EU163" s="73">
        <f t="shared" si="186"/>
        <v>-9.3919891148956727E-2</v>
      </c>
      <c r="EW163" s="66">
        <v>42338</v>
      </c>
      <c r="EX163">
        <v>13.900525</v>
      </c>
      <c r="EY163" s="73">
        <f t="shared" si="187"/>
        <v>-1.0056293884099331E-2</v>
      </c>
      <c r="FA163" s="66">
        <v>42338</v>
      </c>
      <c r="FB163">
        <v>36.282874999999997</v>
      </c>
      <c r="FC163" s="73">
        <f t="shared" si="188"/>
        <v>-5.9504667622337797E-2</v>
      </c>
      <c r="FE163" s="66">
        <v>42338</v>
      </c>
      <c r="FF163">
        <v>5.7293599999999998</v>
      </c>
      <c r="FG163" s="73">
        <f t="shared" si="189"/>
        <v>-3.4413973250806314E-2</v>
      </c>
      <c r="FI163" s="66">
        <v>42338</v>
      </c>
      <c r="FJ163">
        <v>17.087796999999998</v>
      </c>
      <c r="FK163" s="73">
        <f t="shared" si="190"/>
        <v>-3.5185402365603773E-3</v>
      </c>
      <c r="FM163" s="93">
        <v>42338</v>
      </c>
      <c r="FN163" s="65">
        <v>190.75</v>
      </c>
      <c r="FO163" s="95">
        <f t="shared" si="191"/>
        <v>4.9708016459660928E-2</v>
      </c>
      <c r="FQ163" s="66">
        <v>42338</v>
      </c>
      <c r="FR163">
        <v>110.99057000000001</v>
      </c>
      <c r="FS163" s="73">
        <f t="shared" si="192"/>
        <v>-7.1279077598805043E-2</v>
      </c>
      <c r="FU163" s="66">
        <v>42338</v>
      </c>
      <c r="FV163">
        <v>234.39999399999999</v>
      </c>
      <c r="FW163" s="73">
        <f t="shared" si="193"/>
        <v>-3.6443873897690958E-2</v>
      </c>
      <c r="FY163" s="93">
        <v>42338</v>
      </c>
      <c r="FZ163" s="65">
        <v>21.876899999999999</v>
      </c>
      <c r="GA163" s="95">
        <f t="shared" si="194"/>
        <v>0.10595543458020394</v>
      </c>
      <c r="GC163" s="66">
        <v>42338</v>
      </c>
      <c r="GD163">
        <v>25.643234</v>
      </c>
      <c r="GE163" s="73">
        <f t="shared" si="195"/>
        <v>-6.0424420547718502E-2</v>
      </c>
      <c r="GG163" s="66">
        <v>42338</v>
      </c>
      <c r="GH163">
        <v>36.484473999999999</v>
      </c>
      <c r="GI163" s="73">
        <f t="shared" si="196"/>
        <v>-4.8491552927476651E-2</v>
      </c>
      <c r="GK163" s="66">
        <v>42338</v>
      </c>
      <c r="GL163">
        <v>6.7290900000000002</v>
      </c>
      <c r="GM163" s="73">
        <f t="shared" si="197"/>
        <v>-4.584894068938335E-3</v>
      </c>
      <c r="GO163" s="66">
        <v>42338</v>
      </c>
      <c r="GP163">
        <v>19.665687999999999</v>
      </c>
      <c r="GQ163" s="73">
        <f t="shared" si="198"/>
        <v>-7.6057997259988783E-2</v>
      </c>
    </row>
    <row r="164" spans="1:199">
      <c r="A164" s="66">
        <v>42369</v>
      </c>
      <c r="B164">
        <v>105.44105500000001</v>
      </c>
      <c r="C164" s="73">
        <f t="shared" si="150"/>
        <v>1.259514579373428E-2</v>
      </c>
      <c r="E164" s="66">
        <v>42369</v>
      </c>
      <c r="F164">
        <v>140.379501</v>
      </c>
      <c r="G164" s="73">
        <f t="shared" si="151"/>
        <v>3.105908701553101E-2</v>
      </c>
      <c r="I164" s="66">
        <v>42369</v>
      </c>
      <c r="J164">
        <v>35.782139000000001</v>
      </c>
      <c r="K164" s="73">
        <f t="shared" si="152"/>
        <v>6.2307378682506919E-3</v>
      </c>
      <c r="M164" s="66">
        <v>42369</v>
      </c>
      <c r="N164">
        <v>37.792614</v>
      </c>
      <c r="O164" s="73">
        <f t="shared" si="153"/>
        <v>1.9384415564246204E-2</v>
      </c>
      <c r="Q164" s="66">
        <v>42369</v>
      </c>
      <c r="R164">
        <v>69.989318999999995</v>
      </c>
      <c r="S164" s="73">
        <f t="shared" si="154"/>
        <v>-2.5926608361238356E-3</v>
      </c>
      <c r="U164" s="66">
        <v>42369</v>
      </c>
      <c r="V164">
        <v>149.056488</v>
      </c>
      <c r="W164" s="73">
        <f t="shared" si="155"/>
        <v>1.4384072564842082E-2</v>
      </c>
      <c r="X164"/>
      <c r="Y164" s="66">
        <v>42369</v>
      </c>
      <c r="Z164">
        <v>79.795906000000002</v>
      </c>
      <c r="AA164" s="73">
        <f t="shared" si="156"/>
        <v>-1.9095302250421289E-2</v>
      </c>
      <c r="AC164" s="93">
        <v>42369</v>
      </c>
      <c r="AD164" s="65">
        <v>31.975000000000001</v>
      </c>
      <c r="AE164" s="95">
        <f t="shared" si="157"/>
        <v>-6.1906052192906139E-2</v>
      </c>
      <c r="AG164" s="66">
        <v>42369</v>
      </c>
      <c r="AH164">
        <v>91.820908000000003</v>
      </c>
      <c r="AI164" s="73">
        <f t="shared" si="158"/>
        <v>-0.1132620553271951</v>
      </c>
      <c r="AJ164"/>
      <c r="AK164" s="66">
        <v>42369</v>
      </c>
      <c r="AL164">
        <v>64.774269000000004</v>
      </c>
      <c r="AM164" s="73">
        <f t="shared" si="159"/>
        <v>-2.6427392269117701E-2</v>
      </c>
      <c r="AN164"/>
      <c r="AO164" s="66">
        <v>42369</v>
      </c>
      <c r="AP164">
        <v>54.467537</v>
      </c>
      <c r="AQ164" s="73">
        <f t="shared" si="160"/>
        <v>-6.979967746499556E-2</v>
      </c>
      <c r="AS164" s="66">
        <v>42369</v>
      </c>
      <c r="AT164">
        <v>123.086021</v>
      </c>
      <c r="AU164" s="73">
        <f t="shared" si="161"/>
        <v>-9.55242857693748E-2</v>
      </c>
      <c r="AW164" s="66">
        <v>42369</v>
      </c>
      <c r="AX164">
        <v>54.657317999999997</v>
      </c>
      <c r="AY164" s="73">
        <f t="shared" si="162"/>
        <v>-0.14621668997579296</v>
      </c>
      <c r="BA164" s="66">
        <v>42369</v>
      </c>
      <c r="BB164">
        <v>4.4829999999999997</v>
      </c>
      <c r="BC164" s="73">
        <f t="shared" si="163"/>
        <v>-0.12560917329146307</v>
      </c>
      <c r="BE164" s="66">
        <v>42369</v>
      </c>
      <c r="BF164">
        <v>81.645218</v>
      </c>
      <c r="BG164" s="73">
        <f t="shared" si="164"/>
        <v>2.0028219900867832E-2</v>
      </c>
      <c r="BI164" s="66">
        <v>42369</v>
      </c>
      <c r="BJ164">
        <v>100.58729599999999</v>
      </c>
      <c r="BK164" s="73">
        <f t="shared" si="165"/>
        <v>-0.22407850062528756</v>
      </c>
      <c r="BM164" s="66">
        <v>42369</v>
      </c>
      <c r="BN164">
        <v>37.853408999999999</v>
      </c>
      <c r="BO164" s="73">
        <f t="shared" si="166"/>
        <v>-0.17773695327631814</v>
      </c>
      <c r="BQ164" s="66">
        <v>42369</v>
      </c>
      <c r="BR164">
        <v>12.836342999999999</v>
      </c>
      <c r="BS164" s="73">
        <f t="shared" si="167"/>
        <v>-4.1284028735595633E-2</v>
      </c>
      <c r="BU164" s="66">
        <v>42369</v>
      </c>
      <c r="BV164">
        <v>55.045788000000002</v>
      </c>
      <c r="BW164" s="73">
        <f t="shared" si="168"/>
        <v>-0.18992970450444327</v>
      </c>
      <c r="BY164" s="66">
        <v>42369</v>
      </c>
      <c r="BZ164">
        <v>11.503942</v>
      </c>
      <c r="CA164" s="73">
        <f t="shared" si="169"/>
        <v>-3.8409484901252525E-2</v>
      </c>
      <c r="CC164" s="66">
        <v>42369</v>
      </c>
      <c r="CD164">
        <v>67.543998999999999</v>
      </c>
      <c r="CE164" s="73">
        <f t="shared" si="170"/>
        <v>-0.2418045573549143</v>
      </c>
      <c r="CG164" s="66">
        <v>42369</v>
      </c>
      <c r="CH164">
        <v>19.550388000000002</v>
      </c>
      <c r="CI164" s="73">
        <f t="shared" si="171"/>
        <v>-0.10258992271872133</v>
      </c>
      <c r="CK164" s="66">
        <v>42369</v>
      </c>
      <c r="CL164">
        <v>57.763187000000002</v>
      </c>
      <c r="CM164" s="73">
        <f t="shared" si="172"/>
        <v>5.3978291227466113E-2</v>
      </c>
      <c r="CO164" s="66">
        <v>42369</v>
      </c>
      <c r="CP164">
        <v>3.3831419999999999</v>
      </c>
      <c r="CQ164" s="73">
        <f t="shared" si="173"/>
        <v>-4.9553575280493638E-2</v>
      </c>
      <c r="CS164" s="66">
        <v>42369</v>
      </c>
      <c r="CT164">
        <v>12.45</v>
      </c>
      <c r="CU164" s="73">
        <f t="shared" si="149"/>
        <v>-4.2844045182736955E-2</v>
      </c>
      <c r="CW164" s="66">
        <v>42369</v>
      </c>
      <c r="CX164">
        <v>91.778700000000001</v>
      </c>
      <c r="CY164" s="73">
        <f t="shared" si="174"/>
        <v>-0.10825079720772572</v>
      </c>
      <c r="DA164" s="66">
        <v>42369</v>
      </c>
      <c r="DB164">
        <v>58.456584999999997</v>
      </c>
      <c r="DC164" s="73">
        <f t="shared" si="175"/>
        <v>1.8611989338536285E-2</v>
      </c>
      <c r="DE164" s="66">
        <v>42369</v>
      </c>
      <c r="DF164">
        <v>56.777149000000001</v>
      </c>
      <c r="DG164" s="73">
        <f t="shared" si="176"/>
        <v>-5.0833541650640093E-2</v>
      </c>
      <c r="DI164" s="93">
        <v>42369</v>
      </c>
      <c r="DJ164" s="65">
        <v>6.55</v>
      </c>
      <c r="DK164" s="95">
        <f t="shared" si="177"/>
        <v>-1.2290572739570125E-2</v>
      </c>
      <c r="DM164" s="66">
        <v>42369</v>
      </c>
      <c r="DN164">
        <v>2.3102269999999998</v>
      </c>
      <c r="DO164" s="73">
        <f t="shared" si="178"/>
        <v>-0.16511309868133769</v>
      </c>
      <c r="DQ164" s="66">
        <v>42369</v>
      </c>
      <c r="DR164">
        <v>45.909312999999997</v>
      </c>
      <c r="DS164" s="73">
        <f t="shared" si="179"/>
        <v>-6.7892708944968308E-2</v>
      </c>
      <c r="DU164" s="66">
        <v>42369</v>
      </c>
      <c r="DV164">
        <v>6.7389999999999999</v>
      </c>
      <c r="DW164" s="73">
        <f t="shared" si="180"/>
        <v>-0.15336602508808478</v>
      </c>
      <c r="DY164" s="66">
        <v>42369</v>
      </c>
      <c r="DZ164">
        <v>90.083068999999995</v>
      </c>
      <c r="EA164" s="73">
        <f t="shared" si="181"/>
        <v>5.4857237695995223E-2</v>
      </c>
      <c r="EC164" s="66">
        <v>42369</v>
      </c>
      <c r="ED164">
        <v>14.576413000000001</v>
      </c>
      <c r="EE164" s="73">
        <f t="shared" si="182"/>
        <v>6.6161612945622478E-2</v>
      </c>
      <c r="EG164" s="93">
        <v>42369</v>
      </c>
      <c r="EH164" s="65">
        <v>10.234999999999999</v>
      </c>
      <c r="EI164" s="95">
        <f t="shared" si="183"/>
        <v>-0.13163658444170834</v>
      </c>
      <c r="EK164" s="66">
        <v>42369</v>
      </c>
      <c r="EL164">
        <v>78.930031</v>
      </c>
      <c r="EM164" s="73">
        <f t="shared" si="184"/>
        <v>4.9445349359395326E-2</v>
      </c>
      <c r="EO164" s="66">
        <v>42369</v>
      </c>
      <c r="EP164">
        <v>20.303063999999999</v>
      </c>
      <c r="EQ164" s="73">
        <f t="shared" si="185"/>
        <v>-0.15043320562840623</v>
      </c>
      <c r="ES164" s="66">
        <v>42369</v>
      </c>
      <c r="ET164">
        <v>22.015758999999999</v>
      </c>
      <c r="EU164" s="73">
        <f t="shared" si="186"/>
        <v>3.8918667894005929E-2</v>
      </c>
      <c r="EW164" s="66">
        <v>42369</v>
      </c>
      <c r="EX164">
        <v>12.512600000000001</v>
      </c>
      <c r="EY164" s="73">
        <f t="shared" si="187"/>
        <v>-0.10519047259016326</v>
      </c>
      <c r="FA164" s="66">
        <v>42369</v>
      </c>
      <c r="FB164">
        <v>29.984299</v>
      </c>
      <c r="FC164" s="73">
        <f t="shared" si="188"/>
        <v>-0.19067198887883977</v>
      </c>
      <c r="FE164" s="66">
        <v>42369</v>
      </c>
      <c r="FF164">
        <v>5.6944730000000003</v>
      </c>
      <c r="FG164" s="73">
        <f t="shared" si="189"/>
        <v>-6.1077763399894512E-3</v>
      </c>
      <c r="FI164" s="66">
        <v>42369</v>
      </c>
      <c r="FJ164">
        <v>17.234068000000001</v>
      </c>
      <c r="FK164" s="73">
        <f t="shared" si="190"/>
        <v>8.5235394729734001E-3</v>
      </c>
      <c r="FM164" s="93">
        <v>42369</v>
      </c>
      <c r="FN164" s="65">
        <v>184.55</v>
      </c>
      <c r="FO164" s="95">
        <f t="shared" si="191"/>
        <v>-3.3043240688558781E-2</v>
      </c>
      <c r="FQ164" s="66">
        <v>42369</v>
      </c>
      <c r="FR164">
        <v>110.315262</v>
      </c>
      <c r="FS164" s="73">
        <f t="shared" si="192"/>
        <v>-6.1029579739912618E-3</v>
      </c>
      <c r="FU164" s="66">
        <v>42369</v>
      </c>
      <c r="FV164">
        <v>232</v>
      </c>
      <c r="FW164" s="73">
        <f t="shared" si="193"/>
        <v>-1.0291660439277586E-2</v>
      </c>
      <c r="FY164" s="93">
        <v>42369</v>
      </c>
      <c r="FZ164" s="65">
        <v>20.6922</v>
      </c>
      <c r="GA164" s="95">
        <f t="shared" si="194"/>
        <v>-5.5674467948879397E-2</v>
      </c>
      <c r="GC164" s="66">
        <v>42369</v>
      </c>
      <c r="GD164">
        <v>22.860287</v>
      </c>
      <c r="GE164" s="73">
        <f t="shared" si="195"/>
        <v>-0.11487854217533942</v>
      </c>
      <c r="GG164" s="66">
        <v>42369</v>
      </c>
      <c r="GH164">
        <v>34.731212999999997</v>
      </c>
      <c r="GI164" s="73">
        <f t="shared" si="196"/>
        <v>-4.9248007507497547E-2</v>
      </c>
      <c r="GK164" s="66">
        <v>42369</v>
      </c>
      <c r="GL164">
        <v>7.111472</v>
      </c>
      <c r="GM164" s="73">
        <f t="shared" si="197"/>
        <v>5.5269335674706571E-2</v>
      </c>
      <c r="GO164" s="66">
        <v>42369</v>
      </c>
      <c r="GP164">
        <v>14.318192</v>
      </c>
      <c r="GQ164" s="73">
        <f t="shared" si="198"/>
        <v>-0.31734449470936499</v>
      </c>
    </row>
    <row r="165" spans="1:199">
      <c r="A165" s="66">
        <v>42400</v>
      </c>
      <c r="B165">
        <v>94.291702000000001</v>
      </c>
      <c r="C165" s="73">
        <f t="shared" si="150"/>
        <v>-0.11175888638524117</v>
      </c>
      <c r="E165" s="66">
        <v>42400</v>
      </c>
      <c r="F165">
        <v>145.68400600000001</v>
      </c>
      <c r="G165" s="73">
        <f t="shared" si="151"/>
        <v>3.7090457009855186E-2</v>
      </c>
      <c r="I165" s="66">
        <v>42400</v>
      </c>
      <c r="J165">
        <v>36.180011999999998</v>
      </c>
      <c r="K165" s="73">
        <f t="shared" si="152"/>
        <v>1.1057953347234023E-2</v>
      </c>
      <c r="M165" s="66">
        <v>42400</v>
      </c>
      <c r="N165">
        <v>36.641930000000002</v>
      </c>
      <c r="O165" s="73">
        <f t="shared" si="153"/>
        <v>-3.0920473616541572E-2</v>
      </c>
      <c r="Q165" s="66">
        <v>42400</v>
      </c>
      <c r="R165">
        <v>66.881446999999994</v>
      </c>
      <c r="S165" s="73">
        <f t="shared" si="154"/>
        <v>-4.5421040384742199E-2</v>
      </c>
      <c r="U165" s="66">
        <v>42400</v>
      </c>
      <c r="V165">
        <v>147.59004200000001</v>
      </c>
      <c r="W165" s="73">
        <f t="shared" si="155"/>
        <v>-9.8869044280590155E-3</v>
      </c>
      <c r="X165"/>
      <c r="Y165" s="66">
        <v>42400</v>
      </c>
      <c r="Z165">
        <v>80.442115999999999</v>
      </c>
      <c r="AA165" s="73">
        <f t="shared" si="156"/>
        <v>8.0656699976477241E-3</v>
      </c>
      <c r="AC165" s="93">
        <v>42398</v>
      </c>
      <c r="AD165" s="65">
        <v>30.074999999999999</v>
      </c>
      <c r="AE165" s="95">
        <f t="shared" si="157"/>
        <v>-6.1260085604163829E-2</v>
      </c>
      <c r="AG165" s="66">
        <v>42400</v>
      </c>
      <c r="AH165">
        <v>85.631812999999994</v>
      </c>
      <c r="AI165" s="73">
        <f t="shared" si="158"/>
        <v>-6.9783166385027018E-2</v>
      </c>
      <c r="AJ165"/>
      <c r="AK165" s="66">
        <v>42400</v>
      </c>
      <c r="AL165">
        <v>61.931117999999998</v>
      </c>
      <c r="AM165" s="73">
        <f t="shared" si="159"/>
        <v>-4.4885673739332513E-2</v>
      </c>
      <c r="AN165"/>
      <c r="AO165" s="66">
        <v>42400</v>
      </c>
      <c r="AP165">
        <v>56.313892000000003</v>
      </c>
      <c r="AQ165" s="73">
        <f t="shared" si="160"/>
        <v>3.3336381441636892E-2</v>
      </c>
      <c r="AS165" s="66">
        <v>42400</v>
      </c>
      <c r="AT165">
        <v>113.64653800000001</v>
      </c>
      <c r="AU165" s="73">
        <f t="shared" si="161"/>
        <v>-7.979038076933001E-2</v>
      </c>
      <c r="AW165" s="66">
        <v>42400</v>
      </c>
      <c r="AX165">
        <v>53.834332000000003</v>
      </c>
      <c r="AY165" s="73">
        <f t="shared" si="162"/>
        <v>-1.517170743059029E-2</v>
      </c>
      <c r="BA165" s="66">
        <v>42398</v>
      </c>
      <c r="BB165">
        <v>3.8702999999999999</v>
      </c>
      <c r="BC165" s="73">
        <f t="shared" si="163"/>
        <v>-0.14696044175623882</v>
      </c>
      <c r="BE165" s="66">
        <v>42400</v>
      </c>
      <c r="BF165">
        <v>82.032989999999998</v>
      </c>
      <c r="BG165" s="73">
        <f t="shared" si="164"/>
        <v>4.7382327827535592E-3</v>
      </c>
      <c r="BI165" s="66">
        <v>42400</v>
      </c>
      <c r="BJ165">
        <v>101.340042</v>
      </c>
      <c r="BK165" s="73">
        <f t="shared" si="165"/>
        <v>7.455647108901885E-3</v>
      </c>
      <c r="BM165" s="66">
        <v>42400</v>
      </c>
      <c r="BN165">
        <v>37.225760999999999</v>
      </c>
      <c r="BO165" s="73">
        <f t="shared" si="166"/>
        <v>-1.6720020266336767E-2</v>
      </c>
      <c r="BQ165" s="66">
        <v>42400</v>
      </c>
      <c r="BR165">
        <v>12.399514</v>
      </c>
      <c r="BS165" s="73">
        <f t="shared" si="167"/>
        <v>-3.4623166316236728E-2</v>
      </c>
      <c r="BU165" s="66">
        <v>42400</v>
      </c>
      <c r="BV165">
        <v>54.136360000000003</v>
      </c>
      <c r="BW165" s="73">
        <f t="shared" si="168"/>
        <v>-1.6659299153359144E-2</v>
      </c>
      <c r="BY165" s="66">
        <v>42400</v>
      </c>
      <c r="BZ165">
        <v>11.218076</v>
      </c>
      <c r="CA165" s="73">
        <f t="shared" si="169"/>
        <v>-2.5163353351995429E-2</v>
      </c>
      <c r="CC165" s="66">
        <v>42400</v>
      </c>
      <c r="CD165">
        <v>66.213554000000002</v>
      </c>
      <c r="CE165" s="73">
        <f t="shared" si="170"/>
        <v>-1.9894037373684174E-2</v>
      </c>
      <c r="CG165" s="66">
        <v>42400</v>
      </c>
      <c r="CH165">
        <v>17.425346000000001</v>
      </c>
      <c r="CI165" s="73">
        <f t="shared" si="171"/>
        <v>-0.11506931980432286</v>
      </c>
      <c r="CK165" s="66">
        <v>42400</v>
      </c>
      <c r="CL165">
        <v>59.058734999999999</v>
      </c>
      <c r="CM165" s="73">
        <f t="shared" si="172"/>
        <v>2.2180787535154411E-2</v>
      </c>
      <c r="CO165" s="66">
        <v>42400</v>
      </c>
      <c r="CP165">
        <v>3.3523860000000001</v>
      </c>
      <c r="CQ165" s="73">
        <f t="shared" si="173"/>
        <v>-9.1325323751811991E-3</v>
      </c>
      <c r="CS165" s="66">
        <v>42398</v>
      </c>
      <c r="CT165">
        <v>10.595000000000001</v>
      </c>
      <c r="CU165" s="73">
        <f t="shared" si="149"/>
        <v>-0.1613384311904541</v>
      </c>
      <c r="CW165" s="66">
        <v>42398</v>
      </c>
      <c r="CX165">
        <v>84.3142</v>
      </c>
      <c r="CY165" s="73">
        <f t="shared" si="174"/>
        <v>-8.4829947711955553E-2</v>
      </c>
      <c r="DA165" s="66">
        <v>42400</v>
      </c>
      <c r="DB165">
        <v>59.175204999999998</v>
      </c>
      <c r="DC165" s="73">
        <f t="shared" si="175"/>
        <v>1.2218277728979165E-2</v>
      </c>
      <c r="DE165" s="66">
        <v>42400</v>
      </c>
      <c r="DF165">
        <v>53.332073000000001</v>
      </c>
      <c r="DG165" s="73">
        <f t="shared" si="176"/>
        <v>-6.2596043405676816E-2</v>
      </c>
      <c r="DI165" s="93">
        <v>42398</v>
      </c>
      <c r="DJ165" s="65">
        <v>6.4480000000000004</v>
      </c>
      <c r="DK165" s="95">
        <f t="shared" si="177"/>
        <v>-1.569504444283331E-2</v>
      </c>
      <c r="DM165" s="66">
        <v>42400</v>
      </c>
      <c r="DN165">
        <v>2.0666739999999999</v>
      </c>
      <c r="DO165" s="73">
        <f t="shared" si="178"/>
        <v>-0.11140523634021031</v>
      </c>
      <c r="DQ165" s="66">
        <v>42400</v>
      </c>
      <c r="DR165">
        <v>51.200431999999999</v>
      </c>
      <c r="DS165" s="73">
        <f t="shared" si="179"/>
        <v>0.10907997542081618</v>
      </c>
      <c r="DU165" s="66">
        <v>42398</v>
      </c>
      <c r="DV165">
        <v>5.8959999999999999</v>
      </c>
      <c r="DW165" s="73">
        <f t="shared" si="180"/>
        <v>-0.13363739107704445</v>
      </c>
      <c r="DY165" s="66">
        <v>42400</v>
      </c>
      <c r="DZ165">
        <v>93.383651999999998</v>
      </c>
      <c r="EA165" s="73">
        <f t="shared" si="181"/>
        <v>3.5984064268144697E-2</v>
      </c>
      <c r="EC165" s="66">
        <v>42400</v>
      </c>
      <c r="ED165">
        <v>14.295237999999999</v>
      </c>
      <c r="EE165" s="73">
        <f t="shared" si="182"/>
        <v>-1.9478199550560991E-2</v>
      </c>
      <c r="EG165" s="93">
        <v>42398</v>
      </c>
      <c r="EH165" s="65">
        <v>9.6780000000000008</v>
      </c>
      <c r="EI165" s="95">
        <f t="shared" si="183"/>
        <v>-5.5957950742125943E-2</v>
      </c>
      <c r="EK165" s="66">
        <v>42400</v>
      </c>
      <c r="EL165">
        <v>75.160872999999995</v>
      </c>
      <c r="EM165" s="73">
        <f t="shared" si="184"/>
        <v>-4.8930986774635768E-2</v>
      </c>
      <c r="EO165" s="66">
        <v>42400</v>
      </c>
      <c r="EP165">
        <v>19.943918</v>
      </c>
      <c r="EQ165" s="73">
        <f t="shared" si="185"/>
        <v>-1.7847575918076532E-2</v>
      </c>
      <c r="ES165" s="66">
        <v>42400</v>
      </c>
      <c r="ET165">
        <v>21.063044000000001</v>
      </c>
      <c r="EU165" s="73">
        <f t="shared" si="186"/>
        <v>-4.423847943449518E-2</v>
      </c>
      <c r="EW165" s="66">
        <v>42400</v>
      </c>
      <c r="EX165">
        <v>12.163489</v>
      </c>
      <c r="EY165" s="73">
        <f t="shared" si="187"/>
        <v>-2.8297376892185932E-2</v>
      </c>
      <c r="FA165" s="66">
        <v>42400</v>
      </c>
      <c r="FB165">
        <v>27.636178999999998</v>
      </c>
      <c r="FC165" s="73">
        <f t="shared" si="188"/>
        <v>-8.15481303268695E-2</v>
      </c>
      <c r="FE165" s="66">
        <v>42400</v>
      </c>
      <c r="FF165">
        <v>4.792637</v>
      </c>
      <c r="FG165" s="73">
        <f t="shared" si="189"/>
        <v>-0.1724152734419786</v>
      </c>
      <c r="FI165" s="66">
        <v>42400</v>
      </c>
      <c r="FJ165">
        <v>16.459696000000001</v>
      </c>
      <c r="FK165" s="73">
        <f t="shared" si="190"/>
        <v>-4.5973396435972126E-2</v>
      </c>
      <c r="FM165" s="93">
        <v>42398</v>
      </c>
      <c r="FN165" s="65">
        <v>176.85</v>
      </c>
      <c r="FO165" s="95">
        <f t="shared" si="191"/>
        <v>-4.2618513824518027E-2</v>
      </c>
      <c r="FQ165" s="66">
        <v>42400</v>
      </c>
      <c r="FR165">
        <v>105.78109000000001</v>
      </c>
      <c r="FS165" s="73">
        <f t="shared" si="192"/>
        <v>-4.1970514784397825E-2</v>
      </c>
      <c r="FU165" s="66">
        <v>42400</v>
      </c>
      <c r="FV165">
        <v>229.75</v>
      </c>
      <c r="FW165" s="73">
        <f t="shared" si="193"/>
        <v>-9.7456104305135086E-3</v>
      </c>
      <c r="FY165" s="93">
        <v>42398</v>
      </c>
      <c r="FZ165" s="65">
        <v>22.1266</v>
      </c>
      <c r="GA165" s="95">
        <f t="shared" si="194"/>
        <v>6.7023686997677773E-2</v>
      </c>
      <c r="GC165" s="66">
        <v>42400</v>
      </c>
      <c r="GD165">
        <v>22.406534000000001</v>
      </c>
      <c r="GE165" s="73">
        <f t="shared" si="195"/>
        <v>-2.0048600214086415E-2</v>
      </c>
      <c r="GG165" s="66">
        <v>42400</v>
      </c>
      <c r="GH165">
        <v>32.749049999999997</v>
      </c>
      <c r="GI165" s="73">
        <f t="shared" si="196"/>
        <v>-5.8764838695567305E-2</v>
      </c>
      <c r="GK165" s="66">
        <v>42400</v>
      </c>
      <c r="GL165">
        <v>6.3368950000000002</v>
      </c>
      <c r="GM165" s="73">
        <f t="shared" si="197"/>
        <v>-0.11532035388619233</v>
      </c>
      <c r="GO165" s="66">
        <v>42400</v>
      </c>
      <c r="GP165">
        <v>13.955861000000001</v>
      </c>
      <c r="GQ165" s="73">
        <f t="shared" si="198"/>
        <v>-2.5631333177136933E-2</v>
      </c>
    </row>
    <row r="166" spans="1:199">
      <c r="A166" s="66">
        <v>42429</v>
      </c>
      <c r="B166">
        <v>99.434059000000005</v>
      </c>
      <c r="C166" s="73">
        <f t="shared" si="150"/>
        <v>5.3101510838748631E-2</v>
      </c>
      <c r="E166" s="66">
        <v>42429</v>
      </c>
      <c r="F166">
        <v>142.55815100000001</v>
      </c>
      <c r="G166" s="73">
        <f t="shared" si="151"/>
        <v>-2.1689940007565186E-2</v>
      </c>
      <c r="I166" s="66">
        <v>42429</v>
      </c>
      <c r="J166">
        <v>35.030127999999998</v>
      </c>
      <c r="K166" s="73">
        <f t="shared" si="152"/>
        <v>-3.2298320428485176E-2</v>
      </c>
      <c r="M166" s="66">
        <v>42429</v>
      </c>
      <c r="N166">
        <v>36.679703000000003</v>
      </c>
      <c r="O166" s="73">
        <f t="shared" si="153"/>
        <v>1.0303372087098917E-3</v>
      </c>
      <c r="Q166" s="66">
        <v>42429</v>
      </c>
      <c r="R166">
        <v>67.990714999999994</v>
      </c>
      <c r="S166" s="73">
        <f t="shared" si="154"/>
        <v>1.6449547427516319E-2</v>
      </c>
      <c r="U166" s="66">
        <v>42429</v>
      </c>
      <c r="V166">
        <v>148.961884</v>
      </c>
      <c r="W166" s="73">
        <f t="shared" si="155"/>
        <v>9.2520173736611085E-3</v>
      </c>
      <c r="X166"/>
      <c r="Y166" s="66">
        <v>42429</v>
      </c>
      <c r="Z166">
        <v>87.680588</v>
      </c>
      <c r="AA166" s="73">
        <f t="shared" si="156"/>
        <v>8.6162659502390118E-2</v>
      </c>
      <c r="AC166" s="93">
        <v>42429</v>
      </c>
      <c r="AD166" s="65">
        <v>28.088000000000001</v>
      </c>
      <c r="AE166" s="95">
        <f t="shared" si="157"/>
        <v>-6.8351822994611414E-2</v>
      </c>
      <c r="AG166" s="66">
        <v>42429</v>
      </c>
      <c r="AH166">
        <v>91.732474999999994</v>
      </c>
      <c r="AI166" s="73">
        <f t="shared" si="158"/>
        <v>6.8819599215663219E-2</v>
      </c>
      <c r="AJ166"/>
      <c r="AK166" s="66">
        <v>42429</v>
      </c>
      <c r="AL166">
        <v>59.959560000000003</v>
      </c>
      <c r="AM166" s="73">
        <f t="shared" si="159"/>
        <v>-3.2352432445111587E-2</v>
      </c>
      <c r="AN166"/>
      <c r="AO166" s="66">
        <v>42429</v>
      </c>
      <c r="AP166">
        <v>54.966805000000001</v>
      </c>
      <c r="AQ166" s="73">
        <f t="shared" si="160"/>
        <v>-2.4211796692879674E-2</v>
      </c>
      <c r="AS166" s="66">
        <v>42429</v>
      </c>
      <c r="AT166">
        <v>118.36628</v>
      </c>
      <c r="AU166" s="73">
        <f t="shared" si="161"/>
        <v>4.0690796700145054E-2</v>
      </c>
      <c r="AW166" s="66">
        <v>42429</v>
      </c>
      <c r="AX166">
        <v>60.212505</v>
      </c>
      <c r="AY166" s="73">
        <f t="shared" si="162"/>
        <v>0.11196865008944808</v>
      </c>
      <c r="BA166" s="66">
        <v>42429</v>
      </c>
      <c r="BB166">
        <v>3.6913</v>
      </c>
      <c r="BC166" s="73">
        <f t="shared" si="163"/>
        <v>-4.7353323885906767E-2</v>
      </c>
      <c r="BE166" s="66">
        <v>42429</v>
      </c>
      <c r="BF166">
        <v>86.550522000000001</v>
      </c>
      <c r="BG166" s="73">
        <f t="shared" si="164"/>
        <v>5.360682937026133E-2</v>
      </c>
      <c r="BI166" s="66">
        <v>42429</v>
      </c>
      <c r="BJ166">
        <v>105.244972</v>
      </c>
      <c r="BK166" s="73">
        <f t="shared" si="165"/>
        <v>3.7809084955781599E-2</v>
      </c>
      <c r="BM166" s="66">
        <v>42429</v>
      </c>
      <c r="BN166">
        <v>38.290591999999997</v>
      </c>
      <c r="BO166" s="73">
        <f t="shared" si="166"/>
        <v>2.8203204713930941E-2</v>
      </c>
      <c r="BQ166" s="66">
        <v>42429</v>
      </c>
      <c r="BR166">
        <v>12.643977</v>
      </c>
      <c r="BS166" s="73">
        <f t="shared" si="167"/>
        <v>1.9523697012593693E-2</v>
      </c>
      <c r="BU166" s="66">
        <v>42429</v>
      </c>
      <c r="BV166">
        <v>57.799788999999997</v>
      </c>
      <c r="BW166" s="73">
        <f t="shared" si="168"/>
        <v>6.5479076326100394E-2</v>
      </c>
      <c r="BY166" s="66">
        <v>42429</v>
      </c>
      <c r="BZ166">
        <v>11.521267</v>
      </c>
      <c r="CA166" s="73">
        <f t="shared" si="169"/>
        <v>2.6668225969618802E-2</v>
      </c>
      <c r="CC166" s="66">
        <v>42429</v>
      </c>
      <c r="CD166">
        <v>71.103568999999993</v>
      </c>
      <c r="CE166" s="73">
        <f t="shared" si="170"/>
        <v>7.1252347266788668E-2</v>
      </c>
      <c r="CG166" s="66">
        <v>42429</v>
      </c>
      <c r="CH166">
        <v>17.764493999999999</v>
      </c>
      <c r="CI166" s="73">
        <f t="shared" si="171"/>
        <v>1.927593311778018E-2</v>
      </c>
      <c r="CK166" s="66">
        <v>42429</v>
      </c>
      <c r="CL166">
        <v>60.585639999999998</v>
      </c>
      <c r="CM166" s="73">
        <f t="shared" si="172"/>
        <v>2.5525444108215483E-2</v>
      </c>
      <c r="CO166" s="66">
        <v>42429</v>
      </c>
      <c r="CP166">
        <v>3.526065</v>
      </c>
      <c r="CQ166" s="73">
        <f t="shared" si="173"/>
        <v>5.0510187171177411E-2</v>
      </c>
      <c r="CS166" s="66">
        <v>42429</v>
      </c>
      <c r="CT166">
        <v>10.895</v>
      </c>
      <c r="CU166" s="73">
        <f t="shared" si="149"/>
        <v>2.7921776676320714E-2</v>
      </c>
      <c r="CW166" s="66">
        <v>42429</v>
      </c>
      <c r="CX166">
        <v>85.164199999999994</v>
      </c>
      <c r="CY166" s="73">
        <f t="shared" si="174"/>
        <v>1.0030860889746886E-2</v>
      </c>
      <c r="DA166" s="66">
        <v>42429</v>
      </c>
      <c r="DB166">
        <v>57.590556999999997</v>
      </c>
      <c r="DC166" s="73">
        <f t="shared" si="175"/>
        <v>-2.7144006405016501E-2</v>
      </c>
      <c r="DE166" s="66">
        <v>42429</v>
      </c>
      <c r="DF166">
        <v>58.509208999999998</v>
      </c>
      <c r="DG166" s="73">
        <f t="shared" si="176"/>
        <v>9.2646265615695111E-2</v>
      </c>
      <c r="DI166" s="93">
        <v>42429</v>
      </c>
      <c r="DJ166" s="65">
        <v>5.9640000000000004</v>
      </c>
      <c r="DK166" s="95">
        <f t="shared" si="177"/>
        <v>-7.802860830183514E-2</v>
      </c>
      <c r="DM166" s="66">
        <v>42429</v>
      </c>
      <c r="DN166">
        <v>2.147859</v>
      </c>
      <c r="DO166" s="73">
        <f t="shared" si="178"/>
        <v>3.8530980270219756E-2</v>
      </c>
      <c r="DQ166" s="66">
        <v>42429</v>
      </c>
      <c r="DR166">
        <v>51.920242000000002</v>
      </c>
      <c r="DS166" s="73">
        <f t="shared" si="179"/>
        <v>1.3960763892054575E-2</v>
      </c>
      <c r="DU166" s="66">
        <v>42429</v>
      </c>
      <c r="DV166">
        <v>5.8550000000000004</v>
      </c>
      <c r="DW166" s="73">
        <f t="shared" si="180"/>
        <v>-6.978157837354686E-3</v>
      </c>
      <c r="DY166" s="66">
        <v>42429</v>
      </c>
      <c r="DZ166">
        <v>97.689575000000005</v>
      </c>
      <c r="EA166" s="73">
        <f t="shared" si="181"/>
        <v>4.5078551363945972E-2</v>
      </c>
      <c r="EC166" s="66">
        <v>42429</v>
      </c>
      <c r="ED166">
        <v>13.741816999999999</v>
      </c>
      <c r="EE166" s="73">
        <f t="shared" si="182"/>
        <v>-3.948295513238715E-2</v>
      </c>
      <c r="EG166" s="93">
        <v>42429</v>
      </c>
      <c r="EH166" s="65">
        <v>9.2439999999999998</v>
      </c>
      <c r="EI166" s="95">
        <f t="shared" si="183"/>
        <v>-4.5880575958992621E-2</v>
      </c>
      <c r="EK166" s="66">
        <v>42429</v>
      </c>
      <c r="EL166">
        <v>75.228522999999996</v>
      </c>
      <c r="EM166" s="73">
        <f t="shared" si="184"/>
        <v>8.9966455564431972E-4</v>
      </c>
      <c r="EO166" s="66">
        <v>42429</v>
      </c>
      <c r="EP166">
        <v>22.203351999999999</v>
      </c>
      <c r="EQ166" s="73">
        <f t="shared" si="185"/>
        <v>0.10731903377066204</v>
      </c>
      <c r="ES166" s="66">
        <v>42429</v>
      </c>
      <c r="ET166">
        <v>22.501101999999999</v>
      </c>
      <c r="EU166" s="73">
        <f t="shared" si="186"/>
        <v>6.6044250116558748E-2</v>
      </c>
      <c r="EW166" s="66">
        <v>42429</v>
      </c>
      <c r="EX166">
        <v>11.614281999999999</v>
      </c>
      <c r="EY166" s="73">
        <f t="shared" si="187"/>
        <v>-4.62032120300069E-2</v>
      </c>
      <c r="FA166" s="66">
        <v>42429</v>
      </c>
      <c r="FB166">
        <v>27.683057999999999</v>
      </c>
      <c r="FC166" s="73">
        <f t="shared" si="188"/>
        <v>1.6948538614796646E-3</v>
      </c>
      <c r="FE166" s="66">
        <v>42429</v>
      </c>
      <c r="FF166">
        <v>4.5693590000000004</v>
      </c>
      <c r="FG166" s="73">
        <f t="shared" si="189"/>
        <v>-4.7707849375552114E-2</v>
      </c>
      <c r="FI166" s="66">
        <v>42429</v>
      </c>
      <c r="FJ166">
        <v>16.735970999999999</v>
      </c>
      <c r="FK166" s="73">
        <f t="shared" si="190"/>
        <v>1.6645629026850395E-2</v>
      </c>
      <c r="FM166" s="93">
        <v>42429</v>
      </c>
      <c r="FN166" s="65">
        <v>181.55</v>
      </c>
      <c r="FO166" s="95">
        <f t="shared" si="191"/>
        <v>2.6229182208855291E-2</v>
      </c>
      <c r="FQ166" s="66">
        <v>42429</v>
      </c>
      <c r="FR166">
        <v>104.71991</v>
      </c>
      <c r="FS166" s="73">
        <f t="shared" si="192"/>
        <v>-1.0082507823521341E-2</v>
      </c>
      <c r="FU166" s="66">
        <v>42429</v>
      </c>
      <c r="FV166">
        <v>241.800003</v>
      </c>
      <c r="FW166" s="73">
        <f t="shared" si="193"/>
        <v>5.1119189351843675E-2</v>
      </c>
      <c r="FY166" s="93">
        <v>42429</v>
      </c>
      <c r="FZ166" s="65">
        <v>21.483699999999999</v>
      </c>
      <c r="GA166" s="95">
        <f t="shared" si="194"/>
        <v>-2.9485996597850138E-2</v>
      </c>
      <c r="GC166" s="66">
        <v>42429</v>
      </c>
      <c r="GD166">
        <v>23.936626</v>
      </c>
      <c r="GE166" s="73">
        <f t="shared" si="195"/>
        <v>6.6057141770513542E-2</v>
      </c>
      <c r="GG166" s="66">
        <v>42429</v>
      </c>
      <c r="GH166">
        <v>35.459068000000002</v>
      </c>
      <c r="GI166" s="73">
        <f t="shared" si="196"/>
        <v>7.9505063137782855E-2</v>
      </c>
      <c r="GK166" s="66">
        <v>42429</v>
      </c>
      <c r="GL166">
        <v>6.3670640000000001</v>
      </c>
      <c r="GM166" s="73">
        <f t="shared" si="197"/>
        <v>4.7495519645935269E-3</v>
      </c>
      <c r="GO166" s="66">
        <v>42429</v>
      </c>
      <c r="GP166">
        <v>13.052287</v>
      </c>
      <c r="GQ166" s="73">
        <f t="shared" si="198"/>
        <v>-6.6936195944509988E-2</v>
      </c>
    </row>
    <row r="167" spans="1:199">
      <c r="A167" s="66">
        <v>42460</v>
      </c>
      <c r="B167">
        <v>98.387375000000006</v>
      </c>
      <c r="C167" s="73">
        <f t="shared" si="150"/>
        <v>-1.0582207866922972E-2</v>
      </c>
      <c r="E167" s="66">
        <v>42460</v>
      </c>
      <c r="F167">
        <v>137.44311500000001</v>
      </c>
      <c r="G167" s="73">
        <f t="shared" si="151"/>
        <v>-3.6539871246334232E-2</v>
      </c>
      <c r="I167" s="66">
        <v>42460</v>
      </c>
      <c r="J167">
        <v>38.968440999999999</v>
      </c>
      <c r="K167" s="73">
        <f t="shared" si="152"/>
        <v>0.10654362220467092</v>
      </c>
      <c r="M167" s="66">
        <v>42460</v>
      </c>
      <c r="N167">
        <v>35.729762999999998</v>
      </c>
      <c r="O167" s="73">
        <f t="shared" si="153"/>
        <v>-2.6239511367991505E-2</v>
      </c>
      <c r="Q167" s="66">
        <v>42460</v>
      </c>
      <c r="R167">
        <v>65.332290999999998</v>
      </c>
      <c r="S167" s="73">
        <f t="shared" si="154"/>
        <v>-3.9884735381955722E-2</v>
      </c>
      <c r="U167" s="66">
        <v>42460</v>
      </c>
      <c r="V167">
        <v>149.90795900000001</v>
      </c>
      <c r="W167" s="73">
        <f t="shared" si="155"/>
        <v>6.3310379565417688E-3</v>
      </c>
      <c r="X167"/>
      <c r="Y167" s="66">
        <v>42460</v>
      </c>
      <c r="Z167">
        <v>85.769783000000004</v>
      </c>
      <c r="AA167" s="73">
        <f t="shared" si="156"/>
        <v>-2.2033764404621133E-2</v>
      </c>
      <c r="AC167" s="93">
        <v>42460</v>
      </c>
      <c r="AD167" s="65">
        <v>29.57</v>
      </c>
      <c r="AE167" s="95">
        <f t="shared" si="157"/>
        <v>5.1417894998254686E-2</v>
      </c>
      <c r="AG167" s="66">
        <v>42460</v>
      </c>
      <c r="AH167">
        <v>89.468063000000001</v>
      </c>
      <c r="AI167" s="73">
        <f t="shared" si="158"/>
        <v>-2.4994736905750194E-2</v>
      </c>
      <c r="AJ167"/>
      <c r="AK167" s="66">
        <v>42460</v>
      </c>
      <c r="AL167">
        <v>61.017265000000002</v>
      </c>
      <c r="AM167" s="73">
        <f t="shared" si="159"/>
        <v>1.748652193198488E-2</v>
      </c>
      <c r="AN167"/>
      <c r="AO167" s="66">
        <v>42460</v>
      </c>
      <c r="AP167">
        <v>51.443657000000002</v>
      </c>
      <c r="AQ167" s="73">
        <f t="shared" si="160"/>
        <v>-6.6242287633648783E-2</v>
      </c>
      <c r="AS167" s="66">
        <v>42460</v>
      </c>
      <c r="AT167">
        <v>122.754822</v>
      </c>
      <c r="AU167" s="73">
        <f t="shared" si="161"/>
        <v>3.640516440863617E-2</v>
      </c>
      <c r="AW167" s="66">
        <v>42460</v>
      </c>
      <c r="AX167">
        <v>64.542159999999996</v>
      </c>
      <c r="AY167" s="73">
        <f t="shared" si="162"/>
        <v>6.9438598685197542E-2</v>
      </c>
      <c r="BA167" s="66">
        <v>42460</v>
      </c>
      <c r="BB167">
        <v>3.8102999999999998</v>
      </c>
      <c r="BC167" s="73">
        <f t="shared" si="163"/>
        <v>3.1729226665089642E-2</v>
      </c>
      <c r="BE167" s="66">
        <v>42460</v>
      </c>
      <c r="BF167">
        <v>81.819716999999997</v>
      </c>
      <c r="BG167" s="73">
        <f t="shared" si="164"/>
        <v>-5.6210059116626916E-2</v>
      </c>
      <c r="BI167" s="66">
        <v>42460</v>
      </c>
      <c r="BJ167">
        <v>118.982803</v>
      </c>
      <c r="BK167" s="73">
        <f t="shared" si="165"/>
        <v>0.12268827061365745</v>
      </c>
      <c r="BM167" s="66">
        <v>42460</v>
      </c>
      <c r="BN167">
        <v>40.030681999999999</v>
      </c>
      <c r="BO167" s="73">
        <f t="shared" si="166"/>
        <v>4.4441983755887003E-2</v>
      </c>
      <c r="BQ167" s="66">
        <v>42460</v>
      </c>
      <c r="BR167">
        <v>12.251232999999999</v>
      </c>
      <c r="BS167" s="73">
        <f t="shared" si="167"/>
        <v>-3.1554390320329744E-2</v>
      </c>
      <c r="BU167" s="66">
        <v>42460</v>
      </c>
      <c r="BV167">
        <v>52.068710000000003</v>
      </c>
      <c r="BW167" s="73">
        <f t="shared" si="168"/>
        <v>-0.1044209326269504</v>
      </c>
      <c r="BY167" s="66">
        <v>42460</v>
      </c>
      <c r="BZ167">
        <v>12.300901</v>
      </c>
      <c r="CA167" s="73">
        <f t="shared" si="169"/>
        <v>6.5477879869106026E-2</v>
      </c>
      <c r="CC167" s="66">
        <v>42460</v>
      </c>
      <c r="CD167">
        <v>70.927361000000005</v>
      </c>
      <c r="CE167" s="73">
        <f t="shared" si="170"/>
        <v>-2.481263629049052E-3</v>
      </c>
      <c r="CG167" s="66">
        <v>42460</v>
      </c>
      <c r="CH167">
        <v>18.902142999999999</v>
      </c>
      <c r="CI167" s="73">
        <f t="shared" si="171"/>
        <v>6.2073555786042144E-2</v>
      </c>
      <c r="CK167" s="66">
        <v>42460</v>
      </c>
      <c r="CL167">
        <v>60.372799000000001</v>
      </c>
      <c r="CM167" s="73">
        <f t="shared" si="172"/>
        <v>-3.5192454768894002E-3</v>
      </c>
      <c r="CO167" s="66">
        <v>42460</v>
      </c>
      <c r="CP167">
        <v>3.5884819999999999</v>
      </c>
      <c r="CQ167" s="73">
        <f t="shared" si="173"/>
        <v>1.7546753559565333E-2</v>
      </c>
      <c r="CS167" s="66">
        <v>42460</v>
      </c>
      <c r="CT167">
        <v>10.63</v>
      </c>
      <c r="CU167" s="73">
        <f t="shared" si="149"/>
        <v>-2.4623776042726576E-2</v>
      </c>
      <c r="CW167" s="66">
        <v>42460</v>
      </c>
      <c r="CX167">
        <v>87.563900000000004</v>
      </c>
      <c r="CY167" s="73">
        <f t="shared" si="174"/>
        <v>2.7787654810780927E-2</v>
      </c>
      <c r="DA167" s="66">
        <v>42460</v>
      </c>
      <c r="DB167">
        <v>56.356014000000002</v>
      </c>
      <c r="DC167" s="73">
        <f t="shared" si="175"/>
        <v>-2.1669652678080034E-2</v>
      </c>
      <c r="DE167" s="66">
        <v>42460</v>
      </c>
      <c r="DF167">
        <v>57.262507999999997</v>
      </c>
      <c r="DG167" s="73">
        <f t="shared" si="176"/>
        <v>-2.1538061731851788E-2</v>
      </c>
      <c r="DI167" s="93">
        <v>42460</v>
      </c>
      <c r="DJ167" s="65">
        <v>5.8609999999999998</v>
      </c>
      <c r="DK167" s="95">
        <f t="shared" si="177"/>
        <v>-1.7421159408199875E-2</v>
      </c>
      <c r="DM167" s="66">
        <v>42460</v>
      </c>
      <c r="DN167">
        <v>2.1355040000000001</v>
      </c>
      <c r="DO167" s="73">
        <f t="shared" si="178"/>
        <v>-5.7688476386921388E-3</v>
      </c>
      <c r="DQ167" s="66">
        <v>42460</v>
      </c>
      <c r="DR167">
        <v>53.135520999999997</v>
      </c>
      <c r="DS167" s="73">
        <f t="shared" si="179"/>
        <v>2.3136916587802796E-2</v>
      </c>
      <c r="DU167" s="66">
        <v>42460</v>
      </c>
      <c r="DV167">
        <v>5.8419999999999996</v>
      </c>
      <c r="DW167" s="73">
        <f t="shared" si="180"/>
        <v>-2.222793084131557E-3</v>
      </c>
      <c r="DY167" s="66">
        <v>42460</v>
      </c>
      <c r="DZ167">
        <v>106.794624</v>
      </c>
      <c r="EA167" s="73">
        <f t="shared" si="181"/>
        <v>8.9112739021570062E-2</v>
      </c>
      <c r="EC167" s="66">
        <v>42460</v>
      </c>
      <c r="ED167">
        <v>12.925075</v>
      </c>
      <c r="EE167" s="73">
        <f t="shared" si="182"/>
        <v>-6.1274296595738673E-2</v>
      </c>
      <c r="EG167" s="93">
        <v>42460</v>
      </c>
      <c r="EH167" s="65">
        <v>9.8520000000000003</v>
      </c>
      <c r="EI167" s="95">
        <f t="shared" si="183"/>
        <v>6.3699787846157208E-2</v>
      </c>
      <c r="EK167" s="66">
        <v>42460</v>
      </c>
      <c r="EL167">
        <v>73.208641</v>
      </c>
      <c r="EM167" s="73">
        <f t="shared" si="184"/>
        <v>-2.7216993805895141E-2</v>
      </c>
      <c r="EO167" s="66">
        <v>42460</v>
      </c>
      <c r="EP167">
        <v>23.312611</v>
      </c>
      <c r="EQ167" s="73">
        <f t="shared" si="185"/>
        <v>4.8751190315568495E-2</v>
      </c>
      <c r="ES167" s="66">
        <v>42460</v>
      </c>
      <c r="ET167">
        <v>21.57086</v>
      </c>
      <c r="EU167" s="73">
        <f t="shared" si="186"/>
        <v>-4.2220955992431079E-2</v>
      </c>
      <c r="EW167" s="66">
        <v>42460</v>
      </c>
      <c r="EX167">
        <v>12.261411000000001</v>
      </c>
      <c r="EY167" s="73">
        <f t="shared" si="187"/>
        <v>5.4221465913224409E-2</v>
      </c>
      <c r="FA167" s="66">
        <v>42460</v>
      </c>
      <c r="FB167">
        <v>29.191647</v>
      </c>
      <c r="FC167" s="73">
        <f t="shared" si="188"/>
        <v>5.3062005181003138E-2</v>
      </c>
      <c r="FE167" s="66">
        <v>42460</v>
      </c>
      <c r="FF167">
        <v>4.5109219999999999</v>
      </c>
      <c r="FG167" s="73">
        <f t="shared" si="189"/>
        <v>-1.2871365275856398E-2</v>
      </c>
      <c r="FI167" s="66">
        <v>42460</v>
      </c>
      <c r="FJ167">
        <v>15.178295</v>
      </c>
      <c r="FK167" s="73">
        <f t="shared" si="190"/>
        <v>-9.7693908270753277E-2</v>
      </c>
      <c r="FM167" s="93">
        <v>42460</v>
      </c>
      <c r="FN167" s="65">
        <v>178.75</v>
      </c>
      <c r="FO167" s="95">
        <f t="shared" si="191"/>
        <v>-1.5542916286227839E-2</v>
      </c>
      <c r="FQ167" s="66">
        <v>42460</v>
      </c>
      <c r="FR167">
        <v>109.061134</v>
      </c>
      <c r="FS167" s="73">
        <f t="shared" si="192"/>
        <v>4.0619325223349781E-2</v>
      </c>
      <c r="FU167" s="66">
        <v>42460</v>
      </c>
      <c r="FV167">
        <v>234</v>
      </c>
      <c r="FW167" s="73">
        <f t="shared" si="193"/>
        <v>-3.2789835229938655E-2</v>
      </c>
      <c r="FY167" s="93">
        <v>42460</v>
      </c>
      <c r="FZ167" s="65">
        <v>21.005600000000001</v>
      </c>
      <c r="GA167" s="95">
        <f t="shared" si="194"/>
        <v>-2.2505439224766319E-2</v>
      </c>
      <c r="GC167" s="66">
        <v>42460</v>
      </c>
      <c r="GD167">
        <v>25.117867</v>
      </c>
      <c r="GE167" s="73">
        <f t="shared" si="195"/>
        <v>4.8169671049404811E-2</v>
      </c>
      <c r="GG167" s="66">
        <v>42460</v>
      </c>
      <c r="GH167">
        <v>36.617229000000002</v>
      </c>
      <c r="GI167" s="73">
        <f t="shared" si="196"/>
        <v>3.2139850185277506E-2</v>
      </c>
      <c r="GK167" s="66">
        <v>42460</v>
      </c>
      <c r="GL167">
        <v>6.8361879999999999</v>
      </c>
      <c r="GM167" s="73">
        <f t="shared" si="197"/>
        <v>7.1091813523913791E-2</v>
      </c>
      <c r="GO167" s="66">
        <v>42460</v>
      </c>
      <c r="GP167">
        <v>14.37933</v>
      </c>
      <c r="GQ167" s="73">
        <f t="shared" si="198"/>
        <v>9.682839126133945E-2</v>
      </c>
    </row>
    <row r="168" spans="1:199">
      <c r="A168" s="66">
        <v>42490</v>
      </c>
      <c r="B168">
        <v>105.494553</v>
      </c>
      <c r="C168" s="73">
        <f t="shared" si="150"/>
        <v>6.9746828270311076E-2</v>
      </c>
      <c r="E168" s="66">
        <v>42490</v>
      </c>
      <c r="F168">
        <v>138.44909699999999</v>
      </c>
      <c r="G168" s="73">
        <f t="shared" si="151"/>
        <v>7.2926049710160812E-3</v>
      </c>
      <c r="I168" s="66">
        <v>42490</v>
      </c>
      <c r="J168">
        <v>38.742237000000003</v>
      </c>
      <c r="K168" s="73">
        <f t="shared" si="152"/>
        <v>-5.8217131725867097E-3</v>
      </c>
      <c r="M168" s="66">
        <v>42490</v>
      </c>
      <c r="N168">
        <v>37.896877000000003</v>
      </c>
      <c r="O168" s="73">
        <f t="shared" si="153"/>
        <v>5.8884668705943062E-2</v>
      </c>
      <c r="Q168" s="66">
        <v>42490</v>
      </c>
      <c r="R168">
        <v>69.769379000000001</v>
      </c>
      <c r="S168" s="73">
        <f t="shared" si="154"/>
        <v>6.5708800884384785E-2</v>
      </c>
      <c r="U168" s="66">
        <v>42490</v>
      </c>
      <c r="V168">
        <v>162.838303</v>
      </c>
      <c r="W168" s="73">
        <f t="shared" si="155"/>
        <v>8.2736203212088882E-2</v>
      </c>
      <c r="X168"/>
      <c r="Y168" s="66">
        <v>42490</v>
      </c>
      <c r="Z168">
        <v>91.106857000000005</v>
      </c>
      <c r="AA168" s="73">
        <f t="shared" si="156"/>
        <v>6.0366305391607179E-2</v>
      </c>
      <c r="AC168" s="93">
        <v>42489</v>
      </c>
      <c r="AD168" s="65">
        <v>28.074999999999999</v>
      </c>
      <c r="AE168" s="95">
        <f t="shared" si="157"/>
        <v>-5.1880833239879041E-2</v>
      </c>
      <c r="AG168" s="66">
        <v>42490</v>
      </c>
      <c r="AH168">
        <v>76.041213999999997</v>
      </c>
      <c r="AI168" s="73">
        <f t="shared" si="158"/>
        <v>-0.16260624083594252</v>
      </c>
      <c r="AJ168"/>
      <c r="AK168" s="66">
        <v>42490</v>
      </c>
      <c r="AL168">
        <v>62.354213999999999</v>
      </c>
      <c r="AM168" s="73">
        <f t="shared" si="159"/>
        <v>2.1674399135123857E-2</v>
      </c>
      <c r="AN168"/>
      <c r="AO168" s="66">
        <v>42490</v>
      </c>
      <c r="AP168">
        <v>52.771903999999999</v>
      </c>
      <c r="AQ168" s="73">
        <f t="shared" si="160"/>
        <v>2.5491757935956705E-2</v>
      </c>
      <c r="AS168" s="66">
        <v>42490</v>
      </c>
      <c r="AT168">
        <v>121.47138200000001</v>
      </c>
      <c r="AU168" s="73">
        <f t="shared" si="161"/>
        <v>-1.0510353056528575E-2</v>
      </c>
      <c r="AW168" s="66">
        <v>42490</v>
      </c>
      <c r="AX168">
        <v>62.108967</v>
      </c>
      <c r="AY168" s="73">
        <f t="shared" si="162"/>
        <v>-3.842827903018891E-2</v>
      </c>
      <c r="BA168" s="66">
        <v>42489</v>
      </c>
      <c r="BB168">
        <v>4.3483000000000001</v>
      </c>
      <c r="BC168" s="73">
        <f t="shared" si="163"/>
        <v>0.13207703792262687</v>
      </c>
      <c r="BE168" s="66">
        <v>42490</v>
      </c>
      <c r="BF168">
        <v>86.666854999999998</v>
      </c>
      <c r="BG168" s="73">
        <f t="shared" si="164"/>
        <v>5.7553261738735664E-2</v>
      </c>
      <c r="BI168" s="66">
        <v>42490</v>
      </c>
      <c r="BJ168">
        <v>129.27552800000001</v>
      </c>
      <c r="BK168" s="73">
        <f t="shared" si="165"/>
        <v>8.2967032526789469E-2</v>
      </c>
      <c r="BM168" s="66">
        <v>42490</v>
      </c>
      <c r="BN168">
        <v>43.082324999999997</v>
      </c>
      <c r="BO168" s="73">
        <f t="shared" si="166"/>
        <v>7.3466610109791955E-2</v>
      </c>
      <c r="BQ168" s="66">
        <v>42490</v>
      </c>
      <c r="BR168">
        <v>12.720122999999999</v>
      </c>
      <c r="BS168" s="73">
        <f t="shared" si="167"/>
        <v>3.7558642689763472E-2</v>
      </c>
      <c r="BU168" s="66">
        <v>42490</v>
      </c>
      <c r="BV168">
        <v>55.558307999999997</v>
      </c>
      <c r="BW168" s="73">
        <f t="shared" si="168"/>
        <v>6.4868871333021855E-2</v>
      </c>
      <c r="BY168" s="66">
        <v>42490</v>
      </c>
      <c r="BZ168">
        <v>11.89376</v>
      </c>
      <c r="CA168" s="73">
        <f t="shared" si="169"/>
        <v>-3.3658618888404435E-2</v>
      </c>
      <c r="CC168" s="66">
        <v>42490</v>
      </c>
      <c r="CD168">
        <v>66.865555000000001</v>
      </c>
      <c r="CE168" s="73">
        <f t="shared" si="170"/>
        <v>-5.8972307229189586E-2</v>
      </c>
      <c r="CG168" s="66">
        <v>42490</v>
      </c>
      <c r="CH168">
        <v>19.387253000000001</v>
      </c>
      <c r="CI168" s="73">
        <f t="shared" si="171"/>
        <v>2.5340486372618196E-2</v>
      </c>
      <c r="CK168" s="66">
        <v>42490</v>
      </c>
      <c r="CL168">
        <v>63.784592000000004</v>
      </c>
      <c r="CM168" s="73">
        <f t="shared" si="172"/>
        <v>5.497300065991631E-2</v>
      </c>
      <c r="CO168" s="66">
        <v>42490</v>
      </c>
      <c r="CP168">
        <v>3.7160280000000001</v>
      </c>
      <c r="CQ168" s="73">
        <f t="shared" si="173"/>
        <v>3.4926084055056796E-2</v>
      </c>
      <c r="CS168" s="66">
        <v>42489</v>
      </c>
      <c r="CT168">
        <v>10.695</v>
      </c>
      <c r="CU168" s="73">
        <f t="shared" si="149"/>
        <v>6.0961501805123306E-3</v>
      </c>
      <c r="CW168" s="66">
        <v>42489</v>
      </c>
      <c r="CX168">
        <v>87.661299999999997</v>
      </c>
      <c r="CY168" s="73">
        <f t="shared" si="174"/>
        <v>1.1117123568005684E-3</v>
      </c>
      <c r="DA168" s="66">
        <v>42490</v>
      </c>
      <c r="DB168">
        <v>58.115704000000001</v>
      </c>
      <c r="DC168" s="73">
        <f t="shared" si="175"/>
        <v>3.0746959322616181E-2</v>
      </c>
      <c r="DE168" s="66">
        <v>42490</v>
      </c>
      <c r="DF168">
        <v>59.955756999999998</v>
      </c>
      <c r="DG168" s="73">
        <f t="shared" si="176"/>
        <v>4.5960807967618325E-2</v>
      </c>
      <c r="DI168" s="93">
        <v>42489</v>
      </c>
      <c r="DJ168" s="65">
        <v>6.2039999999999997</v>
      </c>
      <c r="DK168" s="95">
        <f t="shared" si="177"/>
        <v>5.6874007820000107E-2</v>
      </c>
      <c r="DM168" s="66">
        <v>42490</v>
      </c>
      <c r="DN168">
        <v>2.0366710000000001</v>
      </c>
      <c r="DO168" s="73">
        <f t="shared" si="178"/>
        <v>-4.7386072222559764E-2</v>
      </c>
      <c r="DQ168" s="66">
        <v>42490</v>
      </c>
      <c r="DR168">
        <v>54.322749999999999</v>
      </c>
      <c r="DS168" s="73">
        <f t="shared" si="179"/>
        <v>2.2097457899739253E-2</v>
      </c>
      <c r="DU168" s="66">
        <v>42489</v>
      </c>
      <c r="DV168">
        <v>5.9829999999999997</v>
      </c>
      <c r="DW168" s="73">
        <f t="shared" si="180"/>
        <v>2.3848910442345623E-2</v>
      </c>
      <c r="DY168" s="66">
        <v>42490</v>
      </c>
      <c r="DZ168">
        <v>109.21315</v>
      </c>
      <c r="EA168" s="73">
        <f t="shared" si="181"/>
        <v>2.2393889125680161E-2</v>
      </c>
      <c r="EC168" s="66">
        <v>42490</v>
      </c>
      <c r="ED168">
        <v>13.938193</v>
      </c>
      <c r="EE168" s="73">
        <f t="shared" si="182"/>
        <v>7.5463546871747764E-2</v>
      </c>
      <c r="EG168" s="93">
        <v>42489</v>
      </c>
      <c r="EH168" s="65">
        <v>9.5220000000000002</v>
      </c>
      <c r="EI168" s="95">
        <f t="shared" si="183"/>
        <v>-3.4069569485964513E-2</v>
      </c>
      <c r="EK168" s="66">
        <v>42490</v>
      </c>
      <c r="EL168">
        <v>75.383156</v>
      </c>
      <c r="EM168" s="73">
        <f t="shared" si="184"/>
        <v>2.9270394383596271E-2</v>
      </c>
      <c r="EO168" s="66">
        <v>42490</v>
      </c>
      <c r="EP168">
        <v>23.835415000000001</v>
      </c>
      <c r="EQ168" s="73">
        <f t="shared" si="185"/>
        <v>2.217804108824634E-2</v>
      </c>
      <c r="ES168" s="66">
        <v>42490</v>
      </c>
      <c r="ET168">
        <v>21.768591000000001</v>
      </c>
      <c r="EU168" s="73">
        <f t="shared" si="186"/>
        <v>9.1248212609164221E-3</v>
      </c>
      <c r="EW168" s="66">
        <v>42490</v>
      </c>
      <c r="EX168">
        <v>11.788836</v>
      </c>
      <c r="EY168" s="73">
        <f t="shared" si="187"/>
        <v>-3.9304031668419767E-2</v>
      </c>
      <c r="FA168" s="66">
        <v>42490</v>
      </c>
      <c r="FB168">
        <v>31.526979000000001</v>
      </c>
      <c r="FC168" s="73">
        <f t="shared" si="188"/>
        <v>7.6961048748656044E-2</v>
      </c>
      <c r="FE168" s="66">
        <v>42490</v>
      </c>
      <c r="FF168">
        <v>4.4332989999999999</v>
      </c>
      <c r="FG168" s="73">
        <f t="shared" si="189"/>
        <v>-1.7357565041775883E-2</v>
      </c>
      <c r="FI168" s="66">
        <v>42490</v>
      </c>
      <c r="FJ168">
        <v>17.075320999999999</v>
      </c>
      <c r="FK168" s="73">
        <f t="shared" si="190"/>
        <v>0.11776775787582455</v>
      </c>
      <c r="FM168" s="93">
        <v>42489</v>
      </c>
      <c r="FN168" s="65">
        <v>161.94999999999999</v>
      </c>
      <c r="FO168" s="95">
        <f t="shared" si="191"/>
        <v>-9.8700535956778773E-2</v>
      </c>
      <c r="FQ168" s="66">
        <v>42490</v>
      </c>
      <c r="FR168">
        <v>113.20940400000001</v>
      </c>
      <c r="FS168" s="73">
        <f t="shared" si="192"/>
        <v>3.7330649133617035E-2</v>
      </c>
      <c r="FU168" s="66">
        <v>42490</v>
      </c>
      <c r="FV168">
        <v>241.89999399999999</v>
      </c>
      <c r="FW168" s="73">
        <f t="shared" si="193"/>
        <v>3.3203277454641966E-2</v>
      </c>
      <c r="FY168" s="93">
        <v>42489</v>
      </c>
      <c r="FZ168" s="65">
        <v>20.1875</v>
      </c>
      <c r="GA168" s="95">
        <f t="shared" si="194"/>
        <v>-3.9725467857978591E-2</v>
      </c>
      <c r="GC168" s="66">
        <v>42490</v>
      </c>
      <c r="GD168">
        <v>27.022597999999999</v>
      </c>
      <c r="GE168" s="73">
        <f t="shared" si="195"/>
        <v>7.309405333474947E-2</v>
      </c>
      <c r="GG168" s="66">
        <v>42490</v>
      </c>
      <c r="GH168">
        <v>36.731673999999998</v>
      </c>
      <c r="GI168" s="73">
        <f t="shared" si="196"/>
        <v>3.1205672666032506E-3</v>
      </c>
      <c r="GK168" s="66">
        <v>42490</v>
      </c>
      <c r="GL168">
        <v>6.6597</v>
      </c>
      <c r="GM168" s="73">
        <f t="shared" si="197"/>
        <v>-2.6155827845335697E-2</v>
      </c>
      <c r="GO168" s="66">
        <v>42490</v>
      </c>
      <c r="GP168">
        <v>14.016999</v>
      </c>
      <c r="GQ168" s="73">
        <f t="shared" si="198"/>
        <v>-2.5520951378891838E-2</v>
      </c>
    </row>
    <row r="169" spans="1:199">
      <c r="A169" s="66">
        <v>42521</v>
      </c>
      <c r="B169">
        <v>108.969337</v>
      </c>
      <c r="C169" s="73">
        <f t="shared" si="150"/>
        <v>3.2407209475439694E-2</v>
      </c>
      <c r="E169" s="66">
        <v>42521</v>
      </c>
      <c r="F169">
        <v>130.71208200000001</v>
      </c>
      <c r="G169" s="73">
        <f t="shared" si="151"/>
        <v>-5.7505670323817086E-2</v>
      </c>
      <c r="I169" s="66">
        <v>42521</v>
      </c>
      <c r="J169">
        <v>38.480556</v>
      </c>
      <c r="K169" s="73">
        <f t="shared" si="152"/>
        <v>-6.7773254880834693E-3</v>
      </c>
      <c r="M169" s="66">
        <v>42521</v>
      </c>
      <c r="N169">
        <v>39.347400999999998</v>
      </c>
      <c r="O169" s="73">
        <f t="shared" si="153"/>
        <v>3.7561216759684636E-2</v>
      </c>
      <c r="Q169" s="66">
        <v>42521</v>
      </c>
      <c r="R169">
        <v>65.319626</v>
      </c>
      <c r="S169" s="73">
        <f t="shared" si="154"/>
        <v>-6.5902674810316919E-2</v>
      </c>
      <c r="U169" s="66">
        <v>42521</v>
      </c>
      <c r="V169">
        <v>165.827057</v>
      </c>
      <c r="W169" s="73">
        <f t="shared" si="155"/>
        <v>1.8187717670070651E-2</v>
      </c>
      <c r="X169"/>
      <c r="Y169" s="66">
        <v>42521</v>
      </c>
      <c r="Z169">
        <v>86.419265999999993</v>
      </c>
      <c r="AA169" s="73">
        <f t="shared" si="156"/>
        <v>-5.2822433305171161E-2</v>
      </c>
      <c r="AC169" s="93">
        <v>42521</v>
      </c>
      <c r="AD169" s="65">
        <v>30.396999999999998</v>
      </c>
      <c r="AE169" s="95">
        <f t="shared" si="157"/>
        <v>7.9464418707535706E-2</v>
      </c>
      <c r="AG169" s="66">
        <v>42521</v>
      </c>
      <c r="AH169">
        <v>81.989227</v>
      </c>
      <c r="AI169" s="73">
        <f t="shared" si="158"/>
        <v>7.5312377810405465E-2</v>
      </c>
      <c r="AJ169"/>
      <c r="AK169" s="66">
        <v>42521</v>
      </c>
      <c r="AL169">
        <v>66.486046000000002</v>
      </c>
      <c r="AM169" s="73">
        <f t="shared" si="159"/>
        <v>6.4160835007887995E-2</v>
      </c>
      <c r="AN169"/>
      <c r="AO169" s="66">
        <v>42521</v>
      </c>
      <c r="AP169">
        <v>49.918968</v>
      </c>
      <c r="AQ169" s="73">
        <f t="shared" si="160"/>
        <v>-5.5577877102800217E-2</v>
      </c>
      <c r="AS169" s="66">
        <v>42521</v>
      </c>
      <c r="AT169">
        <v>117.364655</v>
      </c>
      <c r="AU169" s="73">
        <f t="shared" si="161"/>
        <v>-3.4392898613299125E-2</v>
      </c>
      <c r="AW169" s="66">
        <v>42521</v>
      </c>
      <c r="AX169">
        <v>63.973624999999998</v>
      </c>
      <c r="AY169" s="73">
        <f t="shared" si="162"/>
        <v>2.9580514393685781E-2</v>
      </c>
      <c r="BA169" s="66">
        <v>42521</v>
      </c>
      <c r="BB169">
        <v>4.2203999999999997</v>
      </c>
      <c r="BC169" s="73">
        <f t="shared" si="163"/>
        <v>-2.9855053833073374E-2</v>
      </c>
      <c r="BE169" s="66">
        <v>42521</v>
      </c>
      <c r="BF169">
        <v>86.761641999999995</v>
      </c>
      <c r="BG169" s="73">
        <f t="shared" si="164"/>
        <v>1.0930961298488081E-3</v>
      </c>
      <c r="BI169" s="66">
        <v>42521</v>
      </c>
      <c r="BJ169">
        <v>104.209442</v>
      </c>
      <c r="BK169" s="73">
        <f t="shared" si="165"/>
        <v>-0.21554326317282174</v>
      </c>
      <c r="BM169" s="66">
        <v>42521</v>
      </c>
      <c r="BN169">
        <v>34.416514999999997</v>
      </c>
      <c r="BO169" s="73">
        <f t="shared" si="166"/>
        <v>-0.22457628380756436</v>
      </c>
      <c r="BQ169" s="66">
        <v>42521</v>
      </c>
      <c r="BR169">
        <v>13.10651</v>
      </c>
      <c r="BS169" s="73">
        <f t="shared" si="167"/>
        <v>2.9923825658395367E-2</v>
      </c>
      <c r="BU169" s="66">
        <v>42521</v>
      </c>
      <c r="BV169">
        <v>48.435909000000002</v>
      </c>
      <c r="BW169" s="73">
        <f t="shared" si="168"/>
        <v>-0.1371916037362125</v>
      </c>
      <c r="BY169" s="66">
        <v>42521</v>
      </c>
      <c r="BZ169">
        <v>12.965125</v>
      </c>
      <c r="CA169" s="73">
        <f t="shared" si="169"/>
        <v>8.624916744653667E-2</v>
      </c>
      <c r="CC169" s="66">
        <v>42521</v>
      </c>
      <c r="CD169">
        <v>60.524414</v>
      </c>
      <c r="CE169" s="73">
        <f t="shared" si="170"/>
        <v>-9.9637140769256213E-2</v>
      </c>
      <c r="CG169" s="66">
        <v>42521</v>
      </c>
      <c r="CH169">
        <v>16.105927999999999</v>
      </c>
      <c r="CI169" s="73">
        <f t="shared" si="171"/>
        <v>-0.1854283852742139</v>
      </c>
      <c r="CK169" s="66">
        <v>42521</v>
      </c>
      <c r="CL169">
        <v>60.104168000000001</v>
      </c>
      <c r="CM169" s="73">
        <f t="shared" si="172"/>
        <v>-5.9432466263575567E-2</v>
      </c>
      <c r="CO169" s="66">
        <v>42521</v>
      </c>
      <c r="CP169">
        <v>3.555917</v>
      </c>
      <c r="CQ169" s="73">
        <f t="shared" si="173"/>
        <v>-4.4042379360197156E-2</v>
      </c>
      <c r="CS169" s="66">
        <v>42521</v>
      </c>
      <c r="CT169">
        <v>11.195</v>
      </c>
      <c r="CU169" s="73">
        <f t="shared" si="149"/>
        <v>4.569090751634923E-2</v>
      </c>
      <c r="CW169" s="66">
        <v>42521</v>
      </c>
      <c r="CX169">
        <v>85.474199999999996</v>
      </c>
      <c r="CY169" s="73">
        <f t="shared" si="174"/>
        <v>-2.5265948886062407E-2</v>
      </c>
      <c r="DA169" s="66">
        <v>42521</v>
      </c>
      <c r="DB169">
        <v>60.006950000000003</v>
      </c>
      <c r="DC169" s="73">
        <f t="shared" si="175"/>
        <v>3.2024468912902171E-2</v>
      </c>
      <c r="DE169" s="66">
        <v>42521</v>
      </c>
      <c r="DF169">
        <v>59.964699000000003</v>
      </c>
      <c r="DG169" s="73">
        <f t="shared" si="176"/>
        <v>1.4913218836623831E-4</v>
      </c>
      <c r="DI169" s="93">
        <v>42521</v>
      </c>
      <c r="DJ169" s="65">
        <v>6.0960000000000001</v>
      </c>
      <c r="DK169" s="95">
        <f t="shared" si="177"/>
        <v>-1.7561426929947183E-2</v>
      </c>
      <c r="DM169" s="66">
        <v>42521</v>
      </c>
      <c r="DN169">
        <v>1.5986320000000001</v>
      </c>
      <c r="DO169" s="73">
        <f t="shared" si="178"/>
        <v>-0.24216834864794551</v>
      </c>
      <c r="DQ169" s="66">
        <v>42521</v>
      </c>
      <c r="DR169">
        <v>51.47683</v>
      </c>
      <c r="DS169" s="73">
        <f t="shared" si="179"/>
        <v>-5.3811304369075122E-2</v>
      </c>
      <c r="DU169" s="66">
        <v>42521</v>
      </c>
      <c r="DV169">
        <v>5.9610000000000003</v>
      </c>
      <c r="DW169" s="73">
        <f t="shared" si="180"/>
        <v>-3.6838621701051058E-3</v>
      </c>
      <c r="DY169" s="66">
        <v>42521</v>
      </c>
      <c r="DZ169">
        <v>123.570938</v>
      </c>
      <c r="EA169" s="73">
        <f t="shared" si="181"/>
        <v>0.12351391062031938</v>
      </c>
      <c r="EC169" s="66">
        <v>42521</v>
      </c>
      <c r="ED169">
        <v>13.081282</v>
      </c>
      <c r="EE169" s="73">
        <f t="shared" si="182"/>
        <v>-6.3450416498751799E-2</v>
      </c>
      <c r="EG169" s="93">
        <v>42521</v>
      </c>
      <c r="EH169" s="65">
        <v>9.391</v>
      </c>
      <c r="EI169" s="95">
        <f t="shared" si="183"/>
        <v>-1.3853126949850499E-2</v>
      </c>
      <c r="EK169" s="66">
        <v>42521</v>
      </c>
      <c r="EL169">
        <v>76.232292000000001</v>
      </c>
      <c r="EM169" s="73">
        <f t="shared" si="184"/>
        <v>1.1201297618960345E-2</v>
      </c>
      <c r="EO169" s="66">
        <v>42521</v>
      </c>
      <c r="EP169">
        <v>23.633420999999998</v>
      </c>
      <c r="EQ169" s="73">
        <f t="shared" si="185"/>
        <v>-8.5106455620256437E-3</v>
      </c>
      <c r="ES169" s="66">
        <v>42521</v>
      </c>
      <c r="ET169">
        <v>20.853325000000002</v>
      </c>
      <c r="EU169" s="73">
        <f t="shared" si="186"/>
        <v>-4.2954743104767462E-2</v>
      </c>
      <c r="EW169" s="66">
        <v>42521</v>
      </c>
      <c r="EX169">
        <v>12.819201</v>
      </c>
      <c r="EY169" s="73">
        <f t="shared" si="187"/>
        <v>8.3791143117285347E-2</v>
      </c>
      <c r="FA169" s="66">
        <v>42521</v>
      </c>
      <c r="FB169">
        <v>25.430890999999999</v>
      </c>
      <c r="FC169" s="73">
        <f t="shared" si="188"/>
        <v>-0.2148790392779337</v>
      </c>
      <c r="FE169" s="66">
        <v>42521</v>
      </c>
      <c r="FF169">
        <v>4.4332989999999999</v>
      </c>
      <c r="FG169" s="73">
        <f t="shared" si="189"/>
        <v>0</v>
      </c>
      <c r="FI169" s="66">
        <v>42521</v>
      </c>
      <c r="FJ169">
        <v>16.184685000000002</v>
      </c>
      <c r="FK169" s="73">
        <f t="shared" si="190"/>
        <v>-5.3568779970929459E-2</v>
      </c>
      <c r="FM169" s="93">
        <v>42521</v>
      </c>
      <c r="FN169" s="65">
        <v>168.85</v>
      </c>
      <c r="FO169" s="95">
        <f t="shared" si="191"/>
        <v>4.17231012142385E-2</v>
      </c>
      <c r="FQ169" s="66">
        <v>42521</v>
      </c>
      <c r="FR169">
        <v>115.792404</v>
      </c>
      <c r="FS169" s="73">
        <f t="shared" si="192"/>
        <v>2.2559730608911505E-2</v>
      </c>
      <c r="FU169" s="66">
        <v>42521</v>
      </c>
      <c r="FV169">
        <v>233.64999399999999</v>
      </c>
      <c r="FW169" s="73">
        <f t="shared" si="193"/>
        <v>-3.4700149345343614E-2</v>
      </c>
      <c r="FY169" s="93">
        <v>42521</v>
      </c>
      <c r="FZ169" s="65">
        <v>21.154399999999999</v>
      </c>
      <c r="GA169" s="95">
        <f t="shared" si="194"/>
        <v>4.6784320697603243E-2</v>
      </c>
      <c r="GC169" s="66">
        <v>42521</v>
      </c>
      <c r="GD169">
        <v>25.002665</v>
      </c>
      <c r="GE169" s="73">
        <f t="shared" si="195"/>
        <v>-7.7691059722277037E-2</v>
      </c>
      <c r="GG169" s="66">
        <v>42521</v>
      </c>
      <c r="GH169">
        <v>31.453551999999998</v>
      </c>
      <c r="GI169" s="73">
        <f t="shared" si="196"/>
        <v>-0.15512751667106153</v>
      </c>
      <c r="GK169" s="66">
        <v>42521</v>
      </c>
      <c r="GL169">
        <v>6.8399520000000003</v>
      </c>
      <c r="GM169" s="73">
        <f t="shared" si="197"/>
        <v>2.6706275573282208E-2</v>
      </c>
      <c r="GO169" s="66">
        <v>42521</v>
      </c>
      <c r="GP169">
        <v>10.760433000000001</v>
      </c>
      <c r="GQ169" s="73">
        <f t="shared" si="198"/>
        <v>-0.2643950117793229</v>
      </c>
    </row>
    <row r="170" spans="1:199">
      <c r="A170" s="66">
        <v>42551</v>
      </c>
      <c r="B170">
        <v>106.83813499999999</v>
      </c>
      <c r="C170" s="73">
        <f t="shared" si="150"/>
        <v>-1.9751598646499096E-2</v>
      </c>
      <c r="E170" s="66">
        <v>42551</v>
      </c>
      <c r="F170">
        <v>147.43554700000001</v>
      </c>
      <c r="G170" s="73">
        <f t="shared" si="151"/>
        <v>0.12039405372766009</v>
      </c>
      <c r="I170" s="66">
        <v>42551</v>
      </c>
      <c r="J170">
        <v>38.485649000000002</v>
      </c>
      <c r="K170" s="73">
        <f t="shared" si="152"/>
        <v>1.3234379965689703E-4</v>
      </c>
      <c r="M170" s="66">
        <v>42551</v>
      </c>
      <c r="N170">
        <v>38.901451000000002</v>
      </c>
      <c r="O170" s="73">
        <f t="shared" si="153"/>
        <v>-1.139837369755067E-2</v>
      </c>
      <c r="Q170" s="66">
        <v>42551</v>
      </c>
      <c r="R170">
        <v>76.261353</v>
      </c>
      <c r="S170" s="73">
        <f t="shared" si="154"/>
        <v>0.15487375377994017</v>
      </c>
      <c r="U170" s="66">
        <v>42551</v>
      </c>
      <c r="V170">
        <v>164.13986199999999</v>
      </c>
      <c r="W170" s="73">
        <f t="shared" si="155"/>
        <v>-1.0226538522624899E-2</v>
      </c>
      <c r="X170"/>
      <c r="Y170" s="66">
        <v>42551</v>
      </c>
      <c r="Z170">
        <v>91.417479999999998</v>
      </c>
      <c r="AA170" s="73">
        <f t="shared" si="156"/>
        <v>5.6226070376034408E-2</v>
      </c>
      <c r="AC170" s="93">
        <v>42551</v>
      </c>
      <c r="AD170" s="65">
        <v>29.827999999999999</v>
      </c>
      <c r="AE170" s="95">
        <f t="shared" si="157"/>
        <v>-1.88963696504942E-2</v>
      </c>
      <c r="AG170" s="66">
        <v>42551</v>
      </c>
      <c r="AH170">
        <v>87.655518000000001</v>
      </c>
      <c r="AI170" s="73">
        <f t="shared" si="158"/>
        <v>6.682670373544225E-2</v>
      </c>
      <c r="AJ170"/>
      <c r="AK170" s="66">
        <v>42551</v>
      </c>
      <c r="AL170">
        <v>67.577599000000006</v>
      </c>
      <c r="AM170" s="73">
        <f t="shared" si="159"/>
        <v>1.6284461335215394E-2</v>
      </c>
      <c r="AN170"/>
      <c r="AO170" s="66">
        <v>42551</v>
      </c>
      <c r="AP170">
        <v>50.787460000000003</v>
      </c>
      <c r="AQ170" s="73">
        <f t="shared" si="160"/>
        <v>1.7248422947603943E-2</v>
      </c>
      <c r="AS170" s="66">
        <v>42551</v>
      </c>
      <c r="AT170">
        <v>117.82382200000001</v>
      </c>
      <c r="AU170" s="73">
        <f t="shared" si="161"/>
        <v>3.9046775526416144E-3</v>
      </c>
      <c r="AW170" s="66">
        <v>42551</v>
      </c>
      <c r="AX170">
        <v>62.454436999999999</v>
      </c>
      <c r="AY170" s="73">
        <f t="shared" si="162"/>
        <v>-2.4033606157457359E-2</v>
      </c>
      <c r="BA170" s="66">
        <v>42551</v>
      </c>
      <c r="BB170">
        <v>3.3725999999999998</v>
      </c>
      <c r="BC170" s="73">
        <f t="shared" si="163"/>
        <v>-0.2242459500318528</v>
      </c>
      <c r="BE170" s="66">
        <v>42551</v>
      </c>
      <c r="BF170">
        <v>97.117287000000005</v>
      </c>
      <c r="BG170" s="73">
        <f t="shared" si="164"/>
        <v>0.11275478085518043</v>
      </c>
      <c r="BI170" s="66">
        <v>42551</v>
      </c>
      <c r="BJ170">
        <v>121.215858</v>
      </c>
      <c r="BK170" s="73">
        <f t="shared" si="165"/>
        <v>0.15117016724285648</v>
      </c>
      <c r="BM170" s="66">
        <v>42551</v>
      </c>
      <c r="BN170">
        <v>40.304310000000001</v>
      </c>
      <c r="BO170" s="73">
        <f t="shared" si="166"/>
        <v>0.15792187474127672</v>
      </c>
      <c r="BQ170" s="66">
        <v>42551</v>
      </c>
      <c r="BR170">
        <v>13.059335000000001</v>
      </c>
      <c r="BS170" s="73">
        <f t="shared" si="167"/>
        <v>-3.6058496192036857E-3</v>
      </c>
      <c r="BU170" s="66">
        <v>42551</v>
      </c>
      <c r="BV170">
        <v>55.042453999999999</v>
      </c>
      <c r="BW170" s="73">
        <f t="shared" si="168"/>
        <v>0.12786331826449052</v>
      </c>
      <c r="BY170" s="66">
        <v>42551</v>
      </c>
      <c r="BZ170">
        <v>12.215076</v>
      </c>
      <c r="CA170" s="73">
        <f t="shared" si="169"/>
        <v>-5.9592133737506152E-2</v>
      </c>
      <c r="CC170" s="66">
        <v>42551</v>
      </c>
      <c r="CD170">
        <v>70.883208999999994</v>
      </c>
      <c r="CE170" s="73">
        <f t="shared" si="170"/>
        <v>0.15798675814638979</v>
      </c>
      <c r="CG170" s="66">
        <v>42551</v>
      </c>
      <c r="CH170">
        <v>16.490372000000001</v>
      </c>
      <c r="CI170" s="73">
        <f t="shared" si="171"/>
        <v>2.3589292464144873E-2</v>
      </c>
      <c r="CK170" s="66">
        <v>42551</v>
      </c>
      <c r="CL170">
        <v>64.067711000000003</v>
      </c>
      <c r="CM170" s="73">
        <f t="shared" si="172"/>
        <v>6.3861318245617318E-2</v>
      </c>
      <c r="CO170" s="66">
        <v>42551</v>
      </c>
      <c r="CP170">
        <v>3.8513709999999999</v>
      </c>
      <c r="CQ170" s="73">
        <f t="shared" si="173"/>
        <v>7.9816212258992159E-2</v>
      </c>
      <c r="CS170" s="66">
        <v>42551</v>
      </c>
      <c r="CT170">
        <v>9.1790000000000003</v>
      </c>
      <c r="CU170" s="73">
        <f t="shared" si="149"/>
        <v>-0.19854898381376421</v>
      </c>
      <c r="CW170" s="66">
        <v>42551</v>
      </c>
      <c r="CX170">
        <v>83.287000000000006</v>
      </c>
      <c r="CY170" s="73">
        <f t="shared" si="174"/>
        <v>-2.5922101450914226E-2</v>
      </c>
      <c r="DA170" s="66">
        <v>42551</v>
      </c>
      <c r="DB170">
        <v>65.183387999999994</v>
      </c>
      <c r="DC170" s="73">
        <f t="shared" si="175"/>
        <v>8.2744262345979355E-2</v>
      </c>
      <c r="DE170" s="66">
        <v>42551</v>
      </c>
      <c r="DF170">
        <v>59.386169000000002</v>
      </c>
      <c r="DG170" s="73">
        <f t="shared" si="176"/>
        <v>-9.6946849382016399E-3</v>
      </c>
      <c r="DI170" s="93">
        <v>42551</v>
      </c>
      <c r="DJ170" s="65">
        <v>6.0869999999999997</v>
      </c>
      <c r="DK170" s="95">
        <f t="shared" si="177"/>
        <v>-1.4774688725578764E-3</v>
      </c>
      <c r="DM170" s="66">
        <v>42551</v>
      </c>
      <c r="DN170">
        <v>1.850355</v>
      </c>
      <c r="DO170" s="73">
        <f t="shared" si="178"/>
        <v>0.14622924904847148</v>
      </c>
      <c r="DQ170" s="66">
        <v>42551</v>
      </c>
      <c r="DR170">
        <v>56.773918000000002</v>
      </c>
      <c r="DS170" s="73">
        <f t="shared" si="179"/>
        <v>9.7945226605794383E-2</v>
      </c>
      <c r="DU170" s="66">
        <v>42551</v>
      </c>
      <c r="DV170">
        <v>5.0640000000000001</v>
      </c>
      <c r="DW170" s="73">
        <f t="shared" si="180"/>
        <v>-0.16308156739591442</v>
      </c>
      <c r="DY170" s="66">
        <v>42551</v>
      </c>
      <c r="DZ170">
        <v>141.17584199999999</v>
      </c>
      <c r="EA170" s="73">
        <f t="shared" si="181"/>
        <v>0.13319083184341918</v>
      </c>
      <c r="EC170" s="66">
        <v>42551</v>
      </c>
      <c r="ED170">
        <v>12.562442000000001</v>
      </c>
      <c r="EE170" s="73">
        <f t="shared" si="182"/>
        <v>-4.0470784565369802E-2</v>
      </c>
      <c r="EG170" s="93">
        <v>42551</v>
      </c>
      <c r="EH170" s="65">
        <v>8.4600000000000009</v>
      </c>
      <c r="EI170" s="95">
        <f t="shared" si="183"/>
        <v>-0.10440261020434453</v>
      </c>
      <c r="EK170" s="66">
        <v>42551</v>
      </c>
      <c r="EL170">
        <v>79.876357999999996</v>
      </c>
      <c r="EM170" s="73">
        <f t="shared" si="184"/>
        <v>4.6694761667142669E-2</v>
      </c>
      <c r="EO170" s="66">
        <v>42551</v>
      </c>
      <c r="EP170">
        <v>25.055651000000001</v>
      </c>
      <c r="EQ170" s="73">
        <f t="shared" si="185"/>
        <v>5.8437536598875302E-2</v>
      </c>
      <c r="ES170" s="66">
        <v>42551</v>
      </c>
      <c r="ET170">
        <v>22.226787999999999</v>
      </c>
      <c r="EU170" s="73">
        <f t="shared" si="186"/>
        <v>6.3784820155304248E-2</v>
      </c>
      <c r="EW170" s="66">
        <v>42551</v>
      </c>
      <c r="EX170">
        <v>13.009149000000001</v>
      </c>
      <c r="EY170" s="73">
        <f t="shared" si="187"/>
        <v>1.4708754105577555E-2</v>
      </c>
      <c r="FA170" s="66">
        <v>42551</v>
      </c>
      <c r="FB170">
        <v>27.544874</v>
      </c>
      <c r="FC170" s="73">
        <f t="shared" si="188"/>
        <v>7.9851840403621685E-2</v>
      </c>
      <c r="FE170" s="66">
        <v>42551</v>
      </c>
      <c r="FF170">
        <v>4.7310660000000002</v>
      </c>
      <c r="FG170" s="73">
        <f t="shared" si="189"/>
        <v>6.5006544921992954E-2</v>
      </c>
      <c r="FI170" s="66">
        <v>42551</v>
      </c>
      <c r="FJ170">
        <v>16.840691</v>
      </c>
      <c r="FK170" s="73">
        <f t="shared" si="190"/>
        <v>3.9732616502930446E-2</v>
      </c>
      <c r="FM170" s="93">
        <v>42551</v>
      </c>
      <c r="FN170" s="65">
        <v>150.25</v>
      </c>
      <c r="FO170" s="95">
        <f t="shared" si="191"/>
        <v>-0.11671017341625965</v>
      </c>
      <c r="FQ170" s="66">
        <v>42551</v>
      </c>
      <c r="FR170">
        <v>111.603027</v>
      </c>
      <c r="FS170" s="73">
        <f t="shared" si="192"/>
        <v>-3.6850793897185589E-2</v>
      </c>
      <c r="FU170" s="66">
        <v>42551</v>
      </c>
      <c r="FV170">
        <v>246.14999399999999</v>
      </c>
      <c r="FW170" s="73">
        <f t="shared" si="193"/>
        <v>5.2116838361828607E-2</v>
      </c>
      <c r="FY170" s="93">
        <v>42551</v>
      </c>
      <c r="FZ170" s="65">
        <v>21.143699999999999</v>
      </c>
      <c r="GA170" s="95">
        <f t="shared" si="194"/>
        <v>-5.0593290139457525E-4</v>
      </c>
      <c r="GC170" s="66">
        <v>42551</v>
      </c>
      <c r="GD170">
        <v>26.608651999999999</v>
      </c>
      <c r="GE170" s="73">
        <f t="shared" si="195"/>
        <v>6.2254006872130424E-2</v>
      </c>
      <c r="GG170" s="66">
        <v>42551</v>
      </c>
      <c r="GH170">
        <v>35.814284999999998</v>
      </c>
      <c r="GI170" s="73">
        <f t="shared" si="196"/>
        <v>0.12983491821923226</v>
      </c>
      <c r="GK170" s="66">
        <v>42551</v>
      </c>
      <c r="GL170">
        <v>7.68032</v>
      </c>
      <c r="GM170" s="73">
        <f t="shared" si="197"/>
        <v>0.11588049889223959</v>
      </c>
      <c r="GO170" s="66">
        <v>42551</v>
      </c>
      <c r="GP170">
        <v>10.498566</v>
      </c>
      <c r="GQ170" s="73">
        <f t="shared" si="198"/>
        <v>-2.4637119151473732E-2</v>
      </c>
    </row>
    <row r="171" spans="1:199">
      <c r="A171" s="66">
        <v>42582</v>
      </c>
      <c r="B171">
        <v>102.900047</v>
      </c>
      <c r="C171" s="73">
        <f t="shared" si="150"/>
        <v>-3.7556832486386915E-2</v>
      </c>
      <c r="E171" s="66">
        <v>42582</v>
      </c>
      <c r="F171">
        <v>145.801636</v>
      </c>
      <c r="G171" s="73">
        <f t="shared" si="151"/>
        <v>-1.1144070427275159E-2</v>
      </c>
      <c r="I171" s="66">
        <v>42582</v>
      </c>
      <c r="J171">
        <v>38.476646000000002</v>
      </c>
      <c r="K171" s="73">
        <f t="shared" si="152"/>
        <v>-2.3395872072337574E-4</v>
      </c>
      <c r="M171" s="66">
        <v>42582</v>
      </c>
      <c r="N171">
        <v>38.601013000000002</v>
      </c>
      <c r="O171" s="73">
        <f t="shared" si="153"/>
        <v>-7.7530310502063231E-3</v>
      </c>
      <c r="Q171" s="66">
        <v>42582</v>
      </c>
      <c r="R171">
        <v>76.601753000000002</v>
      </c>
      <c r="S171" s="73">
        <f t="shared" si="154"/>
        <v>4.4536653946636272E-3</v>
      </c>
      <c r="U171" s="66">
        <v>42582</v>
      </c>
      <c r="V171">
        <v>163.272186</v>
      </c>
      <c r="W171" s="73">
        <f t="shared" si="155"/>
        <v>-5.3002205419941245E-3</v>
      </c>
      <c r="X171"/>
      <c r="Y171" s="66">
        <v>42582</v>
      </c>
      <c r="Z171">
        <v>100.76443500000001</v>
      </c>
      <c r="AA171" s="73">
        <f t="shared" si="156"/>
        <v>9.7348758558643139E-2</v>
      </c>
      <c r="AC171" s="93">
        <v>42580</v>
      </c>
      <c r="AD171" s="65">
        <v>30.824999999999999</v>
      </c>
      <c r="AE171" s="95">
        <f t="shared" si="157"/>
        <v>3.287849936885958E-2</v>
      </c>
      <c r="AG171" s="66">
        <v>42582</v>
      </c>
      <c r="AH171">
        <v>87.427795000000003</v>
      </c>
      <c r="AI171" s="73">
        <f t="shared" si="158"/>
        <v>-2.6013116214382696E-3</v>
      </c>
      <c r="AJ171"/>
      <c r="AK171" s="66">
        <v>42582</v>
      </c>
      <c r="AL171">
        <v>61.294604999999997</v>
      </c>
      <c r="AM171" s="73">
        <f t="shared" si="159"/>
        <v>-9.7584723111051805E-2</v>
      </c>
      <c r="AN171"/>
      <c r="AO171" s="66">
        <v>42582</v>
      </c>
      <c r="AP171">
        <v>50.459366000000003</v>
      </c>
      <c r="AQ171" s="73">
        <f t="shared" si="160"/>
        <v>-6.4810949916346413E-3</v>
      </c>
      <c r="AS171" s="66">
        <v>42582</v>
      </c>
      <c r="AT171">
        <v>122.64514200000001</v>
      </c>
      <c r="AU171" s="73">
        <f t="shared" si="161"/>
        <v>4.0104686395970597E-2</v>
      </c>
      <c r="AW171" s="66">
        <v>42582</v>
      </c>
      <c r="AX171">
        <v>67.944016000000005</v>
      </c>
      <c r="AY171" s="73">
        <f t="shared" si="162"/>
        <v>8.4246789078920858E-2</v>
      </c>
      <c r="BA171" s="66">
        <v>42580</v>
      </c>
      <c r="BB171">
        <v>3.7315999999999998</v>
      </c>
      <c r="BC171" s="73">
        <f t="shared" si="163"/>
        <v>0.10115313585072161</v>
      </c>
      <c r="BE171" s="66">
        <v>42582</v>
      </c>
      <c r="BF171">
        <v>93.613060000000004</v>
      </c>
      <c r="BG171" s="73">
        <f t="shared" si="164"/>
        <v>-3.674948874232592E-2</v>
      </c>
      <c r="BI171" s="66">
        <v>42582</v>
      </c>
      <c r="BJ171">
        <v>119.96322600000001</v>
      </c>
      <c r="BK171" s="73">
        <f t="shared" si="165"/>
        <v>-1.0387660843709508E-2</v>
      </c>
      <c r="BM171" s="66">
        <v>42582</v>
      </c>
      <c r="BN171">
        <v>41.440159000000001</v>
      </c>
      <c r="BO171" s="73">
        <f t="shared" si="166"/>
        <v>2.7792023691515573E-2</v>
      </c>
      <c r="BQ171" s="66">
        <v>42582</v>
      </c>
      <c r="BR171">
        <v>12.840607</v>
      </c>
      <c r="BS171" s="73">
        <f t="shared" si="167"/>
        <v>-1.6890632428006033E-2</v>
      </c>
      <c r="BU171" s="66">
        <v>42582</v>
      </c>
      <c r="BV171">
        <v>56.182758</v>
      </c>
      <c r="BW171" s="73">
        <f t="shared" si="168"/>
        <v>2.0505134287759113E-2</v>
      </c>
      <c r="BY171" s="66">
        <v>42582</v>
      </c>
      <c r="BZ171">
        <v>12.090068</v>
      </c>
      <c r="CA171" s="73">
        <f t="shared" si="169"/>
        <v>-1.0286637454791143E-2</v>
      </c>
      <c r="CC171" s="66">
        <v>42582</v>
      </c>
      <c r="CD171">
        <v>71.766379999999998</v>
      </c>
      <c r="CE171" s="73">
        <f t="shared" si="170"/>
        <v>1.2382542293814172E-2</v>
      </c>
      <c r="CG171" s="66">
        <v>42582</v>
      </c>
      <c r="CH171">
        <v>17.024069000000001</v>
      </c>
      <c r="CI171" s="73">
        <f t="shared" si="171"/>
        <v>3.1851470808726121E-2</v>
      </c>
      <c r="CK171" s="66">
        <v>42582</v>
      </c>
      <c r="CL171">
        <v>64.162070999999997</v>
      </c>
      <c r="CM171" s="73">
        <f t="shared" si="172"/>
        <v>1.4717332519829428E-3</v>
      </c>
      <c r="CO171" s="66">
        <v>42582</v>
      </c>
      <c r="CP171">
        <v>3.7374019999999999</v>
      </c>
      <c r="CQ171" s="73">
        <f t="shared" si="173"/>
        <v>-3.0038471168603493E-2</v>
      </c>
      <c r="CS171" s="66">
        <v>42580</v>
      </c>
      <c r="CT171">
        <v>10</v>
      </c>
      <c r="CU171" s="73">
        <f t="shared" si="149"/>
        <v>8.566682675709171E-2</v>
      </c>
      <c r="CW171" s="66">
        <v>42580</v>
      </c>
      <c r="CX171">
        <v>84.464699999999993</v>
      </c>
      <c r="CY171" s="73">
        <f t="shared" si="174"/>
        <v>1.404122103256011E-2</v>
      </c>
      <c r="DA171" s="66">
        <v>42582</v>
      </c>
      <c r="DB171">
        <v>64.454712000000001</v>
      </c>
      <c r="DC171" s="73">
        <f t="shared" si="175"/>
        <v>-1.1241813541816695E-2</v>
      </c>
      <c r="DE171" s="66">
        <v>42582</v>
      </c>
      <c r="DF171">
        <v>60.437168</v>
      </c>
      <c r="DG171" s="73">
        <f t="shared" si="176"/>
        <v>1.7542925782124099E-2</v>
      </c>
      <c r="DI171" s="93">
        <v>42580</v>
      </c>
      <c r="DJ171" s="65">
        <v>6.1449999999999996</v>
      </c>
      <c r="DK171" s="95">
        <f t="shared" si="177"/>
        <v>9.4833935062106287E-3</v>
      </c>
      <c r="DM171" s="66">
        <v>42582</v>
      </c>
      <c r="DN171">
        <v>2.0006379999999999</v>
      </c>
      <c r="DO171" s="73">
        <f t="shared" si="178"/>
        <v>7.8088617117032133E-2</v>
      </c>
      <c r="DQ171" s="66">
        <v>42582</v>
      </c>
      <c r="DR171">
        <v>59.267234999999999</v>
      </c>
      <c r="DS171" s="73">
        <f t="shared" si="179"/>
        <v>4.2979593665855548E-2</v>
      </c>
      <c r="DU171" s="66">
        <v>42580</v>
      </c>
      <c r="DV171">
        <v>5.2249999999999996</v>
      </c>
      <c r="DW171" s="73">
        <f t="shared" si="180"/>
        <v>3.1298113008999602E-2</v>
      </c>
      <c r="DY171" s="66">
        <v>42582</v>
      </c>
      <c r="DZ171">
        <v>143.29226700000001</v>
      </c>
      <c r="EA171" s="73">
        <f t="shared" si="181"/>
        <v>1.4880149895633073E-2</v>
      </c>
      <c r="EC171" s="66">
        <v>42582</v>
      </c>
      <c r="ED171">
        <v>12.562442000000001</v>
      </c>
      <c r="EE171" s="73">
        <f t="shared" si="182"/>
        <v>0</v>
      </c>
      <c r="EG171" s="93">
        <v>42580</v>
      </c>
      <c r="EH171" s="65">
        <v>8.7680000000000007</v>
      </c>
      <c r="EI171" s="95">
        <f t="shared" si="183"/>
        <v>3.5759556587527754E-2</v>
      </c>
      <c r="EK171" s="66">
        <v>42582</v>
      </c>
      <c r="EL171">
        <v>77.512107999999998</v>
      </c>
      <c r="EM171" s="73">
        <f t="shared" si="184"/>
        <v>-3.0045757703741512E-2</v>
      </c>
      <c r="EO171" s="66">
        <v>42582</v>
      </c>
      <c r="EP171">
        <v>26.66094</v>
      </c>
      <c r="EQ171" s="73">
        <f t="shared" si="185"/>
        <v>6.2100182031792066E-2</v>
      </c>
      <c r="ES171" s="66">
        <v>42582</v>
      </c>
      <c r="ET171">
        <v>24.247404</v>
      </c>
      <c r="EU171" s="73">
        <f t="shared" si="186"/>
        <v>8.7011331998872676E-2</v>
      </c>
      <c r="EW171" s="66">
        <v>42582</v>
      </c>
      <c r="EX171">
        <v>12.624838</v>
      </c>
      <c r="EY171" s="73">
        <f t="shared" si="187"/>
        <v>-2.9986735766941355E-2</v>
      </c>
      <c r="FA171" s="66">
        <v>42582</v>
      </c>
      <c r="FB171">
        <v>29.428979999999999</v>
      </c>
      <c r="FC171" s="73">
        <f t="shared" si="188"/>
        <v>6.6163446551730773E-2</v>
      </c>
      <c r="FE171" s="66">
        <v>42582</v>
      </c>
      <c r="FF171">
        <v>4.6644310000000004</v>
      </c>
      <c r="FG171" s="73">
        <f t="shared" si="189"/>
        <v>-1.4184692363504225E-2</v>
      </c>
      <c r="FI171" s="66">
        <v>42582</v>
      </c>
      <c r="FJ171">
        <v>16.644369000000001</v>
      </c>
      <c r="FK171" s="73">
        <f t="shared" si="190"/>
        <v>-1.1726080200149848E-2</v>
      </c>
      <c r="FM171" s="93">
        <v>42580</v>
      </c>
      <c r="FN171" s="65">
        <v>149.19999999999999</v>
      </c>
      <c r="FO171" s="95">
        <f t="shared" si="191"/>
        <v>-7.0128856456566123E-3</v>
      </c>
      <c r="FQ171" s="66">
        <v>42582</v>
      </c>
      <c r="FR171">
        <v>110.92102800000001</v>
      </c>
      <c r="FS171" s="73">
        <f t="shared" si="192"/>
        <v>-6.1296845897963158E-3</v>
      </c>
      <c r="FU171" s="66">
        <v>42582</v>
      </c>
      <c r="FV171">
        <v>246</v>
      </c>
      <c r="FW171" s="73">
        <f t="shared" si="193"/>
        <v>-6.095458964656443E-4</v>
      </c>
      <c r="FY171" s="93">
        <v>42580</v>
      </c>
      <c r="FZ171" s="65">
        <v>21.36</v>
      </c>
      <c r="GA171" s="95">
        <f t="shared" si="194"/>
        <v>1.017802531291016E-2</v>
      </c>
      <c r="GC171" s="66">
        <v>42582</v>
      </c>
      <c r="GD171">
        <v>29.960239000000001</v>
      </c>
      <c r="GE171" s="73">
        <f t="shared" si="195"/>
        <v>0.11863470986131605</v>
      </c>
      <c r="GG171" s="66">
        <v>42582</v>
      </c>
      <c r="GH171">
        <v>37.156139000000003</v>
      </c>
      <c r="GI171" s="73">
        <f t="shared" si="196"/>
        <v>3.6782170337458758E-2</v>
      </c>
      <c r="GK171" s="66">
        <v>42582</v>
      </c>
      <c r="GL171">
        <v>6.6200749999999999</v>
      </c>
      <c r="GM171" s="73">
        <f t="shared" si="197"/>
        <v>-0.14855451376833936</v>
      </c>
      <c r="GO171" s="66">
        <v>42582</v>
      </c>
      <c r="GP171">
        <v>11.533123</v>
      </c>
      <c r="GQ171" s="73">
        <f t="shared" si="198"/>
        <v>9.398447982687369E-2</v>
      </c>
    </row>
    <row r="172" spans="1:199">
      <c r="A172" s="66">
        <v>42613</v>
      </c>
      <c r="B172">
        <v>108.042725</v>
      </c>
      <c r="C172" s="73">
        <f t="shared" si="150"/>
        <v>4.8768651152260305E-2</v>
      </c>
      <c r="E172" s="66">
        <v>42613</v>
      </c>
      <c r="F172">
        <v>145.897751</v>
      </c>
      <c r="G172" s="73">
        <f t="shared" si="151"/>
        <v>6.5900038026748902E-4</v>
      </c>
      <c r="I172" s="66">
        <v>42613</v>
      </c>
      <c r="J172">
        <v>37.954619999999998</v>
      </c>
      <c r="K172" s="73">
        <f t="shared" si="152"/>
        <v>-1.3660224274034521E-2</v>
      </c>
      <c r="M172" s="66">
        <v>42613</v>
      </c>
      <c r="N172">
        <v>38.870075</v>
      </c>
      <c r="O172" s="73">
        <f t="shared" si="153"/>
        <v>6.9461547211426876E-3</v>
      </c>
      <c r="Q172" s="66">
        <v>42613</v>
      </c>
      <c r="R172">
        <v>78.702560000000005</v>
      </c>
      <c r="S172" s="73">
        <f t="shared" si="154"/>
        <v>2.7055721881716288E-2</v>
      </c>
      <c r="U172" s="66">
        <v>42613</v>
      </c>
      <c r="V172">
        <v>162.067047</v>
      </c>
      <c r="W172" s="73">
        <f t="shared" si="155"/>
        <v>-7.4085409314773049E-3</v>
      </c>
      <c r="X172"/>
      <c r="Y172" s="66">
        <v>42613</v>
      </c>
      <c r="Z172">
        <v>98.081772000000001</v>
      </c>
      <c r="AA172" s="73">
        <f t="shared" si="156"/>
        <v>-2.6983927089217579E-2</v>
      </c>
      <c r="AC172" s="93">
        <v>42613</v>
      </c>
      <c r="AD172" s="65">
        <v>31.606999999999999</v>
      </c>
      <c r="AE172" s="95">
        <f t="shared" si="157"/>
        <v>2.5052565998092028E-2</v>
      </c>
      <c r="AG172" s="66">
        <v>42613</v>
      </c>
      <c r="AH172">
        <v>81.469893999999996</v>
      </c>
      <c r="AI172" s="73">
        <f t="shared" si="158"/>
        <v>-7.0579699469347432E-2</v>
      </c>
      <c r="AJ172"/>
      <c r="AK172" s="66">
        <v>42613</v>
      </c>
      <c r="AL172">
        <v>60.372737999999998</v>
      </c>
      <c r="AM172" s="73">
        <f t="shared" si="159"/>
        <v>-1.5154183848783507E-2</v>
      </c>
      <c r="AN172"/>
      <c r="AO172" s="66">
        <v>42613</v>
      </c>
      <c r="AP172">
        <v>51.955100999999999</v>
      </c>
      <c r="AQ172" s="73">
        <f t="shared" si="160"/>
        <v>2.9211524566184293E-2</v>
      </c>
      <c r="AS172" s="66">
        <v>42613</v>
      </c>
      <c r="AT172">
        <v>121.31353799999999</v>
      </c>
      <c r="AU172" s="73">
        <f t="shared" si="161"/>
        <v>-1.0916743970734185E-2</v>
      </c>
      <c r="AW172" s="66">
        <v>42613</v>
      </c>
      <c r="AX172">
        <v>70.935790999999995</v>
      </c>
      <c r="AY172" s="73">
        <f t="shared" si="162"/>
        <v>4.3091043789828275E-2</v>
      </c>
      <c r="BA172" s="66">
        <v>42613</v>
      </c>
      <c r="BB172">
        <v>3.9539</v>
      </c>
      <c r="BC172" s="73">
        <f t="shared" si="163"/>
        <v>5.7865337479223254E-2</v>
      </c>
      <c r="BE172" s="66">
        <v>42613</v>
      </c>
      <c r="BF172">
        <v>95.890311999999994</v>
      </c>
      <c r="BG172" s="73">
        <f t="shared" si="164"/>
        <v>2.4035051223843536E-2</v>
      </c>
      <c r="BI172" s="66">
        <v>42613</v>
      </c>
      <c r="BJ172">
        <v>112.68834699999999</v>
      </c>
      <c r="BK172" s="73">
        <f t="shared" si="165"/>
        <v>-6.255922851974173E-2</v>
      </c>
      <c r="BM172" s="66">
        <v>42613</v>
      </c>
      <c r="BN172">
        <v>41.590091999999999</v>
      </c>
      <c r="BO172" s="73">
        <f t="shared" si="166"/>
        <v>3.6115310061290498E-3</v>
      </c>
      <c r="BQ172" s="66">
        <v>42613</v>
      </c>
      <c r="BR172">
        <v>12.797719000000001</v>
      </c>
      <c r="BS172" s="73">
        <f t="shared" si="167"/>
        <v>-3.3456193672221418E-3</v>
      </c>
      <c r="BU172" s="66">
        <v>42613</v>
      </c>
      <c r="BV172">
        <v>56.752913999999997</v>
      </c>
      <c r="BW172" s="73">
        <f t="shared" si="168"/>
        <v>1.0097090386122899E-2</v>
      </c>
      <c r="BY172" s="66">
        <v>42613</v>
      </c>
      <c r="BZ172">
        <v>11.447169000000001</v>
      </c>
      <c r="CA172" s="73">
        <f t="shared" si="169"/>
        <v>-5.4641838573026562E-2</v>
      </c>
      <c r="CC172" s="66">
        <v>42613</v>
      </c>
      <c r="CD172">
        <v>68.822486999999995</v>
      </c>
      <c r="CE172" s="73">
        <f t="shared" si="170"/>
        <v>-4.1885583800812747E-2</v>
      </c>
      <c r="CG172" s="66">
        <v>42613</v>
      </c>
      <c r="CH172">
        <v>17.132618000000001</v>
      </c>
      <c r="CI172" s="73">
        <f t="shared" si="171"/>
        <v>6.3559656961270266E-3</v>
      </c>
      <c r="CK172" s="66">
        <v>42613</v>
      </c>
      <c r="CL172">
        <v>64.284760000000006</v>
      </c>
      <c r="CM172" s="73">
        <f t="shared" si="172"/>
        <v>1.9103474388100724E-3</v>
      </c>
      <c r="CO172" s="66">
        <v>42613</v>
      </c>
      <c r="CP172">
        <v>3.7421120000000001</v>
      </c>
      <c r="CQ172" s="73">
        <f t="shared" si="173"/>
        <v>1.2594402851788162E-3</v>
      </c>
      <c r="CS172" s="66">
        <v>42613</v>
      </c>
      <c r="CT172">
        <v>11.22</v>
      </c>
      <c r="CU172" s="73">
        <f t="shared" si="149"/>
        <v>0.11511280710050467</v>
      </c>
      <c r="CW172" s="66">
        <v>42613</v>
      </c>
      <c r="CX172">
        <v>87.067999999999998</v>
      </c>
      <c r="CY172" s="73">
        <f t="shared" si="174"/>
        <v>3.0355726951210853E-2</v>
      </c>
      <c r="DA172" s="66">
        <v>42613</v>
      </c>
      <c r="DB172">
        <v>62.505276000000002</v>
      </c>
      <c r="DC172" s="73">
        <f t="shared" si="175"/>
        <v>-3.0711868471908366E-2</v>
      </c>
      <c r="DE172" s="66">
        <v>42613</v>
      </c>
      <c r="DF172">
        <v>61.709933999999997</v>
      </c>
      <c r="DG172" s="73">
        <f t="shared" si="176"/>
        <v>2.0840642893441924E-2</v>
      </c>
      <c r="DI172" s="93">
        <v>42613</v>
      </c>
      <c r="DJ172" s="65">
        <v>5.9</v>
      </c>
      <c r="DK172" s="95">
        <f t="shared" si="177"/>
        <v>-4.068639210632425E-2</v>
      </c>
      <c r="DM172" s="66">
        <v>42613</v>
      </c>
      <c r="DN172">
        <v>1.854112</v>
      </c>
      <c r="DO172" s="73">
        <f t="shared" si="178"/>
        <v>-7.6060254446718337E-2</v>
      </c>
      <c r="DQ172" s="66">
        <v>42613</v>
      </c>
      <c r="DR172">
        <v>60.208297999999999</v>
      </c>
      <c r="DS172" s="73">
        <f t="shared" si="179"/>
        <v>1.5753559555165681E-2</v>
      </c>
      <c r="DU172" s="66">
        <v>42613</v>
      </c>
      <c r="DV172">
        <v>5.5780000000000003</v>
      </c>
      <c r="DW172" s="73">
        <f t="shared" si="180"/>
        <v>6.5375491354422582E-2</v>
      </c>
      <c r="DY172" s="66">
        <v>42613</v>
      </c>
      <c r="DZ172">
        <v>148.63145399999999</v>
      </c>
      <c r="EA172" s="73">
        <f t="shared" si="181"/>
        <v>3.6583409129239207E-2</v>
      </c>
      <c r="EC172" s="66">
        <v>42613</v>
      </c>
      <c r="ED172">
        <v>12.782674999999999</v>
      </c>
      <c r="EE172" s="73">
        <f t="shared" si="182"/>
        <v>1.7379169577695187E-2</v>
      </c>
      <c r="EG172" s="93">
        <v>42613</v>
      </c>
      <c r="EH172" s="65">
        <v>9.0299999999999994</v>
      </c>
      <c r="EI172" s="95">
        <f t="shared" si="183"/>
        <v>2.9443637223234165E-2</v>
      </c>
      <c r="EK172" s="66">
        <v>42613</v>
      </c>
      <c r="EL172">
        <v>75.968520999999996</v>
      </c>
      <c r="EM172" s="73">
        <f t="shared" si="184"/>
        <v>-2.0115099299891408E-2</v>
      </c>
      <c r="EO172" s="66">
        <v>42613</v>
      </c>
      <c r="EP172">
        <v>26.116454999999998</v>
      </c>
      <c r="EQ172" s="73">
        <f t="shared" si="185"/>
        <v>-2.0633997501195021E-2</v>
      </c>
      <c r="ES172" s="66">
        <v>42613</v>
      </c>
      <c r="ET172">
        <v>24.563994999999998</v>
      </c>
      <c r="EU172" s="73">
        <f t="shared" si="186"/>
        <v>1.2972192810546972E-2</v>
      </c>
      <c r="EW172" s="66">
        <v>42613</v>
      </c>
      <c r="EX172">
        <v>12.183101000000001</v>
      </c>
      <c r="EY172" s="73">
        <f t="shared" si="187"/>
        <v>-3.5616315817522774E-2</v>
      </c>
      <c r="FA172" s="66">
        <v>42613</v>
      </c>
      <c r="FB172">
        <v>27.747709</v>
      </c>
      <c r="FC172" s="73">
        <f t="shared" si="188"/>
        <v>-5.8826624907298918E-2</v>
      </c>
      <c r="FE172" s="66">
        <v>42613</v>
      </c>
      <c r="FF172">
        <v>4.7532779999999999</v>
      </c>
      <c r="FG172" s="73">
        <f t="shared" si="189"/>
        <v>1.8868630569369847E-2</v>
      </c>
      <c r="FI172" s="66">
        <v>42613</v>
      </c>
      <c r="FJ172">
        <v>17.190242999999999</v>
      </c>
      <c r="FK172" s="73">
        <f t="shared" si="190"/>
        <v>3.226999439415159E-2</v>
      </c>
      <c r="FM172" s="93">
        <v>42613</v>
      </c>
      <c r="FN172" s="65">
        <v>162.05000000000001</v>
      </c>
      <c r="FO172" s="95">
        <f t="shared" si="191"/>
        <v>8.2617241817895981E-2</v>
      </c>
      <c r="FQ172" s="66">
        <v>42613</v>
      </c>
      <c r="FR172">
        <v>111.84659600000001</v>
      </c>
      <c r="FS172" s="73">
        <f t="shared" si="192"/>
        <v>8.309765211087547E-3</v>
      </c>
      <c r="FU172" s="66">
        <v>42613</v>
      </c>
      <c r="FV172">
        <v>240</v>
      </c>
      <c r="FW172" s="73">
        <f t="shared" si="193"/>
        <v>-2.4692612590371522E-2</v>
      </c>
      <c r="FY172" s="93">
        <v>42613</v>
      </c>
      <c r="FZ172" s="65">
        <v>21.465</v>
      </c>
      <c r="GA172" s="95">
        <f t="shared" si="194"/>
        <v>4.9036875845297756E-3</v>
      </c>
      <c r="GC172" s="66">
        <v>42613</v>
      </c>
      <c r="GD172">
        <v>28.312270999999999</v>
      </c>
      <c r="GE172" s="73">
        <f t="shared" si="195"/>
        <v>-5.6575821009949463E-2</v>
      </c>
      <c r="GG172" s="66">
        <v>42613</v>
      </c>
      <c r="GH172">
        <v>36.352916999999998</v>
      </c>
      <c r="GI172" s="73">
        <f t="shared" si="196"/>
        <v>-2.185455814952672E-2</v>
      </c>
      <c r="GK172" s="66">
        <v>42613</v>
      </c>
      <c r="GL172">
        <v>5.7396459999999996</v>
      </c>
      <c r="GM172" s="73">
        <f t="shared" si="197"/>
        <v>-0.14270916323409449</v>
      </c>
      <c r="GO172" s="66">
        <v>42613</v>
      </c>
      <c r="GP172">
        <v>10.101314</v>
      </c>
      <c r="GQ172" s="73">
        <f t="shared" si="198"/>
        <v>-0.13255764184008062</v>
      </c>
    </row>
    <row r="173" spans="1:199">
      <c r="A173" s="66">
        <v>42643</v>
      </c>
      <c r="B173">
        <v>96.877075000000005</v>
      </c>
      <c r="C173" s="73">
        <f t="shared" si="150"/>
        <v>-0.10908384394733153</v>
      </c>
      <c r="E173" s="66">
        <v>42643</v>
      </c>
      <c r="F173">
        <v>159.11314400000001</v>
      </c>
      <c r="G173" s="73">
        <f t="shared" si="151"/>
        <v>8.6709505896713029E-2</v>
      </c>
      <c r="I173" s="66">
        <v>42643</v>
      </c>
      <c r="J173">
        <v>39.933422</v>
      </c>
      <c r="K173" s="73">
        <f t="shared" si="152"/>
        <v>5.0822381815585932E-2</v>
      </c>
      <c r="M173" s="66">
        <v>42643</v>
      </c>
      <c r="N173">
        <v>36.130477999999997</v>
      </c>
      <c r="O173" s="73">
        <f t="shared" si="153"/>
        <v>-7.3087899296087958E-2</v>
      </c>
      <c r="Q173" s="66">
        <v>42643</v>
      </c>
      <c r="R173">
        <v>78.041190999999998</v>
      </c>
      <c r="S173" s="73">
        <f t="shared" si="154"/>
        <v>-8.4389064410307982E-3</v>
      </c>
      <c r="U173" s="66">
        <v>42643</v>
      </c>
      <c r="V173">
        <v>157.198273</v>
      </c>
      <c r="W173" s="73">
        <f t="shared" si="155"/>
        <v>-3.0502226052365272E-2</v>
      </c>
      <c r="X173"/>
      <c r="Y173" s="66">
        <v>42643</v>
      </c>
      <c r="Z173">
        <v>97.375809000000004</v>
      </c>
      <c r="AA173" s="73">
        <f t="shared" si="156"/>
        <v>-7.223726665181434E-3</v>
      </c>
      <c r="AC173" s="93">
        <v>42643</v>
      </c>
      <c r="AD173" s="65">
        <v>32.835999999999999</v>
      </c>
      <c r="AE173" s="95">
        <f t="shared" si="157"/>
        <v>3.8146859437519672E-2</v>
      </c>
      <c r="AG173" s="66">
        <v>42643</v>
      </c>
      <c r="AH173">
        <v>82.253319000000005</v>
      </c>
      <c r="AI173" s="73">
        <f t="shared" si="158"/>
        <v>9.5701881856471716E-3</v>
      </c>
      <c r="AJ173"/>
      <c r="AK173" s="66">
        <v>42643</v>
      </c>
      <c r="AL173">
        <v>23.028040000000001</v>
      </c>
      <c r="AM173" s="73">
        <f t="shared" si="159"/>
        <v>-0.96382504160450388</v>
      </c>
      <c r="AN173"/>
      <c r="AO173" s="66">
        <v>42643</v>
      </c>
      <c r="AP173">
        <v>52.254249999999999</v>
      </c>
      <c r="AQ173" s="73">
        <f t="shared" si="160"/>
        <v>5.7413239572322323E-3</v>
      </c>
      <c r="AS173" s="66">
        <v>42643</v>
      </c>
      <c r="AT173">
        <v>130.40516700000001</v>
      </c>
      <c r="AU173" s="73">
        <f t="shared" si="161"/>
        <v>7.2267855633819642E-2</v>
      </c>
      <c r="AW173" s="66">
        <v>42643</v>
      </c>
      <c r="AX173">
        <v>74.840941999999998</v>
      </c>
      <c r="AY173" s="73">
        <f t="shared" si="162"/>
        <v>5.3589972423068039E-2</v>
      </c>
      <c r="BA173" s="66">
        <v>42643</v>
      </c>
      <c r="BB173">
        <v>3.8820999999999999</v>
      </c>
      <c r="BC173" s="73">
        <f t="shared" si="163"/>
        <v>-1.8326189251286401E-2</v>
      </c>
      <c r="BE173" s="66">
        <v>42643</v>
      </c>
      <c r="BF173">
        <v>94.722228999999999</v>
      </c>
      <c r="BG173" s="73">
        <f t="shared" si="164"/>
        <v>-1.2256251512824532E-2</v>
      </c>
      <c r="BI173" s="66">
        <v>42643</v>
      </c>
      <c r="BJ173">
        <v>120.63771800000001</v>
      </c>
      <c r="BK173" s="73">
        <f t="shared" si="165"/>
        <v>6.8165971001339212E-2</v>
      </c>
      <c r="BM173" s="66">
        <v>42643</v>
      </c>
      <c r="BN173">
        <v>48.014423000000001</v>
      </c>
      <c r="BO173" s="73">
        <f t="shared" si="166"/>
        <v>0.14363947911715114</v>
      </c>
      <c r="BQ173" s="66">
        <v>42643</v>
      </c>
      <c r="BR173">
        <v>12.733387</v>
      </c>
      <c r="BS173" s="73">
        <f t="shared" si="167"/>
        <v>-5.0395103252840207E-3</v>
      </c>
      <c r="BU173" s="66">
        <v>42643</v>
      </c>
      <c r="BV173">
        <v>58.743931000000003</v>
      </c>
      <c r="BW173" s="73">
        <f t="shared" si="168"/>
        <v>3.4480842499707703E-2</v>
      </c>
      <c r="BY173" s="66">
        <v>42643</v>
      </c>
      <c r="BZ173">
        <v>12.172558</v>
      </c>
      <c r="CA173" s="73">
        <f t="shared" si="169"/>
        <v>6.1441623381241886E-2</v>
      </c>
      <c r="CC173" s="66">
        <v>42643</v>
      </c>
      <c r="CD173">
        <v>73.017525000000006</v>
      </c>
      <c r="CE173" s="73">
        <f t="shared" si="170"/>
        <v>5.9168943362676987E-2</v>
      </c>
      <c r="CG173" s="66">
        <v>42643</v>
      </c>
      <c r="CH173">
        <v>18.575413000000001</v>
      </c>
      <c r="CI173" s="73">
        <f t="shared" si="171"/>
        <v>8.0854692593729488E-2</v>
      </c>
      <c r="CK173" s="66">
        <v>42643</v>
      </c>
      <c r="CL173">
        <v>62.265247000000002</v>
      </c>
      <c r="CM173" s="73">
        <f t="shared" si="172"/>
        <v>-3.1919152073581585E-2</v>
      </c>
      <c r="CO173" s="66">
        <v>42643</v>
      </c>
      <c r="CP173">
        <v>3.7082039999999998</v>
      </c>
      <c r="CQ173" s="73">
        <f t="shared" si="173"/>
        <v>-9.1024955509243465E-3</v>
      </c>
      <c r="CS173" s="66">
        <v>42643</v>
      </c>
      <c r="CT173">
        <v>10.99</v>
      </c>
      <c r="CU173" s="73">
        <f t="shared" si="149"/>
        <v>-2.0712131679020272E-2</v>
      </c>
      <c r="CW173" s="66">
        <v>42643</v>
      </c>
      <c r="CX173">
        <v>86.7727</v>
      </c>
      <c r="CY173" s="73">
        <f t="shared" si="174"/>
        <v>-3.3973664858892349E-3</v>
      </c>
      <c r="DA173" s="66">
        <v>42643</v>
      </c>
      <c r="DB173">
        <v>59.694664000000003</v>
      </c>
      <c r="DC173" s="73">
        <f t="shared" si="175"/>
        <v>-4.6008333010126398E-2</v>
      </c>
      <c r="DE173" s="66">
        <v>42643</v>
      </c>
      <c r="DF173">
        <v>60.388958000000002</v>
      </c>
      <c r="DG173" s="73">
        <f t="shared" si="176"/>
        <v>-2.1638649155074394E-2</v>
      </c>
      <c r="DI173" s="93">
        <v>42643</v>
      </c>
      <c r="DJ173" s="65">
        <v>6.0519999999999996</v>
      </c>
      <c r="DK173" s="95">
        <f t="shared" si="177"/>
        <v>2.5436445014435538E-2</v>
      </c>
      <c r="DM173" s="66">
        <v>42643</v>
      </c>
      <c r="DN173">
        <v>1.9818519999999999</v>
      </c>
      <c r="DO173" s="73">
        <f t="shared" si="178"/>
        <v>6.6625885827719195E-2</v>
      </c>
      <c r="DQ173" s="66">
        <v>42643</v>
      </c>
      <c r="DR173">
        <v>59.315745999999997</v>
      </c>
      <c r="DS173" s="73">
        <f t="shared" si="179"/>
        <v>-1.4935381393391135E-2</v>
      </c>
      <c r="DU173" s="66">
        <v>42643</v>
      </c>
      <c r="DV173">
        <v>5.3819999999999997</v>
      </c>
      <c r="DW173" s="73">
        <f t="shared" si="180"/>
        <v>-3.5770236900583265E-2</v>
      </c>
      <c r="DY173" s="66">
        <v>42643</v>
      </c>
      <c r="DZ173">
        <v>143.72515899999999</v>
      </c>
      <c r="EA173" s="73">
        <f t="shared" si="181"/>
        <v>-3.3566921006685242E-2</v>
      </c>
      <c r="EC173" s="66">
        <v>42643</v>
      </c>
      <c r="ED173">
        <v>13.168082</v>
      </c>
      <c r="EE173" s="73">
        <f t="shared" si="182"/>
        <v>2.9705132661912926E-2</v>
      </c>
      <c r="EG173" s="93">
        <v>42643</v>
      </c>
      <c r="EH173" s="65">
        <v>9.0150000000000006</v>
      </c>
      <c r="EI173" s="95">
        <f t="shared" si="183"/>
        <v>-1.6625107736133028E-3</v>
      </c>
      <c r="EK173" s="66">
        <v>42643</v>
      </c>
      <c r="EL173">
        <v>72.500304999999997</v>
      </c>
      <c r="EM173" s="73">
        <f t="shared" si="184"/>
        <v>-4.6728288366154301E-2</v>
      </c>
      <c r="EO173" s="66">
        <v>42643</v>
      </c>
      <c r="EP173">
        <v>26.501349999999999</v>
      </c>
      <c r="EQ173" s="73">
        <f t="shared" si="185"/>
        <v>1.4630099648338337E-2</v>
      </c>
      <c r="ES173" s="66">
        <v>42643</v>
      </c>
      <c r="ET173">
        <v>25.569648999999998</v>
      </c>
      <c r="EU173" s="73">
        <f t="shared" si="186"/>
        <v>4.0124309267801091E-2</v>
      </c>
      <c r="EW173" s="66">
        <v>42643</v>
      </c>
      <c r="EX173">
        <v>11.604425000000001</v>
      </c>
      <c r="EY173" s="73">
        <f t="shared" si="187"/>
        <v>-4.8663336688317842E-2</v>
      </c>
      <c r="FA173" s="66">
        <v>42643</v>
      </c>
      <c r="FB173">
        <v>32.056804999999997</v>
      </c>
      <c r="FC173" s="73">
        <f t="shared" si="188"/>
        <v>0.14435620709626401</v>
      </c>
      <c r="FE173" s="66">
        <v>42643</v>
      </c>
      <c r="FF173">
        <v>3.7944779999999998</v>
      </c>
      <c r="FG173" s="73">
        <f t="shared" si="189"/>
        <v>-0.22528763331687571</v>
      </c>
      <c r="FI173" s="66">
        <v>42643</v>
      </c>
      <c r="FJ173">
        <v>17.640350000000002</v>
      </c>
      <c r="FK173" s="73">
        <f t="shared" si="190"/>
        <v>2.5846936231153066E-2</v>
      </c>
      <c r="FM173" s="93">
        <v>42643</v>
      </c>
      <c r="FN173" s="65">
        <v>166</v>
      </c>
      <c r="FO173" s="95">
        <f t="shared" si="191"/>
        <v>2.4082858768986849E-2</v>
      </c>
      <c r="FQ173" s="66">
        <v>42643</v>
      </c>
      <c r="FR173">
        <v>99.765609999999995</v>
      </c>
      <c r="FS173" s="73">
        <f t="shared" si="192"/>
        <v>-0.11430471910200811</v>
      </c>
      <c r="FU173" s="66">
        <v>42643</v>
      </c>
      <c r="FV173">
        <v>217</v>
      </c>
      <c r="FW173" s="73">
        <f t="shared" si="193"/>
        <v>-0.10074156980153175</v>
      </c>
      <c r="FY173" s="93">
        <v>42643</v>
      </c>
      <c r="FZ173" s="65">
        <v>20.29</v>
      </c>
      <c r="GA173" s="95">
        <f t="shared" si="194"/>
        <v>-5.6295547838800551E-2</v>
      </c>
      <c r="GC173" s="66">
        <v>42643</v>
      </c>
      <c r="GD173">
        <v>29.025621000000001</v>
      </c>
      <c r="GE173" s="73">
        <f t="shared" si="195"/>
        <v>2.4883607793593665E-2</v>
      </c>
      <c r="GG173" s="66">
        <v>42643</v>
      </c>
      <c r="GH173">
        <v>38.219231000000001</v>
      </c>
      <c r="GI173" s="73">
        <f t="shared" si="196"/>
        <v>5.0064369901165556E-2</v>
      </c>
      <c r="GK173" s="66">
        <v>42643</v>
      </c>
      <c r="GL173">
        <v>6.0795240000000002</v>
      </c>
      <c r="GM173" s="73">
        <f t="shared" si="197"/>
        <v>5.7528867483828544E-2</v>
      </c>
      <c r="GO173" s="66">
        <v>42643</v>
      </c>
      <c r="GP173">
        <v>11.485093000000001</v>
      </c>
      <c r="GQ173" s="73">
        <f t="shared" si="198"/>
        <v>0.12838441923180682</v>
      </c>
    </row>
    <row r="174" spans="1:199">
      <c r="A174" s="66">
        <v>42674</v>
      </c>
      <c r="B174">
        <v>90.844848999999996</v>
      </c>
      <c r="C174" s="73">
        <f t="shared" si="150"/>
        <v>-6.4289811417767531E-2</v>
      </c>
      <c r="E174" s="66">
        <v>42674</v>
      </c>
      <c r="F174">
        <v>165.02401699999999</v>
      </c>
      <c r="G174" s="73">
        <f t="shared" si="151"/>
        <v>3.647547424479676E-2</v>
      </c>
      <c r="I174" s="66">
        <v>42674</v>
      </c>
      <c r="J174">
        <v>41.061458999999999</v>
      </c>
      <c r="K174" s="73">
        <f t="shared" si="152"/>
        <v>2.7856326947245567E-2</v>
      </c>
      <c r="M174" s="66">
        <v>42674</v>
      </c>
      <c r="N174">
        <v>36.139969000000001</v>
      </c>
      <c r="O174" s="73">
        <f t="shared" si="153"/>
        <v>2.6265231359560862E-4</v>
      </c>
      <c r="Q174" s="66">
        <v>42674</v>
      </c>
      <c r="R174">
        <v>76.718459999999993</v>
      </c>
      <c r="S174" s="73">
        <f t="shared" si="154"/>
        <v>-1.7094419661847625E-2</v>
      </c>
      <c r="U174" s="66">
        <v>42674</v>
      </c>
      <c r="V174">
        <v>155.27005</v>
      </c>
      <c r="W174" s="73">
        <f t="shared" si="155"/>
        <v>-1.2342034916936419E-2</v>
      </c>
      <c r="X174"/>
      <c r="Y174" s="66">
        <v>42674</v>
      </c>
      <c r="Z174">
        <v>100.340858</v>
      </c>
      <c r="AA174" s="73">
        <f t="shared" si="156"/>
        <v>2.9995157702704771E-2</v>
      </c>
      <c r="AC174" s="93">
        <v>42674</v>
      </c>
      <c r="AD174" s="65">
        <v>32.103000000000002</v>
      </c>
      <c r="AE174" s="95">
        <f t="shared" si="157"/>
        <v>-2.2575990773045829E-2</v>
      </c>
      <c r="AG174" s="66">
        <v>42674</v>
      </c>
      <c r="AH174">
        <v>80.704704000000007</v>
      </c>
      <c r="AI174" s="73">
        <f t="shared" si="158"/>
        <v>-1.9006877874989728E-2</v>
      </c>
      <c r="AJ174"/>
      <c r="AK174" s="66">
        <v>42674</v>
      </c>
      <c r="AL174">
        <v>67.932715999999999</v>
      </c>
      <c r="AM174" s="73">
        <f t="shared" si="159"/>
        <v>1.0818051409108334</v>
      </c>
      <c r="AN174"/>
      <c r="AO174" s="66">
        <v>42674</v>
      </c>
      <c r="AP174">
        <v>58.159987999999998</v>
      </c>
      <c r="AQ174" s="73">
        <f t="shared" si="160"/>
        <v>0.10707639964792597</v>
      </c>
      <c r="AS174" s="66">
        <v>42674</v>
      </c>
      <c r="AT174">
        <v>137.56826799999999</v>
      </c>
      <c r="AU174" s="73">
        <f t="shared" si="161"/>
        <v>5.3474015498782619E-2</v>
      </c>
      <c r="AW174" s="66">
        <v>42674</v>
      </c>
      <c r="AX174">
        <v>75.484031999999999</v>
      </c>
      <c r="AY174" s="73">
        <f t="shared" si="162"/>
        <v>8.5560490190326553E-3</v>
      </c>
      <c r="BA174" s="66">
        <v>42674</v>
      </c>
      <c r="BB174">
        <v>4.4034000000000004</v>
      </c>
      <c r="BC174" s="73">
        <f t="shared" si="163"/>
        <v>0.12600072546432936</v>
      </c>
      <c r="BE174" s="66">
        <v>42674</v>
      </c>
      <c r="BF174">
        <v>95.821601999999999</v>
      </c>
      <c r="BG174" s="73">
        <f t="shared" si="164"/>
        <v>1.1539446787355266E-2</v>
      </c>
      <c r="BI174" s="66">
        <v>42674</v>
      </c>
      <c r="BJ174">
        <v>117.36161800000001</v>
      </c>
      <c r="BK174" s="73">
        <f t="shared" si="165"/>
        <v>-2.7532067919155332E-2</v>
      </c>
      <c r="BM174" s="66">
        <v>42674</v>
      </c>
      <c r="BN174">
        <v>49.777256000000001</v>
      </c>
      <c r="BO174" s="73">
        <f t="shared" si="166"/>
        <v>3.6056727941236696E-2</v>
      </c>
      <c r="BQ174" s="66">
        <v>42674</v>
      </c>
      <c r="BR174">
        <v>12.750541999999999</v>
      </c>
      <c r="BS174" s="73">
        <f t="shared" si="167"/>
        <v>1.3463389096165588E-3</v>
      </c>
      <c r="BU174" s="66">
        <v>42674</v>
      </c>
      <c r="BV174">
        <v>56.798161</v>
      </c>
      <c r="BW174" s="73">
        <f t="shared" si="168"/>
        <v>-3.3683897118172906E-2</v>
      </c>
      <c r="BY174" s="66">
        <v>42674</v>
      </c>
      <c r="BZ174">
        <v>12.108055</v>
      </c>
      <c r="CA174" s="73">
        <f t="shared" si="169"/>
        <v>-5.3131403017159023E-3</v>
      </c>
      <c r="CC174" s="66">
        <v>42674</v>
      </c>
      <c r="CD174">
        <v>73.974288999999999</v>
      </c>
      <c r="CE174" s="73">
        <f t="shared" si="170"/>
        <v>1.3018106055184116E-2</v>
      </c>
      <c r="CG174" s="66">
        <v>42674</v>
      </c>
      <c r="CH174">
        <v>20.108664999999998</v>
      </c>
      <c r="CI174" s="73">
        <f t="shared" si="171"/>
        <v>7.9311992155463515E-2</v>
      </c>
      <c r="CK174" s="66">
        <v>42674</v>
      </c>
      <c r="CL174">
        <v>57.782673000000003</v>
      </c>
      <c r="CM174" s="73">
        <f t="shared" si="172"/>
        <v>-7.4714481430552634E-2</v>
      </c>
      <c r="CO174" s="66">
        <v>42674</v>
      </c>
      <c r="CP174">
        <v>3.5848170000000001</v>
      </c>
      <c r="CQ174" s="73">
        <f t="shared" si="173"/>
        <v>-3.3840235647917466E-2</v>
      </c>
      <c r="CS174" s="66">
        <v>42674</v>
      </c>
      <c r="CT174">
        <v>11.994999999999999</v>
      </c>
      <c r="CU174" s="73">
        <f t="shared" si="149"/>
        <v>8.7504127876127727E-2</v>
      </c>
      <c r="CW174" s="66">
        <v>42674</v>
      </c>
      <c r="CX174">
        <v>84.254499999999993</v>
      </c>
      <c r="CY174" s="73">
        <f t="shared" si="174"/>
        <v>-2.9450075797717114E-2</v>
      </c>
      <c r="DA174" s="66">
        <v>42674</v>
      </c>
      <c r="DB174">
        <v>56.174304999999997</v>
      </c>
      <c r="DC174" s="73">
        <f t="shared" si="175"/>
        <v>-6.0783190226165497E-2</v>
      </c>
      <c r="DE174" s="66">
        <v>42674</v>
      </c>
      <c r="DF174">
        <v>62.452376999999998</v>
      </c>
      <c r="DG174" s="73">
        <f t="shared" si="176"/>
        <v>3.3598024638577306E-2</v>
      </c>
      <c r="DI174" s="93">
        <v>42674</v>
      </c>
      <c r="DJ174" s="65">
        <v>6.2089999999999996</v>
      </c>
      <c r="DK174" s="95">
        <f t="shared" si="177"/>
        <v>2.5611056456646235E-2</v>
      </c>
      <c r="DM174" s="66">
        <v>42674</v>
      </c>
      <c r="DN174">
        <v>1.9687030000000001</v>
      </c>
      <c r="DO174" s="73">
        <f t="shared" si="178"/>
        <v>-6.6568107802958496E-3</v>
      </c>
      <c r="DQ174" s="66">
        <v>42674</v>
      </c>
      <c r="DR174">
        <v>60.945618000000003</v>
      </c>
      <c r="DS174" s="73">
        <f t="shared" si="179"/>
        <v>2.7107156393000747E-2</v>
      </c>
      <c r="DU174" s="66">
        <v>42674</v>
      </c>
      <c r="DV174">
        <v>6.5780000000000003</v>
      </c>
      <c r="DW174" s="73">
        <f t="shared" si="180"/>
        <v>0.20067069546215124</v>
      </c>
      <c r="DY174" s="66">
        <v>42674</v>
      </c>
      <c r="DZ174">
        <v>133.720215</v>
      </c>
      <c r="EA174" s="73">
        <f t="shared" si="181"/>
        <v>-7.2153188400218435E-2</v>
      </c>
      <c r="EC174" s="66">
        <v>42674</v>
      </c>
      <c r="ED174">
        <v>12.622088</v>
      </c>
      <c r="EE174" s="73">
        <f t="shared" si="182"/>
        <v>-4.2347576041346549E-2</v>
      </c>
      <c r="EG174" s="93">
        <v>42674</v>
      </c>
      <c r="EH174" s="65">
        <v>9.26</v>
      </c>
      <c r="EI174" s="95">
        <f t="shared" si="183"/>
        <v>2.6814192002807397E-2</v>
      </c>
      <c r="EK174" s="66">
        <v>42674</v>
      </c>
      <c r="EL174">
        <v>71.904349999999994</v>
      </c>
      <c r="EM174" s="73">
        <f t="shared" si="184"/>
        <v>-8.2540051560138755E-3</v>
      </c>
      <c r="EO174" s="66">
        <v>42674</v>
      </c>
      <c r="EP174">
        <v>27.684194999999999</v>
      </c>
      <c r="EQ174" s="73">
        <f t="shared" si="185"/>
        <v>4.3665997643778064E-2</v>
      </c>
      <c r="ES174" s="66">
        <v>42674</v>
      </c>
      <c r="ET174">
        <v>25.271681000000001</v>
      </c>
      <c r="EU174" s="73">
        <f t="shared" si="186"/>
        <v>-1.1721621430305489E-2</v>
      </c>
      <c r="EW174" s="66">
        <v>42674</v>
      </c>
      <c r="EX174">
        <v>10.695935</v>
      </c>
      <c r="EY174" s="73">
        <f t="shared" si="187"/>
        <v>-8.1522728147056134E-2</v>
      </c>
      <c r="FA174" s="66">
        <v>42674</v>
      </c>
      <c r="FB174">
        <v>36.586768999999997</v>
      </c>
      <c r="FC174" s="73">
        <f t="shared" si="188"/>
        <v>0.13217718699521175</v>
      </c>
      <c r="FE174" s="66">
        <v>42674</v>
      </c>
      <c r="FF174">
        <v>3.767639</v>
      </c>
      <c r="FG174" s="73">
        <f t="shared" si="189"/>
        <v>-7.0983066493939722E-3</v>
      </c>
      <c r="FI174" s="66">
        <v>42674</v>
      </c>
      <c r="FJ174">
        <v>17.228549999999998</v>
      </c>
      <c r="FK174" s="73">
        <f t="shared" si="190"/>
        <v>-2.3621000195747512E-2</v>
      </c>
      <c r="FM174" s="93">
        <v>42674</v>
      </c>
      <c r="FN174" s="65">
        <v>176.6</v>
      </c>
      <c r="FO174" s="95">
        <f t="shared" si="191"/>
        <v>6.1899499813316279E-2</v>
      </c>
      <c r="FQ174" s="66">
        <v>42674</v>
      </c>
      <c r="FR174">
        <v>97.524772999999996</v>
      </c>
      <c r="FS174" s="73">
        <f t="shared" si="192"/>
        <v>-2.2717106972862357E-2</v>
      </c>
      <c r="FU174" s="66">
        <v>42674</v>
      </c>
      <c r="FV174">
        <v>208.25</v>
      </c>
      <c r="FW174" s="73">
        <f t="shared" si="193"/>
        <v>-4.115807249350744E-2</v>
      </c>
      <c r="FY174" s="93">
        <v>42674</v>
      </c>
      <c r="FZ174" s="65">
        <v>20.795000000000002</v>
      </c>
      <c r="GA174" s="95">
        <f t="shared" si="194"/>
        <v>2.4584419357151662E-2</v>
      </c>
      <c r="GC174" s="66">
        <v>42674</v>
      </c>
      <c r="GD174">
        <v>30.868331999999999</v>
      </c>
      <c r="GE174" s="73">
        <f t="shared" si="195"/>
        <v>6.1551881308527144E-2</v>
      </c>
      <c r="GG174" s="66">
        <v>42674</v>
      </c>
      <c r="GH174">
        <v>38.672812999999998</v>
      </c>
      <c r="GI174" s="73">
        <f t="shared" si="196"/>
        <v>1.1798028448622461E-2</v>
      </c>
      <c r="GK174" s="66">
        <v>42674</v>
      </c>
      <c r="GL174">
        <v>5.649438</v>
      </c>
      <c r="GM174" s="73">
        <f t="shared" si="197"/>
        <v>-7.3370332255181456E-2</v>
      </c>
      <c r="GO174" s="66">
        <v>42674</v>
      </c>
      <c r="GP174">
        <v>12.973737</v>
      </c>
      <c r="GQ174" s="73">
        <f t="shared" si="198"/>
        <v>0.12187714964676398</v>
      </c>
    </row>
    <row r="175" spans="1:199">
      <c r="A175" s="66">
        <v>42704</v>
      </c>
      <c r="B175">
        <v>94.730141000000003</v>
      </c>
      <c r="C175" s="73">
        <f t="shared" si="150"/>
        <v>4.1879132945975964E-2</v>
      </c>
      <c r="E175" s="66">
        <v>42704</v>
      </c>
      <c r="F175">
        <v>175.81636</v>
      </c>
      <c r="G175" s="73">
        <f t="shared" si="151"/>
        <v>6.3349020333164502E-2</v>
      </c>
      <c r="I175" s="66">
        <v>42704</v>
      </c>
      <c r="J175">
        <v>44.500374000000001</v>
      </c>
      <c r="K175" s="73">
        <f t="shared" si="152"/>
        <v>8.0427649305960372E-2</v>
      </c>
      <c r="M175" s="66">
        <v>42704</v>
      </c>
      <c r="N175">
        <v>37.323162000000004</v>
      </c>
      <c r="O175" s="73">
        <f t="shared" si="153"/>
        <v>3.2214671689746538E-2</v>
      </c>
      <c r="Q175" s="66">
        <v>42704</v>
      </c>
      <c r="R175">
        <v>80.540763999999996</v>
      </c>
      <c r="S175" s="73">
        <f t="shared" si="154"/>
        <v>4.8621083967004285E-2</v>
      </c>
      <c r="U175" s="66">
        <v>42704</v>
      </c>
      <c r="V175">
        <v>167.176804</v>
      </c>
      <c r="W175" s="73">
        <f t="shared" si="155"/>
        <v>7.3886099956268894E-2</v>
      </c>
      <c r="X175"/>
      <c r="Y175" s="66">
        <v>42704</v>
      </c>
      <c r="Z175">
        <v>109.941956</v>
      </c>
      <c r="AA175" s="73">
        <f t="shared" si="156"/>
        <v>9.1379583850499241E-2</v>
      </c>
      <c r="AC175" s="93">
        <v>42704</v>
      </c>
      <c r="AD175" s="65">
        <v>32.215000000000003</v>
      </c>
      <c r="AE175" s="95">
        <f t="shared" si="157"/>
        <v>3.4826988776319521E-3</v>
      </c>
      <c r="AG175" s="66">
        <v>42704</v>
      </c>
      <c r="AH175">
        <v>90.306479999999993</v>
      </c>
      <c r="AI175" s="73">
        <f t="shared" si="158"/>
        <v>0.11241235510566448</v>
      </c>
      <c r="AJ175"/>
      <c r="AK175" s="66">
        <v>42704</v>
      </c>
      <c r="AL175">
        <v>69.050880000000006</v>
      </c>
      <c r="AM175" s="73">
        <f t="shared" si="159"/>
        <v>1.6325879423522049E-2</v>
      </c>
      <c r="AN175"/>
      <c r="AO175" s="66">
        <v>42704</v>
      </c>
      <c r="AP175">
        <v>58.333691000000002</v>
      </c>
      <c r="AQ175" s="73">
        <f t="shared" si="160"/>
        <v>2.9821897673087973E-3</v>
      </c>
      <c r="AS175" s="66">
        <v>42704</v>
      </c>
      <c r="AT175">
        <v>142.38958700000001</v>
      </c>
      <c r="AU175" s="73">
        <f t="shared" si="161"/>
        <v>3.4446582864667473E-2</v>
      </c>
      <c r="AW175" s="66">
        <v>42704</v>
      </c>
      <c r="AX175">
        <v>80.041588000000004</v>
      </c>
      <c r="AY175" s="73">
        <f t="shared" si="162"/>
        <v>5.8625212401022385E-2</v>
      </c>
      <c r="BA175" s="66">
        <v>42704</v>
      </c>
      <c r="BB175">
        <v>4.2420999999999998</v>
      </c>
      <c r="BC175" s="73">
        <f t="shared" si="163"/>
        <v>-3.7318540146351838E-2</v>
      </c>
      <c r="BE175" s="66">
        <v>42704</v>
      </c>
      <c r="BF175">
        <v>104.685249</v>
      </c>
      <c r="BG175" s="73">
        <f t="shared" si="164"/>
        <v>8.8470069535602713E-2</v>
      </c>
      <c r="BI175" s="66">
        <v>42704</v>
      </c>
      <c r="BJ175">
        <v>122.420303</v>
      </c>
      <c r="BK175" s="73">
        <f t="shared" si="165"/>
        <v>4.2200310126539492E-2</v>
      </c>
      <c r="BM175" s="66">
        <v>42704</v>
      </c>
      <c r="BN175">
        <v>55.020316999999999</v>
      </c>
      <c r="BO175" s="73">
        <f t="shared" si="166"/>
        <v>0.100144344140118</v>
      </c>
      <c r="BQ175" s="66">
        <v>42704</v>
      </c>
      <c r="BR175">
        <v>14.028598000000001</v>
      </c>
      <c r="BS175" s="73">
        <f t="shared" si="167"/>
        <v>9.5524179892158917E-2</v>
      </c>
      <c r="BU175" s="66">
        <v>42704</v>
      </c>
      <c r="BV175">
        <v>64.002014000000003</v>
      </c>
      <c r="BW175" s="73">
        <f t="shared" si="168"/>
        <v>0.11941060317213742</v>
      </c>
      <c r="BY175" s="66">
        <v>42704</v>
      </c>
      <c r="BZ175">
        <v>14.25507</v>
      </c>
      <c r="CA175" s="73">
        <f t="shared" si="169"/>
        <v>0.16324169930985039</v>
      </c>
      <c r="CC175" s="66">
        <v>42704</v>
      </c>
      <c r="CD175">
        <v>81.646782000000002</v>
      </c>
      <c r="CE175" s="73">
        <f t="shared" si="170"/>
        <v>9.8684819629975995E-2</v>
      </c>
      <c r="CG175" s="66">
        <v>42704</v>
      </c>
      <c r="CH175">
        <v>21.696193999999998</v>
      </c>
      <c r="CI175" s="73">
        <f t="shared" si="171"/>
        <v>7.5986036760576803E-2</v>
      </c>
      <c r="CK175" s="66">
        <v>42704</v>
      </c>
      <c r="CL175">
        <v>60.008952999999998</v>
      </c>
      <c r="CM175" s="73">
        <f t="shared" si="172"/>
        <v>3.780481210677418E-2</v>
      </c>
      <c r="CO175" s="66">
        <v>42704</v>
      </c>
      <c r="CP175">
        <v>3.9210699999999998</v>
      </c>
      <c r="CQ175" s="73">
        <f t="shared" si="173"/>
        <v>8.9657149015877985E-2</v>
      </c>
      <c r="CS175" s="66">
        <v>42704</v>
      </c>
      <c r="CT175">
        <v>12.85</v>
      </c>
      <c r="CU175" s="73">
        <f t="shared" si="149"/>
        <v>6.8853915049570877E-2</v>
      </c>
      <c r="CW175" s="66">
        <v>42704</v>
      </c>
      <c r="CX175">
        <v>87.345500000000001</v>
      </c>
      <c r="CY175" s="73">
        <f t="shared" si="174"/>
        <v>3.6029538097950536E-2</v>
      </c>
      <c r="DA175" s="66">
        <v>42704</v>
      </c>
      <c r="DB175">
        <v>56.969226999999997</v>
      </c>
      <c r="DC175" s="73">
        <f t="shared" si="175"/>
        <v>1.4051798912168402E-2</v>
      </c>
      <c r="DE175" s="66">
        <v>42704</v>
      </c>
      <c r="DF175">
        <v>64.689362000000003</v>
      </c>
      <c r="DG175" s="73">
        <f t="shared" si="176"/>
        <v>3.5192469289294141E-2</v>
      </c>
      <c r="DI175" s="93">
        <v>42704</v>
      </c>
      <c r="DJ175" s="65">
        <v>5.6790000000000003</v>
      </c>
      <c r="DK175" s="95">
        <f t="shared" si="177"/>
        <v>-8.9224691487460178E-2</v>
      </c>
      <c r="DM175" s="66">
        <v>42704</v>
      </c>
      <c r="DN175">
        <v>2.1978840000000002</v>
      </c>
      <c r="DO175" s="73">
        <f t="shared" si="178"/>
        <v>0.1101201290475716</v>
      </c>
      <c r="DQ175" s="66">
        <v>42704</v>
      </c>
      <c r="DR175">
        <v>64.137459000000007</v>
      </c>
      <c r="DS175" s="73">
        <f t="shared" si="179"/>
        <v>5.1046618669457783E-2</v>
      </c>
      <c r="DU175" s="66">
        <v>42704</v>
      </c>
      <c r="DV175">
        <v>5.8259999999999996</v>
      </c>
      <c r="DW175" s="73">
        <f t="shared" si="180"/>
        <v>-0.1214000892296225</v>
      </c>
      <c r="DY175" s="66">
        <v>42704</v>
      </c>
      <c r="DZ175">
        <v>144.44667100000001</v>
      </c>
      <c r="EA175" s="73">
        <f t="shared" si="181"/>
        <v>7.716071122211228E-2</v>
      </c>
      <c r="EC175" s="66">
        <v>42704</v>
      </c>
      <c r="ED175">
        <v>12.401856</v>
      </c>
      <c r="EE175" s="73">
        <f t="shared" si="182"/>
        <v>-1.7602156261676639E-2</v>
      </c>
      <c r="EG175" s="93">
        <v>42704</v>
      </c>
      <c r="EH175" s="65">
        <v>7.8520000000000003</v>
      </c>
      <c r="EI175" s="95">
        <f t="shared" si="183"/>
        <v>-0.16493577224387326</v>
      </c>
      <c r="EK175" s="66">
        <v>42704</v>
      </c>
      <c r="EL175">
        <v>78.596541999999999</v>
      </c>
      <c r="EM175" s="73">
        <f t="shared" si="184"/>
        <v>8.8990939964096932E-2</v>
      </c>
      <c r="EO175" s="66">
        <v>42704</v>
      </c>
      <c r="EP175">
        <v>29.322340000000001</v>
      </c>
      <c r="EQ175" s="73">
        <f t="shared" si="185"/>
        <v>5.7488010103364302E-2</v>
      </c>
      <c r="ES175" s="66">
        <v>42704</v>
      </c>
      <c r="ET175">
        <v>27.003637000000001</v>
      </c>
      <c r="EU175" s="73">
        <f t="shared" si="186"/>
        <v>6.6287119881586337E-2</v>
      </c>
      <c r="EW175" s="66">
        <v>42704</v>
      </c>
      <c r="EX175">
        <v>11.127445</v>
      </c>
      <c r="EY175" s="73">
        <f t="shared" si="187"/>
        <v>3.9550816443121979E-2</v>
      </c>
      <c r="FA175" s="66">
        <v>42704</v>
      </c>
      <c r="FB175">
        <v>42.139915000000002</v>
      </c>
      <c r="FC175" s="73">
        <f t="shared" si="188"/>
        <v>0.14130871897088909</v>
      </c>
      <c r="FE175" s="66">
        <v>42704</v>
      </c>
      <c r="FF175">
        <v>4.0165940000000004</v>
      </c>
      <c r="FG175" s="73">
        <f t="shared" si="189"/>
        <v>6.3985734488300611E-2</v>
      </c>
      <c r="FI175" s="66">
        <v>42704</v>
      </c>
      <c r="FJ175">
        <v>17.290797999999999</v>
      </c>
      <c r="FK175" s="73">
        <f t="shared" si="190"/>
        <v>3.6065610203933557E-3</v>
      </c>
      <c r="FM175" s="93">
        <v>42704</v>
      </c>
      <c r="FN175" s="65">
        <v>171.85</v>
      </c>
      <c r="FO175" s="95">
        <f t="shared" si="191"/>
        <v>-2.7265284874016759E-2</v>
      </c>
      <c r="FQ175" s="66">
        <v>42704</v>
      </c>
      <c r="FR175">
        <v>104.588249</v>
      </c>
      <c r="FS175" s="73">
        <f t="shared" si="192"/>
        <v>6.992477528203872E-2</v>
      </c>
      <c r="FU175" s="66">
        <v>42704</v>
      </c>
      <c r="FV175">
        <v>226.75</v>
      </c>
      <c r="FW175" s="73">
        <f t="shared" si="193"/>
        <v>8.5108807948293938E-2</v>
      </c>
      <c r="FY175" s="93">
        <v>42704</v>
      </c>
      <c r="FZ175" s="65">
        <v>18.61</v>
      </c>
      <c r="GA175" s="95">
        <f t="shared" si="194"/>
        <v>-0.11101350254071576</v>
      </c>
      <c r="GC175" s="66">
        <v>42704</v>
      </c>
      <c r="GD175">
        <v>32.222861999999999</v>
      </c>
      <c r="GE175" s="73">
        <f t="shared" si="195"/>
        <v>4.2945396607160374E-2</v>
      </c>
      <c r="GG175" s="66">
        <v>42704</v>
      </c>
      <c r="GH175">
        <v>41.819552999999999</v>
      </c>
      <c r="GI175" s="73">
        <f t="shared" si="196"/>
        <v>7.8227158575155289E-2</v>
      </c>
      <c r="GK175" s="66">
        <v>42704</v>
      </c>
      <c r="GL175">
        <v>6.1050380000000004</v>
      </c>
      <c r="GM175" s="73">
        <f t="shared" si="197"/>
        <v>7.7558260765091661E-2</v>
      </c>
      <c r="GO175" s="66">
        <v>42704</v>
      </c>
      <c r="GP175">
        <v>15.060361</v>
      </c>
      <c r="GQ175" s="73">
        <f t="shared" si="198"/>
        <v>0.14913910959444202</v>
      </c>
    </row>
    <row r="176" spans="1:199">
      <c r="A176" s="66">
        <v>42735</v>
      </c>
      <c r="B176">
        <v>90.584816000000004</v>
      </c>
      <c r="C176" s="73">
        <f t="shared" si="150"/>
        <v>-4.4745623142631544E-2</v>
      </c>
      <c r="E176" s="66">
        <v>42735</v>
      </c>
      <c r="F176">
        <v>180.856323</v>
      </c>
      <c r="G176" s="73">
        <f t="shared" si="151"/>
        <v>2.8262879246151208E-2</v>
      </c>
      <c r="I176" s="66">
        <v>42735</v>
      </c>
      <c r="J176">
        <v>43.164261000000003</v>
      </c>
      <c r="K176" s="73">
        <f t="shared" si="152"/>
        <v>-3.0484732442465006E-2</v>
      </c>
      <c r="M176" s="66">
        <v>42735</v>
      </c>
      <c r="N176">
        <v>35.681953</v>
      </c>
      <c r="O176" s="73">
        <f t="shared" si="153"/>
        <v>-4.4969056317239228E-2</v>
      </c>
      <c r="Q176" s="66">
        <v>42735</v>
      </c>
      <c r="R176">
        <v>82.310897999999995</v>
      </c>
      <c r="S176" s="73">
        <f t="shared" si="154"/>
        <v>2.174007555150477E-2</v>
      </c>
      <c r="U176" s="66">
        <v>42735</v>
      </c>
      <c r="V176">
        <v>162.308075</v>
      </c>
      <c r="W176" s="73">
        <f t="shared" si="155"/>
        <v>-2.9555732143302E-2</v>
      </c>
      <c r="X176"/>
      <c r="Y176" s="66">
        <v>42735</v>
      </c>
      <c r="Z176">
        <v>109.42424</v>
      </c>
      <c r="AA176" s="73">
        <f t="shared" si="156"/>
        <v>-4.7201161404463376E-3</v>
      </c>
      <c r="AC176" s="93">
        <v>42734</v>
      </c>
      <c r="AD176" s="65">
        <v>32.325000000000003</v>
      </c>
      <c r="AE176" s="95">
        <f t="shared" si="157"/>
        <v>3.4087420673154347E-3</v>
      </c>
      <c r="AG176" s="66">
        <v>42735</v>
      </c>
      <c r="AH176">
        <v>93.194434999999999</v>
      </c>
      <c r="AI176" s="73">
        <f t="shared" si="158"/>
        <v>3.1478790962786267E-2</v>
      </c>
      <c r="AJ176"/>
      <c r="AK176" s="66">
        <v>42735</v>
      </c>
      <c r="AL176">
        <v>66.886864000000003</v>
      </c>
      <c r="AM176" s="73">
        <f t="shared" si="159"/>
        <v>-3.184102907308331E-2</v>
      </c>
      <c r="AN176"/>
      <c r="AO176" s="66">
        <v>42735</v>
      </c>
      <c r="AP176">
        <v>60.562812999999998</v>
      </c>
      <c r="AQ176" s="73">
        <f t="shared" si="160"/>
        <v>3.7501241187105405E-2</v>
      </c>
      <c r="AS176" s="66">
        <v>42735</v>
      </c>
      <c r="AT176">
        <v>143.996689</v>
      </c>
      <c r="AU176" s="73">
        <f t="shared" si="161"/>
        <v>1.1223434951988537E-2</v>
      </c>
      <c r="AW176" s="66">
        <v>42735</v>
      </c>
      <c r="AX176">
        <v>83.061333000000005</v>
      </c>
      <c r="AY176" s="73">
        <f t="shared" si="162"/>
        <v>3.7032937114686193E-2</v>
      </c>
      <c r="BA176" s="66">
        <v>42734</v>
      </c>
      <c r="BB176">
        <v>4.8775000000000004</v>
      </c>
      <c r="BC176" s="73">
        <f t="shared" si="163"/>
        <v>0.13957436386454594</v>
      </c>
      <c r="BE176" s="66">
        <v>42735</v>
      </c>
      <c r="BF176">
        <v>110.32931499999999</v>
      </c>
      <c r="BG176" s="73">
        <f t="shared" si="164"/>
        <v>5.2511446407494028E-2</v>
      </c>
      <c r="BI176" s="66">
        <v>42735</v>
      </c>
      <c r="BJ176">
        <v>138.65628100000001</v>
      </c>
      <c r="BK176" s="73">
        <f t="shared" si="165"/>
        <v>0.12453784164801412</v>
      </c>
      <c r="BM176" s="66">
        <v>42735</v>
      </c>
      <c r="BN176">
        <v>53.775429000000003</v>
      </c>
      <c r="BO176" s="73">
        <f t="shared" si="166"/>
        <v>-2.2885864214318572E-2</v>
      </c>
      <c r="BQ176" s="66">
        <v>42735</v>
      </c>
      <c r="BR176">
        <v>13.861336</v>
      </c>
      <c r="BS176" s="73">
        <f t="shared" si="167"/>
        <v>-1.1994578784307989E-2</v>
      </c>
      <c r="BU176" s="66">
        <v>42735</v>
      </c>
      <c r="BV176">
        <v>62.762149999999998</v>
      </c>
      <c r="BW176" s="73">
        <f t="shared" si="168"/>
        <v>-1.956236684763733E-2</v>
      </c>
      <c r="BY176" s="66">
        <v>42735</v>
      </c>
      <c r="BZ176">
        <v>13.094023999999999</v>
      </c>
      <c r="CA176" s="73">
        <f t="shared" si="169"/>
        <v>-8.4956689992492701E-2</v>
      </c>
      <c r="CC176" s="66">
        <v>42735</v>
      </c>
      <c r="CD176">
        <v>77.433341999999996</v>
      </c>
      <c r="CE176" s="73">
        <f t="shared" si="170"/>
        <v>-5.2984943482389073E-2</v>
      </c>
      <c r="CG176" s="66">
        <v>42735</v>
      </c>
      <c r="CH176">
        <v>20.551907</v>
      </c>
      <c r="CI176" s="73">
        <f t="shared" si="171"/>
        <v>-5.4183118768122276E-2</v>
      </c>
      <c r="CK176" s="66">
        <v>42735</v>
      </c>
      <c r="CL176">
        <v>61.858024999999998</v>
      </c>
      <c r="CM176" s="73">
        <f t="shared" si="172"/>
        <v>3.0348072058398956E-2</v>
      </c>
      <c r="CO176" s="66">
        <v>42735</v>
      </c>
      <c r="CP176">
        <v>3.6639349999999999</v>
      </c>
      <c r="CQ176" s="73">
        <f t="shared" si="173"/>
        <v>-6.7826869259611761E-2</v>
      </c>
      <c r="CS176" s="66">
        <v>42734</v>
      </c>
      <c r="CT176">
        <v>13.37</v>
      </c>
      <c r="CU176" s="73">
        <f t="shared" si="149"/>
        <v>3.966957977262308E-2</v>
      </c>
      <c r="CW176" s="66">
        <v>42734</v>
      </c>
      <c r="CX176">
        <v>96.045500000000004</v>
      </c>
      <c r="CY176" s="73">
        <f t="shared" si="174"/>
        <v>9.4950519151460799E-2</v>
      </c>
      <c r="DA176" s="66">
        <v>42735</v>
      </c>
      <c r="DB176">
        <v>54.877831</v>
      </c>
      <c r="DC176" s="73">
        <f t="shared" si="175"/>
        <v>-3.7401784813563155E-2</v>
      </c>
      <c r="DE176" s="66">
        <v>42735</v>
      </c>
      <c r="DF176">
        <v>61.070628999999997</v>
      </c>
      <c r="DG176" s="73">
        <f t="shared" si="176"/>
        <v>-5.7565720748349522E-2</v>
      </c>
      <c r="DI176" s="93">
        <v>42734</v>
      </c>
      <c r="DJ176" s="65">
        <v>6.234</v>
      </c>
      <c r="DK176" s="95">
        <f t="shared" si="177"/>
        <v>9.3243020449849889E-2</v>
      </c>
      <c r="DM176" s="66">
        <v>42735</v>
      </c>
      <c r="DN176">
        <v>2.0382090000000002</v>
      </c>
      <c r="DO176" s="73">
        <f t="shared" si="178"/>
        <v>-7.542359827495515E-2</v>
      </c>
      <c r="DQ176" s="66">
        <v>42735</v>
      </c>
      <c r="DR176">
        <v>64.244170999999994</v>
      </c>
      <c r="DS176" s="73">
        <f t="shared" si="179"/>
        <v>1.6624189080025294E-3</v>
      </c>
      <c r="DU176" s="66">
        <v>42734</v>
      </c>
      <c r="DV176">
        <v>6.4139999999999997</v>
      </c>
      <c r="DW176" s="73">
        <f t="shared" si="180"/>
        <v>9.6152442733720409E-2</v>
      </c>
      <c r="DY176" s="66">
        <v>42735</v>
      </c>
      <c r="DZ176">
        <v>140.117615</v>
      </c>
      <c r="EA176" s="73">
        <f t="shared" si="181"/>
        <v>-3.0428203550314597E-2</v>
      </c>
      <c r="EC176" s="66">
        <v>42735</v>
      </c>
      <c r="ED176">
        <v>13.344309000000001</v>
      </c>
      <c r="EE176" s="73">
        <f t="shared" si="182"/>
        <v>7.3243862993305472E-2</v>
      </c>
      <c r="EG176" s="93">
        <v>42734</v>
      </c>
      <c r="EH176" s="65">
        <v>8.82</v>
      </c>
      <c r="EI176" s="95">
        <f t="shared" si="183"/>
        <v>0.11625359360448527</v>
      </c>
      <c r="EK176" s="66">
        <v>42735</v>
      </c>
      <c r="EL176">
        <v>73.555419999999998</v>
      </c>
      <c r="EM176" s="73">
        <f t="shared" si="184"/>
        <v>-6.6288567857626352E-2</v>
      </c>
      <c r="EO176" s="66">
        <v>42735</v>
      </c>
      <c r="EP176">
        <v>29.059486</v>
      </c>
      <c r="EQ176" s="73">
        <f t="shared" si="185"/>
        <v>-9.0047123952784972E-3</v>
      </c>
      <c r="ES176" s="66">
        <v>42735</v>
      </c>
      <c r="ET176">
        <v>25.267022999999998</v>
      </c>
      <c r="EU176" s="73">
        <f t="shared" si="186"/>
        <v>-6.6471453853157739E-2</v>
      </c>
      <c r="EW176" s="66">
        <v>42735</v>
      </c>
      <c r="EX176">
        <v>10.158844</v>
      </c>
      <c r="EY176" s="73">
        <f t="shared" si="187"/>
        <v>-9.1069923036758232E-2</v>
      </c>
      <c r="FA176" s="66">
        <v>42735</v>
      </c>
      <c r="FB176">
        <v>40.796703000000001</v>
      </c>
      <c r="FC176" s="73">
        <f t="shared" si="188"/>
        <v>-3.239412196672678E-2</v>
      </c>
      <c r="FE176" s="66">
        <v>42735</v>
      </c>
      <c r="FF176">
        <v>3.9258959999999998</v>
      </c>
      <c r="FG176" s="73">
        <f t="shared" si="189"/>
        <v>-2.2839674381421989E-2</v>
      </c>
      <c r="FI176" s="66">
        <v>42735</v>
      </c>
      <c r="FJ176">
        <v>16.222992000000001</v>
      </c>
      <c r="FK176" s="73">
        <f t="shared" si="190"/>
        <v>-6.3744957175198444E-2</v>
      </c>
      <c r="FM176" s="93">
        <v>42734</v>
      </c>
      <c r="FN176" s="65">
        <v>179.65</v>
      </c>
      <c r="FO176" s="95">
        <f t="shared" si="191"/>
        <v>4.4388510263684899E-2</v>
      </c>
      <c r="FQ176" s="66">
        <v>42735</v>
      </c>
      <c r="FR176">
        <v>105.611244</v>
      </c>
      <c r="FS176" s="73">
        <f t="shared" si="192"/>
        <v>9.7336398128413867E-3</v>
      </c>
      <c r="FU176" s="66">
        <v>42735</v>
      </c>
      <c r="FV176">
        <v>212.949997</v>
      </c>
      <c r="FW176" s="73">
        <f t="shared" si="193"/>
        <v>-6.2790706713837588E-2</v>
      </c>
      <c r="FY176" s="93">
        <v>42734</v>
      </c>
      <c r="FZ176" s="65">
        <v>20.03</v>
      </c>
      <c r="GA176" s="95">
        <f t="shared" si="194"/>
        <v>7.3532079023567676E-2</v>
      </c>
      <c r="GC176" s="66">
        <v>42735</v>
      </c>
      <c r="GD176">
        <v>31.589306000000001</v>
      </c>
      <c r="GE176" s="73">
        <f t="shared" si="195"/>
        <v>-1.9857555024454954E-2</v>
      </c>
      <c r="GG176" s="66">
        <v>42735</v>
      </c>
      <c r="GH176">
        <v>42.996040000000001</v>
      </c>
      <c r="GI176" s="73">
        <f t="shared" si="196"/>
        <v>2.7744013151830605E-2</v>
      </c>
      <c r="GK176" s="66">
        <v>42735</v>
      </c>
      <c r="GL176">
        <v>6.5105219999999999</v>
      </c>
      <c r="GM176" s="73">
        <f t="shared" si="197"/>
        <v>6.4305305388162454E-2</v>
      </c>
      <c r="GO176" s="66">
        <v>42735</v>
      </c>
      <c r="GP176">
        <v>16.055592999999998</v>
      </c>
      <c r="GQ176" s="73">
        <f t="shared" si="198"/>
        <v>6.3991069525493147E-2</v>
      </c>
    </row>
    <row r="177" spans="1:199">
      <c r="A177" s="66">
        <v>42766</v>
      </c>
      <c r="B177">
        <v>97.273865000000001</v>
      </c>
      <c r="C177" s="73">
        <f t="shared" si="150"/>
        <v>7.1243745666327046E-2</v>
      </c>
      <c r="E177" s="66">
        <v>42766</v>
      </c>
      <c r="F177">
        <v>183.61857599999999</v>
      </c>
      <c r="G177" s="73">
        <f t="shared" si="151"/>
        <v>1.5157729075806503E-2</v>
      </c>
      <c r="I177" s="66">
        <v>42766</v>
      </c>
      <c r="J177">
        <v>43.525047000000001</v>
      </c>
      <c r="K177" s="73">
        <f t="shared" si="152"/>
        <v>8.3237043040486763E-3</v>
      </c>
      <c r="M177" s="66">
        <v>42766</v>
      </c>
      <c r="N177">
        <v>42.571209000000003</v>
      </c>
      <c r="O177" s="73">
        <f t="shared" si="153"/>
        <v>0.17653313695776565</v>
      </c>
      <c r="Q177" s="66">
        <v>42766</v>
      </c>
      <c r="R177">
        <v>85.539908999999994</v>
      </c>
      <c r="S177" s="73">
        <f t="shared" si="154"/>
        <v>3.8479522068883408E-2</v>
      </c>
      <c r="U177" s="66">
        <v>42766</v>
      </c>
      <c r="V177">
        <v>169.249664</v>
      </c>
      <c r="W177" s="73">
        <f t="shared" si="155"/>
        <v>4.1878699735761561E-2</v>
      </c>
      <c r="X177"/>
      <c r="Y177" s="66">
        <v>42766</v>
      </c>
      <c r="Z177">
        <v>115.589653</v>
      </c>
      <c r="AA177" s="73">
        <f t="shared" si="156"/>
        <v>5.4814007655429098E-2</v>
      </c>
      <c r="AC177" s="93">
        <v>42766</v>
      </c>
      <c r="AD177" s="65">
        <v>30.686</v>
      </c>
      <c r="AE177" s="95">
        <f t="shared" si="157"/>
        <v>-5.2034400134907309E-2</v>
      </c>
      <c r="AG177" s="66">
        <v>42766</v>
      </c>
      <c r="AH177">
        <v>94.560790999999995</v>
      </c>
      <c r="AI177" s="73">
        <f t="shared" si="158"/>
        <v>1.4554909073637365E-2</v>
      </c>
      <c r="AJ177"/>
      <c r="AK177" s="66">
        <v>42766</v>
      </c>
      <c r="AL177">
        <v>73.028724999999994</v>
      </c>
      <c r="AM177" s="73">
        <f t="shared" si="159"/>
        <v>8.7850261811815752E-2</v>
      </c>
      <c r="AN177"/>
      <c r="AO177" s="66">
        <v>42766</v>
      </c>
      <c r="AP177">
        <v>66.893158</v>
      </c>
      <c r="AQ177" s="73">
        <f t="shared" si="160"/>
        <v>9.9415632003923546E-2</v>
      </c>
      <c r="AS177" s="66">
        <v>42766</v>
      </c>
      <c r="AT177">
        <v>150.79245</v>
      </c>
      <c r="AU177" s="73">
        <f t="shared" si="161"/>
        <v>4.6114081751398028E-2</v>
      </c>
      <c r="AW177" s="66">
        <v>42766</v>
      </c>
      <c r="AX177">
        <v>81.924271000000005</v>
      </c>
      <c r="AY177" s="73">
        <f t="shared" si="162"/>
        <v>-1.3783990550746698E-2</v>
      </c>
      <c r="BA177" s="66">
        <v>42766</v>
      </c>
      <c r="BB177">
        <v>5.0643000000000002</v>
      </c>
      <c r="BC177" s="73">
        <f t="shared" si="163"/>
        <v>3.7583131278186278E-2</v>
      </c>
      <c r="BE177" s="66">
        <v>42766</v>
      </c>
      <c r="BF177">
        <v>112.341553</v>
      </c>
      <c r="BG177" s="73">
        <f t="shared" si="164"/>
        <v>1.8074145007975027E-2</v>
      </c>
      <c r="BI177" s="66">
        <v>42766</v>
      </c>
      <c r="BJ177">
        <v>134.60934399999999</v>
      </c>
      <c r="BK177" s="73">
        <f t="shared" si="165"/>
        <v>-2.9621236847309038E-2</v>
      </c>
      <c r="BM177" s="66">
        <v>42766</v>
      </c>
      <c r="BN177">
        <v>50.095295</v>
      </c>
      <c r="BO177" s="73">
        <f t="shared" si="166"/>
        <v>-7.0889561301624007E-2</v>
      </c>
      <c r="BQ177" s="66">
        <v>42766</v>
      </c>
      <c r="BR177">
        <v>13.989998</v>
      </c>
      <c r="BS177" s="73">
        <f t="shared" si="167"/>
        <v>9.2392641054315321E-3</v>
      </c>
      <c r="BU177" s="66">
        <v>42766</v>
      </c>
      <c r="BV177">
        <v>62.119598000000003</v>
      </c>
      <c r="BW177" s="73">
        <f t="shared" si="168"/>
        <v>-1.0290657853139084E-2</v>
      </c>
      <c r="BY177" s="66">
        <v>42766</v>
      </c>
      <c r="BZ177">
        <v>13.379678</v>
      </c>
      <c r="CA177" s="73">
        <f t="shared" si="169"/>
        <v>2.1581045722906405E-2</v>
      </c>
      <c r="CC177" s="66">
        <v>42766</v>
      </c>
      <c r="CD177">
        <v>77.617339999999999</v>
      </c>
      <c r="CE177" s="73">
        <f t="shared" si="170"/>
        <v>2.373392802898203E-3</v>
      </c>
      <c r="CG177" s="66">
        <v>42766</v>
      </c>
      <c r="CH177">
        <v>20.144850000000002</v>
      </c>
      <c r="CI177" s="73">
        <f t="shared" si="171"/>
        <v>-2.0005062091090871E-2</v>
      </c>
      <c r="CK177" s="66">
        <v>42766</v>
      </c>
      <c r="CL177">
        <v>64.822258000000005</v>
      </c>
      <c r="CM177" s="73">
        <f t="shared" si="172"/>
        <v>4.6807192218704073E-2</v>
      </c>
      <c r="CO177" s="66">
        <v>42766</v>
      </c>
      <c r="CP177">
        <v>3.906568</v>
      </c>
      <c r="CQ177" s="73">
        <f t="shared" si="173"/>
        <v>6.4121532709270609E-2</v>
      </c>
      <c r="CS177" s="66">
        <v>42766</v>
      </c>
      <c r="CT177">
        <v>13.25</v>
      </c>
      <c r="CU177" s="73">
        <f t="shared" si="149"/>
        <v>-9.0158386816205395E-3</v>
      </c>
      <c r="CW177" s="66">
        <v>42766</v>
      </c>
      <c r="CX177">
        <v>90.909099999999995</v>
      </c>
      <c r="CY177" s="73">
        <f t="shared" si="174"/>
        <v>-5.4961931334634097E-2</v>
      </c>
      <c r="DA177" s="66">
        <v>42766</v>
      </c>
      <c r="DB177">
        <v>59.202572000000004</v>
      </c>
      <c r="DC177" s="73">
        <f t="shared" si="175"/>
        <v>7.5855526850319044E-2</v>
      </c>
      <c r="DE177" s="66">
        <v>42766</v>
      </c>
      <c r="DF177">
        <v>65.414726000000002</v>
      </c>
      <c r="DG177" s="73">
        <f t="shared" si="176"/>
        <v>6.8716354474183797E-2</v>
      </c>
      <c r="DI177" s="93">
        <v>42766</v>
      </c>
      <c r="DJ177" s="65">
        <v>5.8339999999999996</v>
      </c>
      <c r="DK177" s="95">
        <f t="shared" si="177"/>
        <v>-6.6315309899615732E-2</v>
      </c>
      <c r="DM177" s="66">
        <v>42766</v>
      </c>
      <c r="DN177">
        <v>2.0663870000000002</v>
      </c>
      <c r="DO177" s="73">
        <f t="shared" si="178"/>
        <v>1.3730190581780013E-2</v>
      </c>
      <c r="DQ177" s="66">
        <v>42766</v>
      </c>
      <c r="DR177">
        <v>61.983691999999998</v>
      </c>
      <c r="DS177" s="73">
        <f t="shared" si="179"/>
        <v>-3.5819677736298121E-2</v>
      </c>
      <c r="DU177" s="66">
        <v>42766</v>
      </c>
      <c r="DV177">
        <v>6.2750000000000004</v>
      </c>
      <c r="DW177" s="73">
        <f t="shared" si="180"/>
        <v>-2.1909616253115518E-2</v>
      </c>
      <c r="DY177" s="66">
        <v>42766</v>
      </c>
      <c r="DZ177">
        <v>152.38331600000001</v>
      </c>
      <c r="EA177" s="73">
        <f t="shared" si="181"/>
        <v>8.3916985134421862E-2</v>
      </c>
      <c r="EC177" s="66">
        <v>42766</v>
      </c>
      <c r="ED177">
        <v>13.288417000000001</v>
      </c>
      <c r="EE177" s="73">
        <f t="shared" si="182"/>
        <v>-4.1972483067330927E-3</v>
      </c>
      <c r="EG177" s="93">
        <v>42766</v>
      </c>
      <c r="EH177" s="65">
        <v>8.9250000000000007</v>
      </c>
      <c r="EI177" s="95">
        <f t="shared" si="183"/>
        <v>1.1834457647002798E-2</v>
      </c>
      <c r="EK177" s="66">
        <v>42766</v>
      </c>
      <c r="EL177">
        <v>76.740311000000005</v>
      </c>
      <c r="EM177" s="73">
        <f t="shared" si="184"/>
        <v>4.2388001757101813E-2</v>
      </c>
      <c r="EO177" s="66">
        <v>42766</v>
      </c>
      <c r="EP177">
        <v>30.392531999999999</v>
      </c>
      <c r="EQ177" s="73">
        <f t="shared" si="185"/>
        <v>4.4851949895900016E-2</v>
      </c>
      <c r="ES177" s="66">
        <v>42766</v>
      </c>
      <c r="ET177">
        <v>26.570647999999998</v>
      </c>
      <c r="EU177" s="73">
        <f t="shared" si="186"/>
        <v>5.0307041099162779E-2</v>
      </c>
      <c r="EW177" s="66">
        <v>42766</v>
      </c>
      <c r="EX177">
        <v>10.594944</v>
      </c>
      <c r="EY177" s="73">
        <f t="shared" si="187"/>
        <v>4.2032250044864813E-2</v>
      </c>
      <c r="FA177" s="66">
        <v>42766</v>
      </c>
      <c r="FB177">
        <v>37.781238999999999</v>
      </c>
      <c r="FC177" s="73">
        <f t="shared" si="188"/>
        <v>-7.6788612656064487E-2</v>
      </c>
      <c r="FE177" s="66">
        <v>42766</v>
      </c>
      <c r="FF177">
        <v>4.4691539999999996</v>
      </c>
      <c r="FG177" s="73">
        <f t="shared" si="189"/>
        <v>0.1296045235310706</v>
      </c>
      <c r="FI177" s="66">
        <v>42766</v>
      </c>
      <c r="FJ177">
        <v>15.950056</v>
      </c>
      <c r="FK177" s="73">
        <f t="shared" si="190"/>
        <v>-1.6967155104621556E-2</v>
      </c>
      <c r="FM177" s="93">
        <v>42766</v>
      </c>
      <c r="FN177" s="65">
        <v>173.8</v>
      </c>
      <c r="FO177" s="95">
        <f t="shared" si="191"/>
        <v>-3.3105300728236094E-2</v>
      </c>
      <c r="FQ177" s="66">
        <v>42766</v>
      </c>
      <c r="FR177">
        <v>105.367676</v>
      </c>
      <c r="FS177" s="73">
        <f t="shared" si="192"/>
        <v>-2.3089331219305E-3</v>
      </c>
      <c r="FU177" s="66">
        <v>42766</v>
      </c>
      <c r="FV177">
        <v>215.35000600000001</v>
      </c>
      <c r="FW177" s="73">
        <f t="shared" si="193"/>
        <v>1.1207257080331431E-2</v>
      </c>
      <c r="FY177" s="93">
        <v>42766</v>
      </c>
      <c r="FZ177" s="65">
        <v>19.695</v>
      </c>
      <c r="GA177" s="95">
        <f t="shared" si="194"/>
        <v>-1.6866353254857733E-2</v>
      </c>
      <c r="GC177" s="66">
        <v>42766</v>
      </c>
      <c r="GD177">
        <v>31.604040000000001</v>
      </c>
      <c r="GE177" s="73">
        <f t="shared" si="195"/>
        <v>4.6631492711250971E-4</v>
      </c>
      <c r="GG177" s="66">
        <v>42766</v>
      </c>
      <c r="GH177">
        <v>42.740898000000001</v>
      </c>
      <c r="GI177" s="73">
        <f t="shared" si="196"/>
        <v>-5.951757996453675E-3</v>
      </c>
      <c r="GK177" s="66">
        <v>42766</v>
      </c>
      <c r="GL177">
        <v>6.6517580000000001</v>
      </c>
      <c r="GM177" s="73">
        <f t="shared" si="197"/>
        <v>2.1461543295148832E-2</v>
      </c>
      <c r="GO177" s="66">
        <v>42766</v>
      </c>
      <c r="GP177">
        <v>16.238911000000002</v>
      </c>
      <c r="GQ177" s="73">
        <f t="shared" si="198"/>
        <v>1.1353013441409343E-2</v>
      </c>
    </row>
    <row r="178" spans="1:199">
      <c r="A178" s="66">
        <v>42794</v>
      </c>
      <c r="B178">
        <v>96.944121999999993</v>
      </c>
      <c r="C178" s="73">
        <f t="shared" si="150"/>
        <v>-3.3956001905300079E-3</v>
      </c>
      <c r="E178" s="66">
        <v>42794</v>
      </c>
      <c r="F178">
        <v>199.513779</v>
      </c>
      <c r="G178" s="73">
        <f t="shared" si="151"/>
        <v>8.3022652075044959E-2</v>
      </c>
      <c r="I178" s="66">
        <v>42794</v>
      </c>
      <c r="J178">
        <v>43.862704999999998</v>
      </c>
      <c r="K178" s="73">
        <f t="shared" si="152"/>
        <v>7.7278491017788199E-3</v>
      </c>
      <c r="M178" s="66">
        <v>42794</v>
      </c>
      <c r="N178">
        <v>44.804530999999997</v>
      </c>
      <c r="O178" s="73">
        <f t="shared" si="153"/>
        <v>5.1131092980984824E-2</v>
      </c>
      <c r="Q178" s="66">
        <v>42794</v>
      </c>
      <c r="R178">
        <v>89.459487999999993</v>
      </c>
      <c r="S178" s="73">
        <f t="shared" si="154"/>
        <v>4.4802835791656379E-2</v>
      </c>
      <c r="U178" s="66">
        <v>42794</v>
      </c>
      <c r="V178">
        <v>173.68457000000001</v>
      </c>
      <c r="W178" s="73">
        <f t="shared" si="155"/>
        <v>2.5865911421496579E-2</v>
      </c>
      <c r="X178"/>
      <c r="Y178" s="66">
        <v>42794</v>
      </c>
      <c r="Z178">
        <v>124.510994</v>
      </c>
      <c r="AA178" s="73">
        <f t="shared" si="156"/>
        <v>7.4347571915090852E-2</v>
      </c>
      <c r="AC178" s="93">
        <v>42794</v>
      </c>
      <c r="AD178" s="65">
        <v>30.21</v>
      </c>
      <c r="AE178" s="95">
        <f t="shared" si="157"/>
        <v>-1.5633529124433287E-2</v>
      </c>
      <c r="AG178" s="66">
        <v>42794</v>
      </c>
      <c r="AH178">
        <v>98.432136999999997</v>
      </c>
      <c r="AI178" s="73">
        <f t="shared" si="158"/>
        <v>4.0124427583929756E-2</v>
      </c>
      <c r="AJ178"/>
      <c r="AK178" s="66">
        <v>42794</v>
      </c>
      <c r="AL178">
        <v>76.411445999999998</v>
      </c>
      <c r="AM178" s="73">
        <f t="shared" si="159"/>
        <v>4.5279644804043041E-2</v>
      </c>
      <c r="AN178"/>
      <c r="AO178" s="66">
        <v>42794</v>
      </c>
      <c r="AP178">
        <v>68.832794000000007</v>
      </c>
      <c r="AQ178" s="73">
        <f t="shared" si="160"/>
        <v>2.8583598494983955E-2</v>
      </c>
      <c r="AS178" s="66">
        <v>42794</v>
      </c>
      <c r="AT178">
        <v>159.47081</v>
      </c>
      <c r="AU178" s="73">
        <f t="shared" si="161"/>
        <v>5.5956508064747335E-2</v>
      </c>
      <c r="AW178" s="66">
        <v>42794</v>
      </c>
      <c r="AX178">
        <v>86.602988999999994</v>
      </c>
      <c r="AY178" s="73">
        <f t="shared" si="162"/>
        <v>5.5539033821687032E-2</v>
      </c>
      <c r="BA178" s="66">
        <v>42794</v>
      </c>
      <c r="BB178">
        <v>5.0692000000000004</v>
      </c>
      <c r="BC178" s="73">
        <f t="shared" si="163"/>
        <v>9.6708943245651263E-4</v>
      </c>
      <c r="BE178" s="66">
        <v>42794</v>
      </c>
      <c r="BF178">
        <v>122.108253</v>
      </c>
      <c r="BG178" s="73">
        <f t="shared" si="164"/>
        <v>8.3364159855876599E-2</v>
      </c>
      <c r="BI178" s="66">
        <v>42794</v>
      </c>
      <c r="BJ178">
        <v>131.62231399999999</v>
      </c>
      <c r="BK178" s="73">
        <f t="shared" si="165"/>
        <v>-2.2440271518151138E-2</v>
      </c>
      <c r="BM178" s="66">
        <v>42794</v>
      </c>
      <c r="BN178">
        <v>56.728625999999998</v>
      </c>
      <c r="BO178" s="73">
        <f t="shared" si="166"/>
        <v>0.12435185955059756</v>
      </c>
      <c r="BQ178" s="66">
        <v>42794</v>
      </c>
      <c r="BR178">
        <v>14.08864</v>
      </c>
      <c r="BS178" s="73">
        <f t="shared" si="167"/>
        <v>7.0261531776024625E-3</v>
      </c>
      <c r="BU178" s="66">
        <v>42794</v>
      </c>
      <c r="BV178">
        <v>62.626396</v>
      </c>
      <c r="BW178" s="73">
        <f t="shared" si="168"/>
        <v>8.1253236599798766E-3</v>
      </c>
      <c r="BY178" s="66">
        <v>42794</v>
      </c>
      <c r="BZ178">
        <v>14.144494</v>
      </c>
      <c r="CA178" s="73">
        <f t="shared" si="169"/>
        <v>5.5588443115269427E-2</v>
      </c>
      <c r="CC178" s="66">
        <v>42794</v>
      </c>
      <c r="CD178">
        <v>78.666106999999997</v>
      </c>
      <c r="CE178" s="73">
        <f t="shared" si="170"/>
        <v>1.3421546090031773E-2</v>
      </c>
      <c r="CG178" s="66">
        <v>42794</v>
      </c>
      <c r="CH178">
        <v>21.940425999999999</v>
      </c>
      <c r="CI178" s="73">
        <f t="shared" si="171"/>
        <v>8.5382198650078747E-2</v>
      </c>
      <c r="CK178" s="66">
        <v>42794</v>
      </c>
      <c r="CL178">
        <v>70.817436000000001</v>
      </c>
      <c r="CM178" s="73">
        <f t="shared" si="172"/>
        <v>8.845620953217298E-2</v>
      </c>
      <c r="CO178" s="66">
        <v>42794</v>
      </c>
      <c r="CP178">
        <v>4.2569840000000001</v>
      </c>
      <c r="CQ178" s="73">
        <f t="shared" si="173"/>
        <v>8.5901689134442544E-2</v>
      </c>
      <c r="CS178" s="66">
        <v>42794</v>
      </c>
      <c r="CT178">
        <v>13.015000000000001</v>
      </c>
      <c r="CU178" s="73">
        <f t="shared" si="149"/>
        <v>-1.789501398570249E-2</v>
      </c>
      <c r="CW178" s="66">
        <v>42794</v>
      </c>
      <c r="CX178">
        <v>92.636399999999995</v>
      </c>
      <c r="CY178" s="73">
        <f t="shared" si="174"/>
        <v>1.8822046782223253E-2</v>
      </c>
      <c r="DA178" s="66">
        <v>42794</v>
      </c>
      <c r="DB178">
        <v>60.338164999999996</v>
      </c>
      <c r="DC178" s="73">
        <f t="shared" si="175"/>
        <v>1.8999835372023922E-2</v>
      </c>
      <c r="DE178" s="66">
        <v>42794</v>
      </c>
      <c r="DF178">
        <v>68.210144</v>
      </c>
      <c r="DG178" s="73">
        <f t="shared" si="176"/>
        <v>4.1845891479481874E-2</v>
      </c>
      <c r="DI178" s="93">
        <v>42794</v>
      </c>
      <c r="DJ178" s="65">
        <v>6.274</v>
      </c>
      <c r="DK178" s="95">
        <f t="shared" si="177"/>
        <v>7.2711238322956867E-2</v>
      </c>
      <c r="DM178" s="66">
        <v>42794</v>
      </c>
      <c r="DN178">
        <v>2.3913730000000002</v>
      </c>
      <c r="DO178" s="73">
        <f t="shared" si="178"/>
        <v>0.14606600633676772</v>
      </c>
      <c r="DQ178" s="66">
        <v>42794</v>
      </c>
      <c r="DR178">
        <v>66.582260000000005</v>
      </c>
      <c r="DS178" s="73">
        <f t="shared" si="179"/>
        <v>7.1566857510180312E-2</v>
      </c>
      <c r="DU178" s="66">
        <v>42794</v>
      </c>
      <c r="DV178">
        <v>6.1779999999999999</v>
      </c>
      <c r="DW178" s="73">
        <f t="shared" si="180"/>
        <v>-1.5578890521457727E-2</v>
      </c>
      <c r="DY178" s="66">
        <v>42794</v>
      </c>
      <c r="DZ178">
        <v>171.527435</v>
      </c>
      <c r="EA178" s="73">
        <f t="shared" si="181"/>
        <v>0.11834406246340751</v>
      </c>
      <c r="EC178" s="66">
        <v>42794</v>
      </c>
      <c r="ED178">
        <v>13.567878</v>
      </c>
      <c r="EE178" s="73">
        <f t="shared" si="182"/>
        <v>2.0812333747467195E-2</v>
      </c>
      <c r="EG178" s="93">
        <v>42794</v>
      </c>
      <c r="EH178" s="65">
        <v>9.6489999999999991</v>
      </c>
      <c r="EI178" s="95">
        <f t="shared" si="183"/>
        <v>7.7997955372543837E-2</v>
      </c>
      <c r="EK178" s="66">
        <v>42794</v>
      </c>
      <c r="EL178">
        <v>77.228797999999998</v>
      </c>
      <c r="EM178" s="73">
        <f t="shared" si="184"/>
        <v>6.3452811041245834E-3</v>
      </c>
      <c r="EO178" s="66">
        <v>42794</v>
      </c>
      <c r="EP178">
        <v>30.139064999999999</v>
      </c>
      <c r="EQ178" s="73">
        <f t="shared" si="185"/>
        <v>-8.3747495192458814E-3</v>
      </c>
      <c r="ES178" s="66">
        <v>42794</v>
      </c>
      <c r="ET178">
        <v>28.055847</v>
      </c>
      <c r="EU178" s="73">
        <f t="shared" si="186"/>
        <v>5.4389911561742284E-2</v>
      </c>
      <c r="EW178" s="66">
        <v>42794</v>
      </c>
      <c r="EX178">
        <v>12.192448000000001</v>
      </c>
      <c r="EY178" s="73">
        <f t="shared" si="187"/>
        <v>0.14043983748175867</v>
      </c>
      <c r="FA178" s="66">
        <v>42794</v>
      </c>
      <c r="FB178">
        <v>42.865611999999999</v>
      </c>
      <c r="FC178" s="73">
        <f t="shared" si="188"/>
        <v>0.12625726274596505</v>
      </c>
      <c r="FE178" s="66">
        <v>42794</v>
      </c>
      <c r="FF178">
        <v>4.6672079999999996</v>
      </c>
      <c r="FG178" s="73">
        <f t="shared" si="189"/>
        <v>4.3361905251422334E-2</v>
      </c>
      <c r="FI178" s="66">
        <v>42794</v>
      </c>
      <c r="FJ178">
        <v>17.453603999999999</v>
      </c>
      <c r="FK178" s="73">
        <f t="shared" si="190"/>
        <v>9.0083820078254648E-2</v>
      </c>
      <c r="FM178" s="93">
        <v>42794</v>
      </c>
      <c r="FN178" s="65">
        <v>178.4</v>
      </c>
      <c r="FO178" s="95">
        <f t="shared" si="191"/>
        <v>2.6123007314617201E-2</v>
      </c>
      <c r="FQ178" s="66">
        <v>42794</v>
      </c>
      <c r="FR178">
        <v>110.96974899999999</v>
      </c>
      <c r="FS178" s="73">
        <f t="shared" si="192"/>
        <v>5.1801722882680562E-2</v>
      </c>
      <c r="FU178" s="66">
        <v>42794</v>
      </c>
      <c r="FV178">
        <v>219.10000600000001</v>
      </c>
      <c r="FW178" s="73">
        <f t="shared" si="193"/>
        <v>1.7263634624436384E-2</v>
      </c>
      <c r="FY178" s="93">
        <v>42794</v>
      </c>
      <c r="FZ178" s="65">
        <v>20.059999999999999</v>
      </c>
      <c r="GA178" s="95">
        <f t="shared" si="194"/>
        <v>1.8362986110920198E-2</v>
      </c>
      <c r="GC178" s="66">
        <v>42794</v>
      </c>
      <c r="GD178">
        <v>32.523429999999998</v>
      </c>
      <c r="GE178" s="73">
        <f t="shared" si="195"/>
        <v>2.8675792150140815E-2</v>
      </c>
      <c r="GG178" s="66">
        <v>42794</v>
      </c>
      <c r="GH178">
        <v>45.486030999999997</v>
      </c>
      <c r="GI178" s="73">
        <f t="shared" si="196"/>
        <v>6.2249007397341682E-2</v>
      </c>
      <c r="GK178" s="66">
        <v>42794</v>
      </c>
      <c r="GL178">
        <v>6.7538119999999999</v>
      </c>
      <c r="GM178" s="73">
        <f t="shared" si="197"/>
        <v>1.5225905586307395E-2</v>
      </c>
      <c r="GO178" s="66">
        <v>42794</v>
      </c>
      <c r="GP178">
        <v>15.798128</v>
      </c>
      <c r="GQ178" s="73">
        <f t="shared" si="198"/>
        <v>-2.7518823834054778E-2</v>
      </c>
    </row>
    <row r="179" spans="1:199">
      <c r="A179" s="66">
        <v>42825</v>
      </c>
      <c r="B179">
        <v>97.415183999999996</v>
      </c>
      <c r="C179" s="73">
        <f t="shared" si="150"/>
        <v>4.8473410618900892E-3</v>
      </c>
      <c r="E179" s="66">
        <v>42825</v>
      </c>
      <c r="F179">
        <v>219.52815200000001</v>
      </c>
      <c r="G179" s="73">
        <f t="shared" si="151"/>
        <v>9.559717780249595E-2</v>
      </c>
      <c r="I179" s="66">
        <v>42825</v>
      </c>
      <c r="J179">
        <v>44.205421000000001</v>
      </c>
      <c r="K179" s="73">
        <f t="shared" si="152"/>
        <v>7.7830140273188837E-3</v>
      </c>
      <c r="M179" s="66">
        <v>42825</v>
      </c>
      <c r="N179">
        <v>46.319831999999998</v>
      </c>
      <c r="O179" s="73">
        <f t="shared" si="153"/>
        <v>3.326093361550319E-2</v>
      </c>
      <c r="Q179" s="66">
        <v>42825</v>
      </c>
      <c r="R179">
        <v>89.547020000000003</v>
      </c>
      <c r="S179" s="73">
        <f t="shared" si="154"/>
        <v>9.7797569434263185E-4</v>
      </c>
      <c r="U179" s="66">
        <v>42825</v>
      </c>
      <c r="V179">
        <v>176.28767400000001</v>
      </c>
      <c r="W179" s="73">
        <f t="shared" si="155"/>
        <v>1.487633405894985E-2</v>
      </c>
      <c r="X179"/>
      <c r="Y179" s="66">
        <v>42825</v>
      </c>
      <c r="Z179">
        <v>127.614082</v>
      </c>
      <c r="AA179" s="73">
        <f t="shared" si="156"/>
        <v>2.4616708096015398E-2</v>
      </c>
      <c r="AC179" s="93">
        <v>42825</v>
      </c>
      <c r="AD179" s="65">
        <v>32.645000000000003</v>
      </c>
      <c r="AE179" s="95">
        <f t="shared" si="157"/>
        <v>7.751870924001629E-2</v>
      </c>
      <c r="AG179" s="66">
        <v>42825</v>
      </c>
      <c r="AH179">
        <v>103.48838000000001</v>
      </c>
      <c r="AI179" s="73">
        <f t="shared" si="158"/>
        <v>5.0091989605262371E-2</v>
      </c>
      <c r="AJ179"/>
      <c r="AK179" s="66">
        <v>42825</v>
      </c>
      <c r="AL179">
        <v>78.208404999999999</v>
      </c>
      <c r="AM179" s="73">
        <f t="shared" si="159"/>
        <v>2.3244620889037997E-2</v>
      </c>
      <c r="AN179"/>
      <c r="AO179" s="66">
        <v>42825</v>
      </c>
      <c r="AP179">
        <v>71.631264000000002</v>
      </c>
      <c r="AQ179" s="73">
        <f t="shared" si="160"/>
        <v>3.9851338357084994E-2</v>
      </c>
      <c r="AS179" s="66">
        <v>42825</v>
      </c>
      <c r="AT179">
        <v>160.526917</v>
      </c>
      <c r="AU179" s="73">
        <f t="shared" si="161"/>
        <v>6.6007396016590121E-3</v>
      </c>
      <c r="AW179" s="66">
        <v>42825</v>
      </c>
      <c r="AX179">
        <v>83.378212000000005</v>
      </c>
      <c r="AY179" s="73">
        <f t="shared" si="162"/>
        <v>-3.7947301752947075E-2</v>
      </c>
      <c r="BA179" s="66">
        <v>42825</v>
      </c>
      <c r="BB179">
        <v>5.6505000000000001</v>
      </c>
      <c r="BC179" s="73">
        <f t="shared" si="163"/>
        <v>0.1085610225922963</v>
      </c>
      <c r="BE179" s="66">
        <v>42825</v>
      </c>
      <c r="BF179">
        <v>119.114441</v>
      </c>
      <c r="BG179" s="73">
        <f t="shared" si="164"/>
        <v>-2.4823250909527285E-2</v>
      </c>
      <c r="BI179" s="66">
        <v>42825</v>
      </c>
      <c r="BJ179">
        <v>140.24615499999999</v>
      </c>
      <c r="BK179" s="73">
        <f t="shared" si="165"/>
        <v>6.3462564909045283E-2</v>
      </c>
      <c r="BM179" s="66">
        <v>42825</v>
      </c>
      <c r="BN179">
        <v>58.86401</v>
      </c>
      <c r="BO179" s="73">
        <f t="shared" si="166"/>
        <v>3.6950917189780962E-2</v>
      </c>
      <c r="BQ179" s="66">
        <v>42825</v>
      </c>
      <c r="BR179">
        <v>13.809872</v>
      </c>
      <c r="BS179" s="73">
        <f t="shared" si="167"/>
        <v>-1.9985100163387556E-2</v>
      </c>
      <c r="BU179" s="66">
        <v>42825</v>
      </c>
      <c r="BV179">
        <v>64.813445999999999</v>
      </c>
      <c r="BW179" s="73">
        <f t="shared" si="168"/>
        <v>3.4326231259336919E-2</v>
      </c>
      <c r="BY179" s="66">
        <v>42825</v>
      </c>
      <c r="BZ179">
        <v>13.14931</v>
      </c>
      <c r="CA179" s="73">
        <f t="shared" si="169"/>
        <v>-7.2956145991753471E-2</v>
      </c>
      <c r="CC179" s="66">
        <v>42825</v>
      </c>
      <c r="CD179">
        <v>80.634818999999993</v>
      </c>
      <c r="CE179" s="73">
        <f t="shared" si="170"/>
        <v>2.4718151821716428E-2</v>
      </c>
      <c r="CG179" s="66">
        <v>42825</v>
      </c>
      <c r="CH179">
        <v>22.171092999999999</v>
      </c>
      <c r="CI179" s="73">
        <f t="shared" si="171"/>
        <v>1.0458452020700228E-2</v>
      </c>
      <c r="CK179" s="66">
        <v>42825</v>
      </c>
      <c r="CL179">
        <v>74.439316000000005</v>
      </c>
      <c r="CM179" s="73">
        <f t="shared" si="172"/>
        <v>4.9879001557215516E-2</v>
      </c>
      <c r="CO179" s="66">
        <v>42825</v>
      </c>
      <c r="CP179">
        <v>4.20885</v>
      </c>
      <c r="CQ179" s="73">
        <f t="shared" si="173"/>
        <v>-1.1371477088923389E-2</v>
      </c>
      <c r="CS179" s="66">
        <v>42825</v>
      </c>
      <c r="CT179">
        <v>14.17</v>
      </c>
      <c r="CU179" s="73">
        <f t="shared" si="149"/>
        <v>8.5024515256060348E-2</v>
      </c>
      <c r="CW179" s="66">
        <v>42825</v>
      </c>
      <c r="CX179">
        <v>97.363600000000005</v>
      </c>
      <c r="CY179" s="73">
        <f t="shared" si="174"/>
        <v>4.9770271200597307E-2</v>
      </c>
      <c r="DA179" s="66">
        <v>42825</v>
      </c>
      <c r="DB179">
        <v>60.735626000000003</v>
      </c>
      <c r="DC179" s="73">
        <f t="shared" si="175"/>
        <v>6.5656229066395969E-3</v>
      </c>
      <c r="DE179" s="66">
        <v>42825</v>
      </c>
      <c r="DF179">
        <v>74.044478999999995</v>
      </c>
      <c r="DG179" s="73">
        <f t="shared" si="176"/>
        <v>8.2072687411178971E-2</v>
      </c>
      <c r="DI179" s="93">
        <v>42825</v>
      </c>
      <c r="DJ179" s="65">
        <v>6.7050000000000001</v>
      </c>
      <c r="DK179" s="95">
        <f t="shared" si="177"/>
        <v>6.6439406965155434E-2</v>
      </c>
      <c r="DM179" s="66">
        <v>42825</v>
      </c>
      <c r="DN179">
        <v>2.5115989999999999</v>
      </c>
      <c r="DO179" s="73">
        <f t="shared" si="178"/>
        <v>4.9051924123033677E-2</v>
      </c>
      <c r="DQ179" s="66">
        <v>42825</v>
      </c>
      <c r="DR179">
        <v>70.336792000000003</v>
      </c>
      <c r="DS179" s="73">
        <f t="shared" si="179"/>
        <v>5.4856843256183334E-2</v>
      </c>
      <c r="DU179" s="66">
        <v>42825</v>
      </c>
      <c r="DV179">
        <v>7.27</v>
      </c>
      <c r="DW179" s="73">
        <f t="shared" si="180"/>
        <v>0.16276169704903803</v>
      </c>
      <c r="DY179" s="66">
        <v>42825</v>
      </c>
      <c r="DZ179">
        <v>176.91471899999999</v>
      </c>
      <c r="EA179" s="73">
        <f t="shared" si="181"/>
        <v>3.0924578247552834E-2</v>
      </c>
      <c r="EC179" s="66">
        <v>42825</v>
      </c>
      <c r="ED179">
        <v>13.227867</v>
      </c>
      <c r="EE179" s="73">
        <f t="shared" si="182"/>
        <v>-2.5379346624834997E-2</v>
      </c>
      <c r="EG179" s="93">
        <v>42825</v>
      </c>
      <c r="EH179" s="65">
        <v>10.484999999999999</v>
      </c>
      <c r="EI179" s="95">
        <f t="shared" si="183"/>
        <v>8.309138131563662E-2</v>
      </c>
      <c r="EK179" s="66">
        <v>42825</v>
      </c>
      <c r="EL179">
        <v>79.573502000000005</v>
      </c>
      <c r="EM179" s="73">
        <f t="shared" si="184"/>
        <v>2.9908729423094717E-2</v>
      </c>
      <c r="EO179" s="66">
        <v>42825</v>
      </c>
      <c r="EP179">
        <v>30.979258999999999</v>
      </c>
      <c r="EQ179" s="73">
        <f t="shared" si="185"/>
        <v>2.7495745226118504E-2</v>
      </c>
      <c r="ES179" s="66">
        <v>42825</v>
      </c>
      <c r="ET179">
        <v>29.629508999999999</v>
      </c>
      <c r="EU179" s="73">
        <f t="shared" si="186"/>
        <v>5.4573730961259836E-2</v>
      </c>
      <c r="EW179" s="66">
        <v>42825</v>
      </c>
      <c r="EX179">
        <v>11.889473000000001</v>
      </c>
      <c r="EY179" s="73">
        <f t="shared" si="187"/>
        <v>-2.5163356916090687E-2</v>
      </c>
      <c r="FA179" s="66">
        <v>42825</v>
      </c>
      <c r="FB179">
        <v>45.263561000000003</v>
      </c>
      <c r="FC179" s="73">
        <f t="shared" si="188"/>
        <v>5.4432396444131788E-2</v>
      </c>
      <c r="FE179" s="66">
        <v>42825</v>
      </c>
      <c r="FF179">
        <v>4.8689629999999999</v>
      </c>
      <c r="FG179" s="73">
        <f t="shared" si="189"/>
        <v>4.2319943855697768E-2</v>
      </c>
      <c r="FI179" s="66">
        <v>42825</v>
      </c>
      <c r="FJ179">
        <v>17.444026999999998</v>
      </c>
      <c r="FK179" s="73">
        <f t="shared" si="190"/>
        <v>-5.4886248527431358E-4</v>
      </c>
      <c r="FM179" s="93">
        <v>42825</v>
      </c>
      <c r="FN179" s="65">
        <v>183.4</v>
      </c>
      <c r="FO179" s="95">
        <f t="shared" si="191"/>
        <v>2.7641339676455389E-2</v>
      </c>
      <c r="FQ179" s="66">
        <v>42825</v>
      </c>
      <c r="FR179">
        <v>115.889824</v>
      </c>
      <c r="FS179" s="73">
        <f t="shared" si="192"/>
        <v>4.3382314026302202E-2</v>
      </c>
      <c r="FU179" s="66">
        <v>42825</v>
      </c>
      <c r="FV179">
        <v>225.449997</v>
      </c>
      <c r="FW179" s="73">
        <f t="shared" si="193"/>
        <v>2.857011757419687E-2</v>
      </c>
      <c r="FY179" s="93">
        <v>42825</v>
      </c>
      <c r="FZ179" s="65">
        <v>20.059999999999999</v>
      </c>
      <c r="GA179" s="95">
        <f t="shared" si="194"/>
        <v>0</v>
      </c>
      <c r="GC179" s="66">
        <v>42825</v>
      </c>
      <c r="GD179">
        <v>32.94482</v>
      </c>
      <c r="GE179" s="73">
        <f t="shared" si="195"/>
        <v>1.2873288026915976E-2</v>
      </c>
      <c r="GG179" s="66">
        <v>42825</v>
      </c>
      <c r="GH179">
        <v>46.823162000000004</v>
      </c>
      <c r="GI179" s="73">
        <f t="shared" si="196"/>
        <v>2.8972727193341017E-2</v>
      </c>
      <c r="GK179" s="66">
        <v>42825</v>
      </c>
      <c r="GL179">
        <v>6.517811</v>
      </c>
      <c r="GM179" s="73">
        <f t="shared" si="197"/>
        <v>-3.5568502848911526E-2</v>
      </c>
      <c r="GO179" s="66">
        <v>42825</v>
      </c>
      <c r="GP179">
        <v>16.169848999999999</v>
      </c>
      <c r="GQ179" s="73">
        <f t="shared" si="198"/>
        <v>2.3256883263813359E-2</v>
      </c>
    </row>
    <row r="180" spans="1:199">
      <c r="A180" s="66">
        <v>42855</v>
      </c>
      <c r="B180">
        <v>97.839134000000001</v>
      </c>
      <c r="C180" s="73">
        <f t="shared" si="150"/>
        <v>4.342548431913007E-3</v>
      </c>
      <c r="E180" s="66">
        <v>42855</v>
      </c>
      <c r="F180">
        <v>222.964066</v>
      </c>
      <c r="G180" s="73">
        <f t="shared" si="151"/>
        <v>1.553014004585474E-2</v>
      </c>
      <c r="I180" s="66">
        <v>42855</v>
      </c>
      <c r="J180">
        <v>44.299140999999999</v>
      </c>
      <c r="K180" s="73">
        <f t="shared" si="152"/>
        <v>2.1178577219635249E-3</v>
      </c>
      <c r="M180" s="66">
        <v>42855</v>
      </c>
      <c r="N180">
        <v>48.777965999999999</v>
      </c>
      <c r="O180" s="73">
        <f t="shared" si="153"/>
        <v>5.1708488186281293E-2</v>
      </c>
      <c r="Q180" s="66">
        <v>42855</v>
      </c>
      <c r="R180">
        <v>92.824669</v>
      </c>
      <c r="S180" s="73">
        <f t="shared" si="154"/>
        <v>3.594858375266053E-2</v>
      </c>
      <c r="U180" s="66">
        <v>42855</v>
      </c>
      <c r="V180">
        <v>186.93507399999999</v>
      </c>
      <c r="W180" s="73">
        <f t="shared" si="155"/>
        <v>5.8644186664582834E-2</v>
      </c>
      <c r="X180"/>
      <c r="Y180" s="66">
        <v>42855</v>
      </c>
      <c r="Z180">
        <v>123.20188899999999</v>
      </c>
      <c r="AA180" s="73">
        <f t="shared" si="156"/>
        <v>-3.5186341548903689E-2</v>
      </c>
      <c r="AC180" s="93">
        <v>42853</v>
      </c>
      <c r="AD180" s="65">
        <v>35.034999999999997</v>
      </c>
      <c r="AE180" s="95">
        <f t="shared" si="157"/>
        <v>7.0655857183900231E-2</v>
      </c>
      <c r="AG180" s="66">
        <v>42855</v>
      </c>
      <c r="AH180">
        <v>110.27415499999999</v>
      </c>
      <c r="AI180" s="73">
        <f t="shared" si="158"/>
        <v>6.3510247428901948E-2</v>
      </c>
      <c r="AJ180"/>
      <c r="AK180" s="66">
        <v>42855</v>
      </c>
      <c r="AL180">
        <v>79.617080999999999</v>
      </c>
      <c r="AM180" s="73">
        <f t="shared" si="159"/>
        <v>1.7851532663283039E-2</v>
      </c>
      <c r="AN180"/>
      <c r="AO180" s="66">
        <v>42855</v>
      </c>
      <c r="AP180">
        <v>71.872130999999996</v>
      </c>
      <c r="AQ180" s="73">
        <f t="shared" si="160"/>
        <v>3.3569550908129514E-3</v>
      </c>
      <c r="AS180" s="66">
        <v>42855</v>
      </c>
      <c r="AT180">
        <v>156.945358</v>
      </c>
      <c r="AU180" s="73">
        <f t="shared" si="161"/>
        <v>-2.2563929121513969E-2</v>
      </c>
      <c r="AW180" s="66">
        <v>42855</v>
      </c>
      <c r="AX180">
        <v>78.140274000000005</v>
      </c>
      <c r="AY180" s="73">
        <f t="shared" si="162"/>
        <v>-6.4881432083836843E-2</v>
      </c>
      <c r="BA180" s="66">
        <v>42853</v>
      </c>
      <c r="BB180">
        <v>5.8884999999999996</v>
      </c>
      <c r="BC180" s="73">
        <f t="shared" si="163"/>
        <v>4.1257259481397635E-2</v>
      </c>
      <c r="BE180" s="66">
        <v>42855</v>
      </c>
      <c r="BF180">
        <v>116.47635699999999</v>
      </c>
      <c r="BG180" s="73">
        <f t="shared" si="164"/>
        <v>-2.2396411856693586E-2</v>
      </c>
      <c r="BI180" s="66">
        <v>42855</v>
      </c>
      <c r="BJ180">
        <v>128.87616</v>
      </c>
      <c r="BK180" s="73">
        <f t="shared" si="165"/>
        <v>-8.454718543068275E-2</v>
      </c>
      <c r="BM180" s="66">
        <v>42855</v>
      </c>
      <c r="BN180">
        <v>57.083011999999997</v>
      </c>
      <c r="BO180" s="73">
        <f t="shared" si="166"/>
        <v>-3.0723308984223905E-2</v>
      </c>
      <c r="BQ180" s="66">
        <v>42855</v>
      </c>
      <c r="BR180">
        <v>15.203725</v>
      </c>
      <c r="BS180" s="73">
        <f t="shared" si="167"/>
        <v>9.6156764885651058E-2</v>
      </c>
      <c r="BU180" s="66">
        <v>42855</v>
      </c>
      <c r="BV180">
        <v>61.222175999999997</v>
      </c>
      <c r="BW180" s="73">
        <f t="shared" si="168"/>
        <v>-5.7003605007597158E-2</v>
      </c>
      <c r="BY180" s="66">
        <v>42855</v>
      </c>
      <c r="BZ180">
        <v>13.35125</v>
      </c>
      <c r="CA180" s="73">
        <f t="shared" si="169"/>
        <v>1.5240727657560798E-2</v>
      </c>
      <c r="CC180" s="66">
        <v>42855</v>
      </c>
      <c r="CD180">
        <v>76.623778999999999</v>
      </c>
      <c r="CE180" s="73">
        <f t="shared" si="170"/>
        <v>-5.1023094364858745E-2</v>
      </c>
      <c r="CG180" s="66">
        <v>42855</v>
      </c>
      <c r="CH180">
        <v>21.474571000000001</v>
      </c>
      <c r="CI180" s="73">
        <f t="shared" si="171"/>
        <v>-3.1919832316317807E-2</v>
      </c>
      <c r="CK180" s="66">
        <v>42855</v>
      </c>
      <c r="CL180">
        <v>75.500488000000004</v>
      </c>
      <c r="CM180" s="73">
        <f t="shared" si="172"/>
        <v>1.415487668668979E-2</v>
      </c>
      <c r="CO180" s="66">
        <v>42855</v>
      </c>
      <c r="CP180">
        <v>4.5862220000000002</v>
      </c>
      <c r="CQ180" s="73">
        <f t="shared" si="173"/>
        <v>8.5867140228297431E-2</v>
      </c>
      <c r="CS180" s="66">
        <v>42853</v>
      </c>
      <c r="CT180">
        <v>14.945</v>
      </c>
      <c r="CU180" s="73">
        <f t="shared" si="149"/>
        <v>5.3249742033312036E-2</v>
      </c>
      <c r="CW180" s="66">
        <v>42853</v>
      </c>
      <c r="CX180">
        <v>100.5455</v>
      </c>
      <c r="CY180" s="73">
        <f t="shared" si="174"/>
        <v>3.2157937196791227E-2</v>
      </c>
      <c r="DA180" s="66">
        <v>42855</v>
      </c>
      <c r="DB180">
        <v>62.533664999999999</v>
      </c>
      <c r="DC180" s="73">
        <f t="shared" si="175"/>
        <v>2.9174606557080776E-2</v>
      </c>
      <c r="DE180" s="66">
        <v>42855</v>
      </c>
      <c r="DF180">
        <v>76.752243000000007</v>
      </c>
      <c r="DG180" s="73">
        <f t="shared" si="176"/>
        <v>3.5916630592992917E-2</v>
      </c>
      <c r="DI180" s="93">
        <v>42853</v>
      </c>
      <c r="DJ180" s="65">
        <v>6.6020000000000003</v>
      </c>
      <c r="DK180" s="95">
        <f t="shared" si="177"/>
        <v>-1.5480883302640533E-2</v>
      </c>
      <c r="DM180" s="66">
        <v>42855</v>
      </c>
      <c r="DN180">
        <v>2.3932519999999999</v>
      </c>
      <c r="DO180" s="73">
        <f t="shared" si="178"/>
        <v>-4.8266491577495962E-2</v>
      </c>
      <c r="DQ180" s="66">
        <v>42855</v>
      </c>
      <c r="DR180">
        <v>66.514351000000005</v>
      </c>
      <c r="DS180" s="73">
        <f t="shared" si="179"/>
        <v>-5.587729006369619E-2</v>
      </c>
      <c r="DU180" s="66">
        <v>42853</v>
      </c>
      <c r="DV180">
        <v>7.3490000000000002</v>
      </c>
      <c r="DW180" s="73">
        <f t="shared" si="180"/>
        <v>1.0807958001306352E-2</v>
      </c>
      <c r="DY180" s="66">
        <v>42855</v>
      </c>
      <c r="DZ180">
        <v>163.78320299999999</v>
      </c>
      <c r="EA180" s="73">
        <f t="shared" si="181"/>
        <v>-7.7124182531812802E-2</v>
      </c>
      <c r="EC180" s="66">
        <v>42855</v>
      </c>
      <c r="ED180">
        <v>14.569284</v>
      </c>
      <c r="EE180" s="73">
        <f t="shared" si="182"/>
        <v>9.658973628784677E-2</v>
      </c>
      <c r="EG180" s="93">
        <v>42853</v>
      </c>
      <c r="EH180" s="65">
        <v>10.154999999999999</v>
      </c>
      <c r="EI180" s="95">
        <f t="shared" si="183"/>
        <v>-3.1979469321535267E-2</v>
      </c>
      <c r="EK180" s="66">
        <v>42855</v>
      </c>
      <c r="EL180">
        <v>83.198029000000005</v>
      </c>
      <c r="EM180" s="73">
        <f t="shared" si="184"/>
        <v>4.4542509659596989E-2</v>
      </c>
      <c r="EO180" s="66">
        <v>42855</v>
      </c>
      <c r="EP180">
        <v>30.523958</v>
      </c>
      <c r="EQ180" s="73">
        <f t="shared" si="185"/>
        <v>-1.4806032585481205E-2</v>
      </c>
      <c r="ES180" s="66">
        <v>42855</v>
      </c>
      <c r="ET180">
        <v>29.294291000000001</v>
      </c>
      <c r="EU180" s="73">
        <f t="shared" si="186"/>
        <v>-1.1378139783700383E-2</v>
      </c>
      <c r="EW180" s="66">
        <v>42855</v>
      </c>
      <c r="EX180">
        <v>12.472471000000001</v>
      </c>
      <c r="EY180" s="73">
        <f t="shared" si="187"/>
        <v>4.7870508875170671E-2</v>
      </c>
      <c r="FA180" s="66">
        <v>42855</v>
      </c>
      <c r="FB180">
        <v>42.072304000000003</v>
      </c>
      <c r="FC180" s="73">
        <f t="shared" si="188"/>
        <v>-7.3112653886162587E-2</v>
      </c>
      <c r="FE180" s="66">
        <v>42855</v>
      </c>
      <c r="FF180">
        <v>5.2678459999999996</v>
      </c>
      <c r="FG180" s="73">
        <f t="shared" si="189"/>
        <v>7.8740572272829143E-2</v>
      </c>
      <c r="FI180" s="66">
        <v>42855</v>
      </c>
      <c r="FJ180">
        <v>18.48789</v>
      </c>
      <c r="FK180" s="73">
        <f t="shared" si="190"/>
        <v>5.8118625359642948E-2</v>
      </c>
      <c r="FM180" s="93">
        <v>42853</v>
      </c>
      <c r="FN180" s="65">
        <v>175.95</v>
      </c>
      <c r="FO180" s="95">
        <f t="shared" si="191"/>
        <v>-4.1469696054770466E-2</v>
      </c>
      <c r="FQ180" s="66">
        <v>42855</v>
      </c>
      <c r="FR180">
        <v>115.30526</v>
      </c>
      <c r="FS180" s="73">
        <f t="shared" si="192"/>
        <v>-5.0569003077684917E-3</v>
      </c>
      <c r="FU180" s="66">
        <v>42855</v>
      </c>
      <c r="FV180">
        <v>229.64999399999999</v>
      </c>
      <c r="FW180" s="73">
        <f t="shared" si="193"/>
        <v>1.8457993084714342E-2</v>
      </c>
      <c r="FY180" s="93">
        <v>42853</v>
      </c>
      <c r="FZ180" s="65">
        <v>19.02</v>
      </c>
      <c r="GA180" s="95">
        <f t="shared" si="194"/>
        <v>-5.3236725416545193E-2</v>
      </c>
      <c r="GC180" s="66">
        <v>42855</v>
      </c>
      <c r="GD180">
        <v>32.268047000000003</v>
      </c>
      <c r="GE180" s="73">
        <f t="shared" si="195"/>
        <v>-2.0756557074267528E-2</v>
      </c>
      <c r="GG180" s="66">
        <v>42855</v>
      </c>
      <c r="GH180">
        <v>47.035778000000001</v>
      </c>
      <c r="GI180" s="73">
        <f t="shared" si="196"/>
        <v>4.5305511372204076E-3</v>
      </c>
      <c r="GK180" s="66">
        <v>42855</v>
      </c>
      <c r="GL180">
        <v>7.0617970000000003</v>
      </c>
      <c r="GM180" s="73">
        <f t="shared" si="197"/>
        <v>8.0160968324905602E-2</v>
      </c>
      <c r="GO180" s="66">
        <v>42855</v>
      </c>
      <c r="GP180">
        <v>15.235656000000001</v>
      </c>
      <c r="GQ180" s="73">
        <f t="shared" si="198"/>
        <v>-5.9509865007667563E-2</v>
      </c>
    </row>
    <row r="181" spans="1:199">
      <c r="A181" s="66">
        <v>42886</v>
      </c>
      <c r="B181">
        <v>92.909485000000004</v>
      </c>
      <c r="C181" s="73">
        <f t="shared" si="150"/>
        <v>-5.1698900514877862E-2</v>
      </c>
      <c r="E181" s="66">
        <v>42886</v>
      </c>
      <c r="F181">
        <v>214.277176</v>
      </c>
      <c r="G181" s="73">
        <f t="shared" si="151"/>
        <v>-3.9740227554571711E-2</v>
      </c>
      <c r="I181" s="66">
        <v>42886</v>
      </c>
      <c r="J181">
        <v>40.564597999999997</v>
      </c>
      <c r="K181" s="73">
        <f t="shared" si="152"/>
        <v>-8.8069570566934402E-2</v>
      </c>
      <c r="M181" s="66">
        <v>42886</v>
      </c>
      <c r="N181">
        <v>46.834667000000003</v>
      </c>
      <c r="O181" s="73">
        <f t="shared" si="153"/>
        <v>-4.065501793287872E-2</v>
      </c>
      <c r="Q181" s="66">
        <v>42886</v>
      </c>
      <c r="R181">
        <v>90.129417000000004</v>
      </c>
      <c r="S181" s="73">
        <f t="shared" si="154"/>
        <v>-2.9465830094154363E-2</v>
      </c>
      <c r="U181" s="66">
        <v>42886</v>
      </c>
      <c r="V181">
        <v>179.03362999999999</v>
      </c>
      <c r="W181" s="73">
        <f t="shared" si="155"/>
        <v>-4.3187693417456104E-2</v>
      </c>
      <c r="X181"/>
      <c r="Y181" s="66">
        <v>42886</v>
      </c>
      <c r="Z181">
        <v>116.704819</v>
      </c>
      <c r="AA181" s="73">
        <f t="shared" si="156"/>
        <v>-5.4176551418117079E-2</v>
      </c>
      <c r="AC181" s="93">
        <v>42886</v>
      </c>
      <c r="AD181" s="65">
        <v>36.442</v>
      </c>
      <c r="AE181" s="95">
        <f t="shared" si="157"/>
        <v>3.9374393805189763E-2</v>
      </c>
      <c r="AG181" s="66">
        <v>42886</v>
      </c>
      <c r="AH181">
        <v>108.314926</v>
      </c>
      <c r="AI181" s="73">
        <f t="shared" si="158"/>
        <v>-1.7926617921636009E-2</v>
      </c>
      <c r="AJ181"/>
      <c r="AK181" s="66">
        <v>42886</v>
      </c>
      <c r="AL181">
        <v>78.503097999999994</v>
      </c>
      <c r="AM181" s="73">
        <f t="shared" si="159"/>
        <v>-1.409056627951919E-2</v>
      </c>
      <c r="AN181"/>
      <c r="AO181" s="66">
        <v>42886</v>
      </c>
      <c r="AP181">
        <v>70.819671999999997</v>
      </c>
      <c r="AQ181" s="73">
        <f t="shared" si="160"/>
        <v>-1.4751766586096886E-2</v>
      </c>
      <c r="AS181" s="66">
        <v>42886</v>
      </c>
      <c r="AT181">
        <v>165.45327800000001</v>
      </c>
      <c r="AU181" s="73">
        <f t="shared" si="161"/>
        <v>5.2791140251177697E-2</v>
      </c>
      <c r="AW181" s="66">
        <v>42886</v>
      </c>
      <c r="AX181">
        <v>78.196586999999994</v>
      </c>
      <c r="AY181" s="73">
        <f t="shared" si="162"/>
        <v>7.2040595001404001E-4</v>
      </c>
      <c r="BA181" s="66">
        <v>42886</v>
      </c>
      <c r="BB181">
        <v>5.6859000000000002</v>
      </c>
      <c r="BC181" s="73">
        <f t="shared" si="163"/>
        <v>-3.5011870281238866E-2</v>
      </c>
      <c r="BE181" s="66">
        <v>42886</v>
      </c>
      <c r="BF181">
        <v>113.10597199999999</v>
      </c>
      <c r="BG181" s="73">
        <f t="shared" si="164"/>
        <v>-2.936312364637568E-2</v>
      </c>
      <c r="BI181" s="66">
        <v>42886</v>
      </c>
      <c r="BJ181">
        <v>130.350311</v>
      </c>
      <c r="BK181" s="73">
        <f t="shared" si="165"/>
        <v>1.1373582994274906E-2</v>
      </c>
      <c r="BM181" s="66">
        <v>42886</v>
      </c>
      <c r="BN181">
        <v>59.731772999999997</v>
      </c>
      <c r="BO181" s="73">
        <f t="shared" si="166"/>
        <v>4.5357530618457757E-2</v>
      </c>
      <c r="BQ181" s="66">
        <v>42886</v>
      </c>
      <c r="BR181">
        <v>13.483924999999999</v>
      </c>
      <c r="BS181" s="73">
        <f t="shared" si="167"/>
        <v>-0.12004222840937416</v>
      </c>
      <c r="BU181" s="66">
        <v>42886</v>
      </c>
      <c r="BV181">
        <v>60.047195000000002</v>
      </c>
      <c r="BW181" s="73">
        <f t="shared" si="168"/>
        <v>-1.937864046459296E-2</v>
      </c>
      <c r="BY181" s="66">
        <v>42886</v>
      </c>
      <c r="BZ181">
        <v>12.47001</v>
      </c>
      <c r="CA181" s="73">
        <f t="shared" si="169"/>
        <v>-6.8283451805525558E-2</v>
      </c>
      <c r="CC181" s="66">
        <v>42886</v>
      </c>
      <c r="CD181">
        <v>77.795326000000003</v>
      </c>
      <c r="CE181" s="73">
        <f t="shared" si="170"/>
        <v>1.5173892876549914E-2</v>
      </c>
      <c r="CG181" s="66">
        <v>42886</v>
      </c>
      <c r="CH181">
        <v>22.684452</v>
      </c>
      <c r="CI181" s="73">
        <f t="shared" si="171"/>
        <v>5.481026493858162E-2</v>
      </c>
      <c r="CK181" s="66">
        <v>42886</v>
      </c>
      <c r="CL181">
        <v>72.586539999999999</v>
      </c>
      <c r="CM181" s="73">
        <f t="shared" si="172"/>
        <v>-3.935961461713703E-2</v>
      </c>
      <c r="CO181" s="66">
        <v>42886</v>
      </c>
      <c r="CP181">
        <v>4.536162</v>
      </c>
      <c r="CQ181" s="73">
        <f t="shared" si="173"/>
        <v>-1.0975311389514533E-2</v>
      </c>
      <c r="CS181" s="66">
        <v>42886</v>
      </c>
      <c r="CT181">
        <v>14.89</v>
      </c>
      <c r="CU181" s="73">
        <f t="shared" si="149"/>
        <v>-3.6869490399835687E-3</v>
      </c>
      <c r="CW181" s="66">
        <v>42886</v>
      </c>
      <c r="CX181">
        <v>98.636399999999995</v>
      </c>
      <c r="CY181" s="73">
        <f t="shared" si="174"/>
        <v>-1.9169999523657607E-2</v>
      </c>
      <c r="DA181" s="66">
        <v>42886</v>
      </c>
      <c r="DB181">
        <v>63.937595000000002</v>
      </c>
      <c r="DC181" s="73">
        <f t="shared" si="175"/>
        <v>2.2202477808840996E-2</v>
      </c>
      <c r="DE181" s="66">
        <v>42886</v>
      </c>
      <c r="DF181">
        <v>78.154815999999997</v>
      </c>
      <c r="DG181" s="73">
        <f t="shared" si="176"/>
        <v>1.8109069252740594E-2</v>
      </c>
      <c r="DI181" s="93">
        <v>42886</v>
      </c>
      <c r="DJ181" s="65">
        <v>7.0979999999999999</v>
      </c>
      <c r="DK181" s="95">
        <f t="shared" si="177"/>
        <v>7.2440420793303317E-2</v>
      </c>
      <c r="DM181" s="66">
        <v>42886</v>
      </c>
      <c r="DN181">
        <v>2.7019730000000002</v>
      </c>
      <c r="DO181" s="73">
        <f t="shared" si="178"/>
        <v>0.12132913636233522</v>
      </c>
      <c r="DQ181" s="66">
        <v>42886</v>
      </c>
      <c r="DR181">
        <v>67.100211999999999</v>
      </c>
      <c r="DS181" s="73">
        <f t="shared" si="179"/>
        <v>8.769474545489547E-3</v>
      </c>
      <c r="DU181" s="66">
        <v>42886</v>
      </c>
      <c r="DV181">
        <v>7.2519999999999998</v>
      </c>
      <c r="DW181" s="73">
        <f t="shared" si="180"/>
        <v>-1.3286956654129664E-2</v>
      </c>
      <c r="DY181" s="66">
        <v>42886</v>
      </c>
      <c r="DZ181">
        <v>163.20166</v>
      </c>
      <c r="EA181" s="73">
        <f t="shared" si="181"/>
        <v>-3.5570063263404101E-3</v>
      </c>
      <c r="EC181" s="66">
        <v>42886</v>
      </c>
      <c r="ED181">
        <v>12.939090999999999</v>
      </c>
      <c r="EE181" s="73">
        <f t="shared" si="182"/>
        <v>-0.11866243761676103</v>
      </c>
      <c r="EG181" s="93">
        <v>42886</v>
      </c>
      <c r="EH181" s="65">
        <v>9.9139999999999997</v>
      </c>
      <c r="EI181" s="95">
        <f t="shared" si="183"/>
        <v>-2.4018295433965844E-2</v>
      </c>
      <c r="EK181" s="66">
        <v>42886</v>
      </c>
      <c r="EL181">
        <v>83.161865000000006</v>
      </c>
      <c r="EM181" s="73">
        <f t="shared" si="184"/>
        <v>-4.3476825694124815E-4</v>
      </c>
      <c r="EO181" s="66">
        <v>42886</v>
      </c>
      <c r="EP181">
        <v>31.822825999999999</v>
      </c>
      <c r="EQ181" s="73">
        <f t="shared" si="185"/>
        <v>4.1671947573976804E-2</v>
      </c>
      <c r="ES181" s="66">
        <v>42886</v>
      </c>
      <c r="ET181">
        <v>30.403998999999999</v>
      </c>
      <c r="EU181" s="73">
        <f t="shared" si="186"/>
        <v>3.7181495191773904E-2</v>
      </c>
      <c r="EW181" s="66">
        <v>42886</v>
      </c>
      <c r="EX181">
        <v>12.584811999999999</v>
      </c>
      <c r="EY181" s="73">
        <f t="shared" si="187"/>
        <v>8.9667944218486915E-3</v>
      </c>
      <c r="FA181" s="66">
        <v>42886</v>
      </c>
      <c r="FB181">
        <v>44.464722000000002</v>
      </c>
      <c r="FC181" s="73">
        <f t="shared" si="188"/>
        <v>5.5306448754411659E-2</v>
      </c>
      <c r="FE181" s="66">
        <v>42886</v>
      </c>
      <c r="FF181">
        <v>5.1304780000000001</v>
      </c>
      <c r="FG181" s="73">
        <f t="shared" si="189"/>
        <v>-2.6422718118346778E-2</v>
      </c>
      <c r="FI181" s="66">
        <v>42886</v>
      </c>
      <c r="FJ181">
        <v>19.084144999999999</v>
      </c>
      <c r="FK181" s="73">
        <f t="shared" si="190"/>
        <v>3.1741962463738942E-2</v>
      </c>
      <c r="FM181" s="93">
        <v>42886</v>
      </c>
      <c r="FN181" s="65">
        <v>175.75</v>
      </c>
      <c r="FO181" s="95">
        <f t="shared" si="191"/>
        <v>-1.137333076819808E-3</v>
      </c>
      <c r="FQ181" s="66">
        <v>42886</v>
      </c>
      <c r="FR181">
        <v>109.89698799999999</v>
      </c>
      <c r="FS181" s="73">
        <f t="shared" si="192"/>
        <v>-4.8039592055259442E-2</v>
      </c>
      <c r="FU181" s="66">
        <v>42886</v>
      </c>
      <c r="FV181">
        <v>220.64999399999999</v>
      </c>
      <c r="FW181" s="73">
        <f t="shared" si="193"/>
        <v>-3.9978676121917786E-2</v>
      </c>
      <c r="FY181" s="93">
        <v>42886</v>
      </c>
      <c r="FZ181" s="65">
        <v>19.63</v>
      </c>
      <c r="GA181" s="95">
        <f t="shared" si="194"/>
        <v>3.1567951171125472E-2</v>
      </c>
      <c r="GC181" s="66">
        <v>42886</v>
      </c>
      <c r="GD181">
        <v>30.84083</v>
      </c>
      <c r="GE181" s="73">
        <f t="shared" si="195"/>
        <v>-4.5238022192201285E-2</v>
      </c>
      <c r="GG181" s="66">
        <v>42886</v>
      </c>
      <c r="GH181">
        <v>44.205596999999997</v>
      </c>
      <c r="GI181" s="73">
        <f t="shared" si="196"/>
        <v>-6.2057136134774912E-2</v>
      </c>
      <c r="GK181" s="66">
        <v>42886</v>
      </c>
      <c r="GL181">
        <v>7.7435239999999999</v>
      </c>
      <c r="GM181" s="73">
        <f t="shared" si="197"/>
        <v>9.2157329447823733E-2</v>
      </c>
      <c r="GO181" s="66">
        <v>42886</v>
      </c>
      <c r="GP181">
        <v>15.360412999999999</v>
      </c>
      <c r="GQ181" s="73">
        <f t="shared" si="198"/>
        <v>8.1551451219040762E-3</v>
      </c>
    </row>
    <row r="182" spans="1:199">
      <c r="A182" s="66">
        <v>42916</v>
      </c>
      <c r="B182">
        <v>97.799469000000002</v>
      </c>
      <c r="C182" s="73">
        <f t="shared" si="150"/>
        <v>5.1293407938921433E-2</v>
      </c>
      <c r="E182" s="66">
        <v>42916</v>
      </c>
      <c r="F182">
        <v>208.78036499999999</v>
      </c>
      <c r="G182" s="73">
        <f t="shared" si="151"/>
        <v>-2.5987577677435997E-2</v>
      </c>
      <c r="I182" s="66">
        <v>42916</v>
      </c>
      <c r="J182">
        <v>40.800533000000001</v>
      </c>
      <c r="K182" s="73">
        <f t="shared" si="152"/>
        <v>5.7994292733067887E-3</v>
      </c>
      <c r="M182" s="66">
        <v>42916</v>
      </c>
      <c r="N182">
        <v>47.784537999999998</v>
      </c>
      <c r="O182" s="73">
        <f t="shared" si="153"/>
        <v>2.0078437796890961E-2</v>
      </c>
      <c r="Q182" s="66">
        <v>42916</v>
      </c>
      <c r="R182">
        <v>88.384986999999995</v>
      </c>
      <c r="S182" s="73">
        <f t="shared" si="154"/>
        <v>-1.9544479208860162E-2</v>
      </c>
      <c r="U182" s="66">
        <v>42916</v>
      </c>
      <c r="V182">
        <v>171.86837800000001</v>
      </c>
      <c r="W182" s="73">
        <f t="shared" si="155"/>
        <v>-4.0844725610422516E-2</v>
      </c>
      <c r="X182"/>
      <c r="Y182" s="66">
        <v>42916</v>
      </c>
      <c r="Z182">
        <v>111.27443700000001</v>
      </c>
      <c r="AA182" s="73">
        <f t="shared" si="156"/>
        <v>-4.7648277004028121E-2</v>
      </c>
      <c r="AC182" s="93">
        <v>42916</v>
      </c>
      <c r="AD182" s="65">
        <v>33.442999999999998</v>
      </c>
      <c r="AE182" s="95">
        <f t="shared" si="157"/>
        <v>-8.5879458516489093E-2</v>
      </c>
      <c r="AG182" s="66">
        <v>42916</v>
      </c>
      <c r="AH182">
        <v>102.52581000000001</v>
      </c>
      <c r="AI182" s="73">
        <f t="shared" si="158"/>
        <v>-5.4928393619496592E-2</v>
      </c>
      <c r="AJ182"/>
      <c r="AK182" s="66">
        <v>42916</v>
      </c>
      <c r="AL182">
        <v>75.653892999999997</v>
      </c>
      <c r="AM182" s="73">
        <f t="shared" si="159"/>
        <v>-3.6969189393327009E-2</v>
      </c>
      <c r="AN182"/>
      <c r="AO182" s="66">
        <v>42916</v>
      </c>
      <c r="AP182">
        <v>69.442618999999993</v>
      </c>
      <c r="AQ182" s="73">
        <f t="shared" si="160"/>
        <v>-1.9636029558304288E-2</v>
      </c>
      <c r="AS182" s="66">
        <v>42916</v>
      </c>
      <c r="AT182">
        <v>172.74705499999999</v>
      </c>
      <c r="AU182" s="73">
        <f t="shared" si="161"/>
        <v>4.313956794202168E-2</v>
      </c>
      <c r="AW182" s="66">
        <v>42916</v>
      </c>
      <c r="AX182">
        <v>77.714432000000002</v>
      </c>
      <c r="AY182" s="73">
        <f t="shared" si="162"/>
        <v>-6.1850219457386902E-3</v>
      </c>
      <c r="BA182" s="66">
        <v>42916</v>
      </c>
      <c r="BB182">
        <v>5.6967999999999996</v>
      </c>
      <c r="BC182" s="73">
        <f t="shared" si="163"/>
        <v>1.915187667550637E-3</v>
      </c>
      <c r="BE182" s="66">
        <v>42916</v>
      </c>
      <c r="BF182">
        <v>127.033569</v>
      </c>
      <c r="BG182" s="73">
        <f t="shared" si="164"/>
        <v>0.11612618980870212</v>
      </c>
      <c r="BI182" s="66">
        <v>42916</v>
      </c>
      <c r="BJ182">
        <v>127.173416</v>
      </c>
      <c r="BK182" s="73">
        <f t="shared" si="165"/>
        <v>-2.4673890907721527E-2</v>
      </c>
      <c r="BM182" s="66">
        <v>42916</v>
      </c>
      <c r="BN182">
        <v>62.109299</v>
      </c>
      <c r="BO182" s="73">
        <f t="shared" si="166"/>
        <v>3.903163020045463E-2</v>
      </c>
      <c r="BQ182" s="66">
        <v>42916</v>
      </c>
      <c r="BR182">
        <v>14.735010000000001</v>
      </c>
      <c r="BS182" s="73">
        <f t="shared" si="167"/>
        <v>8.8728059637073559E-2</v>
      </c>
      <c r="BU182" s="66">
        <v>42916</v>
      </c>
      <c r="BV182">
        <v>56.181128999999999</v>
      </c>
      <c r="BW182" s="73">
        <f t="shared" si="168"/>
        <v>-6.6549918767102728E-2</v>
      </c>
      <c r="BY182" s="66">
        <v>42916</v>
      </c>
      <c r="BZ182">
        <v>12.669</v>
      </c>
      <c r="CA182" s="73">
        <f t="shared" si="169"/>
        <v>1.5831503003673648E-2</v>
      </c>
      <c r="CC182" s="66">
        <v>42916</v>
      </c>
      <c r="CD182">
        <v>74.378380000000007</v>
      </c>
      <c r="CE182" s="73">
        <f t="shared" si="170"/>
        <v>-4.4916044047485587E-2</v>
      </c>
      <c r="CG182" s="66">
        <v>42916</v>
      </c>
      <c r="CH182">
        <v>23.641081</v>
      </c>
      <c r="CI182" s="73">
        <f t="shared" si="171"/>
        <v>4.1306163180545127E-2</v>
      </c>
      <c r="CK182" s="66">
        <v>42916</v>
      </c>
      <c r="CL182">
        <v>73.567573999999993</v>
      </c>
      <c r="CM182" s="73">
        <f t="shared" si="172"/>
        <v>1.3424852809779947E-2</v>
      </c>
      <c r="CO182" s="66">
        <v>42916</v>
      </c>
      <c r="CP182">
        <v>4.6786390000000004</v>
      </c>
      <c r="CQ182" s="73">
        <f t="shared" si="173"/>
        <v>3.0925975596318499E-2</v>
      </c>
      <c r="CS182" s="66">
        <v>42916</v>
      </c>
      <c r="CT182">
        <v>15.1</v>
      </c>
      <c r="CU182" s="73">
        <f t="shared" si="149"/>
        <v>1.4004897124960976E-2</v>
      </c>
      <c r="CW182" s="66">
        <v>42916</v>
      </c>
      <c r="CX182">
        <v>98.363600000000005</v>
      </c>
      <c r="CY182" s="73">
        <f t="shared" si="174"/>
        <v>-2.7695449174949737E-3</v>
      </c>
      <c r="DA182" s="66">
        <v>42916</v>
      </c>
      <c r="DB182">
        <v>61.294986999999999</v>
      </c>
      <c r="DC182" s="73">
        <f t="shared" si="175"/>
        <v>-4.2209468078885766E-2</v>
      </c>
      <c r="DE182" s="66">
        <v>42916</v>
      </c>
      <c r="DF182">
        <v>78.666908000000006</v>
      </c>
      <c r="DG182" s="73">
        <f t="shared" si="176"/>
        <v>6.5309041006923075E-3</v>
      </c>
      <c r="DI182" s="93">
        <v>42916</v>
      </c>
      <c r="DJ182" s="65">
        <v>6.9329999999999998</v>
      </c>
      <c r="DK182" s="95">
        <f t="shared" si="177"/>
        <v>-2.3520434263951319E-2</v>
      </c>
      <c r="DM182" s="66">
        <v>42916</v>
      </c>
      <c r="DN182">
        <v>2.8343470000000002</v>
      </c>
      <c r="DO182" s="73">
        <f t="shared" si="178"/>
        <v>4.7829328661505688E-2</v>
      </c>
      <c r="DQ182" s="66">
        <v>42916</v>
      </c>
      <c r="DR182">
        <v>66.182541000000001</v>
      </c>
      <c r="DS182" s="73">
        <f t="shared" si="179"/>
        <v>-1.3770506394161532E-2</v>
      </c>
      <c r="DU182" s="66">
        <v>42916</v>
      </c>
      <c r="DV182">
        <v>7.2649999999999997</v>
      </c>
      <c r="DW182" s="73">
        <f t="shared" si="180"/>
        <v>1.7910041296415934E-3</v>
      </c>
      <c r="DY182" s="66">
        <v>42916</v>
      </c>
      <c r="DZ182">
        <v>187.76702900000001</v>
      </c>
      <c r="EA182" s="73">
        <f t="shared" si="181"/>
        <v>0.14021537288377489</v>
      </c>
      <c r="EC182" s="66">
        <v>42916</v>
      </c>
      <c r="ED182">
        <v>13.602826</v>
      </c>
      <c r="EE182" s="73">
        <f t="shared" si="182"/>
        <v>5.0024525963357033E-2</v>
      </c>
      <c r="EG182" s="93">
        <v>42916</v>
      </c>
      <c r="EH182" s="65">
        <v>9.0380000000000003</v>
      </c>
      <c r="EI182" s="95">
        <f t="shared" si="183"/>
        <v>-9.250998860929413E-2</v>
      </c>
      <c r="EK182" s="66">
        <v>42916</v>
      </c>
      <c r="EL182">
        <v>78.834327999999999</v>
      </c>
      <c r="EM182" s="73">
        <f t="shared" si="184"/>
        <v>-5.3440352865333093E-2</v>
      </c>
      <c r="EO182" s="66">
        <v>42916</v>
      </c>
      <c r="EP182">
        <v>31.803432000000001</v>
      </c>
      <c r="EQ182" s="73">
        <f t="shared" si="185"/>
        <v>-6.0962254296430219E-4</v>
      </c>
      <c r="ES182" s="66">
        <v>42916</v>
      </c>
      <c r="ET182">
        <v>31.660446</v>
      </c>
      <c r="EU182" s="73">
        <f t="shared" si="186"/>
        <v>4.0493995716506061E-2</v>
      </c>
      <c r="EW182" s="66">
        <v>42916</v>
      </c>
      <c r="EX182">
        <v>12.956213999999999</v>
      </c>
      <c r="EY182" s="73">
        <f t="shared" si="187"/>
        <v>2.9084828559379314E-2</v>
      </c>
      <c r="FA182" s="66">
        <v>42916</v>
      </c>
      <c r="FB182">
        <v>46.814903000000001</v>
      </c>
      <c r="FC182" s="73">
        <f t="shared" si="188"/>
        <v>5.1505481679572064E-2</v>
      </c>
      <c r="FE182" s="66">
        <v>42916</v>
      </c>
      <c r="FF182">
        <v>5.1974429999999998</v>
      </c>
      <c r="FG182" s="73">
        <f t="shared" si="189"/>
        <v>1.2967941649078897E-2</v>
      </c>
      <c r="FI182" s="66">
        <v>42916</v>
      </c>
      <c r="FJ182">
        <v>19.162479000000001</v>
      </c>
      <c r="FK182" s="73">
        <f t="shared" si="190"/>
        <v>4.0962626940818326E-3</v>
      </c>
      <c r="FM182" s="93">
        <v>42916</v>
      </c>
      <c r="FN182" s="65">
        <v>176.55</v>
      </c>
      <c r="FO182" s="95">
        <f t="shared" si="191"/>
        <v>4.5415916836212813E-3</v>
      </c>
      <c r="FQ182" s="66">
        <v>42916</v>
      </c>
      <c r="FR182">
        <v>105.654999</v>
      </c>
      <c r="FS182" s="73">
        <f t="shared" si="192"/>
        <v>-3.9364394746487195E-2</v>
      </c>
      <c r="FU182" s="66">
        <v>42916</v>
      </c>
      <c r="FV182">
        <v>211.35000600000001</v>
      </c>
      <c r="FW182" s="73">
        <f t="shared" si="193"/>
        <v>-4.3062153121442799E-2</v>
      </c>
      <c r="FY182" s="93">
        <v>42916</v>
      </c>
      <c r="FZ182" s="65">
        <v>16.739999999999998</v>
      </c>
      <c r="GA182" s="95">
        <f t="shared" si="194"/>
        <v>-0.15925794322704054</v>
      </c>
      <c r="GC182" s="66">
        <v>42916</v>
      </c>
      <c r="GD182">
        <v>29.494157999999999</v>
      </c>
      <c r="GE182" s="73">
        <f t="shared" si="195"/>
        <v>-4.4647251596680634E-2</v>
      </c>
      <c r="GG182" s="66">
        <v>42916</v>
      </c>
      <c r="GH182">
        <v>45.455719000000002</v>
      </c>
      <c r="GI182" s="73">
        <f t="shared" si="196"/>
        <v>2.7887233264383988E-2</v>
      </c>
      <c r="GK182" s="66">
        <v>42916</v>
      </c>
      <c r="GL182">
        <v>7.8316780000000001</v>
      </c>
      <c r="GM182" s="73">
        <f t="shared" si="197"/>
        <v>1.1319909859072766E-2</v>
      </c>
      <c r="GO182" s="66">
        <v>42916</v>
      </c>
      <c r="GP182">
        <v>14.930025000000001</v>
      </c>
      <c r="GQ182" s="73">
        <f t="shared" si="198"/>
        <v>-2.8419329348275034E-2</v>
      </c>
    </row>
    <row r="183" spans="1:199">
      <c r="A183" s="66">
        <v>42947</v>
      </c>
      <c r="B183">
        <v>95.609061999999994</v>
      </c>
      <c r="C183" s="73">
        <f t="shared" si="150"/>
        <v>-2.2651541218208279E-2</v>
      </c>
      <c r="E183" s="66">
        <v>42947</v>
      </c>
      <c r="F183">
        <v>216.191238</v>
      </c>
      <c r="G183" s="73">
        <f t="shared" si="151"/>
        <v>3.4880562863935975E-2</v>
      </c>
      <c r="I183" s="66">
        <v>42947</v>
      </c>
      <c r="J183">
        <v>41.261158000000002</v>
      </c>
      <c r="K183" s="73">
        <f t="shared" si="152"/>
        <v>1.1226428122401169E-2</v>
      </c>
      <c r="M183" s="66">
        <v>42947</v>
      </c>
      <c r="N183">
        <v>48.472712999999999</v>
      </c>
      <c r="O183" s="73">
        <f t="shared" si="153"/>
        <v>1.4298906692076722E-2</v>
      </c>
      <c r="Q183" s="66">
        <v>42947</v>
      </c>
      <c r="R183">
        <v>86.827797000000004</v>
      </c>
      <c r="S183" s="73">
        <f t="shared" si="154"/>
        <v>-1.7775312568769741E-2</v>
      </c>
      <c r="U183" s="66">
        <v>42947</v>
      </c>
      <c r="V183">
        <v>174.076843</v>
      </c>
      <c r="W183" s="73">
        <f t="shared" si="155"/>
        <v>1.2767888484443697E-2</v>
      </c>
      <c r="X183"/>
      <c r="Y183" s="66">
        <v>42947</v>
      </c>
      <c r="Z183">
        <v>106.47436500000001</v>
      </c>
      <c r="AA183" s="73">
        <f t="shared" si="156"/>
        <v>-4.4095303401719764E-2</v>
      </c>
      <c r="AC183" s="93">
        <v>42947</v>
      </c>
      <c r="AD183" s="65">
        <v>33.423000000000002</v>
      </c>
      <c r="AE183" s="95">
        <f t="shared" si="157"/>
        <v>-5.9821136590862758E-4</v>
      </c>
      <c r="AG183" s="66">
        <v>42947</v>
      </c>
      <c r="AH183">
        <v>102.860283</v>
      </c>
      <c r="AI183" s="73">
        <f t="shared" si="158"/>
        <v>3.2570198964644993E-3</v>
      </c>
      <c r="AJ183"/>
      <c r="AK183" s="66">
        <v>42947</v>
      </c>
      <c r="AL183">
        <v>76.534903999999997</v>
      </c>
      <c r="AM183" s="73">
        <f t="shared" si="159"/>
        <v>1.1577998630331453E-2</v>
      </c>
      <c r="AN183"/>
      <c r="AO183" s="66">
        <v>42947</v>
      </c>
      <c r="AP183">
        <v>69.452461</v>
      </c>
      <c r="AQ183" s="73">
        <f t="shared" si="160"/>
        <v>1.4171848299412615E-4</v>
      </c>
      <c r="AS183" s="66">
        <v>42947</v>
      </c>
      <c r="AT183">
        <v>172.507126</v>
      </c>
      <c r="AU183" s="73">
        <f t="shared" si="161"/>
        <v>-1.3898689824889733E-3</v>
      </c>
      <c r="AW183" s="66">
        <v>42947</v>
      </c>
      <c r="AX183">
        <v>78.466605999999999</v>
      </c>
      <c r="AY183" s="73">
        <f t="shared" si="162"/>
        <v>9.6321528538872592E-3</v>
      </c>
      <c r="BA183" s="66">
        <v>42947</v>
      </c>
      <c r="BB183">
        <v>5.774</v>
      </c>
      <c r="BC183" s="73">
        <f t="shared" si="163"/>
        <v>1.3460467554965458E-2</v>
      </c>
      <c r="BE183" s="66">
        <v>42947</v>
      </c>
      <c r="BF183">
        <v>129.36309800000001</v>
      </c>
      <c r="BG183" s="73">
        <f t="shared" si="164"/>
        <v>1.8171789286352841E-2</v>
      </c>
      <c r="BI183" s="66">
        <v>42947</v>
      </c>
      <c r="BJ183">
        <v>122.530258</v>
      </c>
      <c r="BK183" s="73">
        <f t="shared" si="165"/>
        <v>-3.7193631787172568E-2</v>
      </c>
      <c r="BM183" s="66">
        <v>42947</v>
      </c>
      <c r="BN183">
        <v>60.536911000000003</v>
      </c>
      <c r="BO183" s="73">
        <f t="shared" si="166"/>
        <v>-2.5642441904701666E-2</v>
      </c>
      <c r="BQ183" s="66">
        <v>42947</v>
      </c>
      <c r="BR183">
        <v>14.463112000000001</v>
      </c>
      <c r="BS183" s="73">
        <f t="shared" si="167"/>
        <v>-1.8624886885854224E-2</v>
      </c>
      <c r="BU183" s="66">
        <v>42947</v>
      </c>
      <c r="BV183">
        <v>58.019404999999999</v>
      </c>
      <c r="BW183" s="73">
        <f t="shared" si="168"/>
        <v>3.2196605962431693E-2</v>
      </c>
      <c r="BY183" s="66">
        <v>42947</v>
      </c>
      <c r="BZ183">
        <v>12.479486</v>
      </c>
      <c r="CA183" s="73">
        <f t="shared" si="169"/>
        <v>-1.5071888424232922E-2</v>
      </c>
      <c r="CC183" s="66">
        <v>42947</v>
      </c>
      <c r="CD183">
        <v>74.655951999999999</v>
      </c>
      <c r="CE183" s="73">
        <f t="shared" si="170"/>
        <v>3.7249446784847827E-3</v>
      </c>
      <c r="CG183" s="66">
        <v>42947</v>
      </c>
      <c r="CH183">
        <v>23.086994000000001</v>
      </c>
      <c r="CI183" s="73">
        <f t="shared" si="171"/>
        <v>-2.3716490409158464E-2</v>
      </c>
      <c r="CK183" s="66">
        <v>42947</v>
      </c>
      <c r="CL183">
        <v>75.131386000000006</v>
      </c>
      <c r="CM183" s="73">
        <f t="shared" si="172"/>
        <v>2.1034036231440623E-2</v>
      </c>
      <c r="CO183" s="66">
        <v>42947</v>
      </c>
      <c r="CP183">
        <v>4.9863080000000002</v>
      </c>
      <c r="CQ183" s="73">
        <f t="shared" si="173"/>
        <v>6.3688500488051303E-2</v>
      </c>
      <c r="CS183" s="66">
        <v>42947</v>
      </c>
      <c r="CT183">
        <v>15.815</v>
      </c>
      <c r="CU183" s="73">
        <f t="shared" si="149"/>
        <v>4.6264112936733465E-2</v>
      </c>
      <c r="CW183" s="66">
        <v>42947</v>
      </c>
      <c r="CX183">
        <v>94.2727</v>
      </c>
      <c r="CY183" s="73">
        <f t="shared" si="174"/>
        <v>-4.2479170787152264E-2</v>
      </c>
      <c r="DA183" s="66">
        <v>42947</v>
      </c>
      <c r="DB183">
        <v>64.267928999999995</v>
      </c>
      <c r="DC183" s="73">
        <f t="shared" si="175"/>
        <v>4.7362673973756507E-2</v>
      </c>
      <c r="DE183" s="66">
        <v>42947</v>
      </c>
      <c r="DF183">
        <v>80.300674000000001</v>
      </c>
      <c r="DG183" s="73">
        <f t="shared" si="176"/>
        <v>2.055543029236951E-2</v>
      </c>
      <c r="DI183" s="93">
        <v>42947</v>
      </c>
      <c r="DJ183" s="65">
        <v>6.6639999999999997</v>
      </c>
      <c r="DK183" s="95">
        <f t="shared" si="177"/>
        <v>-3.957271509581186E-2</v>
      </c>
      <c r="DM183" s="66">
        <v>42947</v>
      </c>
      <c r="DN183">
        <v>2.760373</v>
      </c>
      <c r="DO183" s="73">
        <f t="shared" si="178"/>
        <v>-2.6445760026169333E-2</v>
      </c>
      <c r="DQ183" s="66">
        <v>42947</v>
      </c>
      <c r="DR183">
        <v>67.559059000000005</v>
      </c>
      <c r="DS183" s="73">
        <f t="shared" si="179"/>
        <v>2.0585466440651901E-2</v>
      </c>
      <c r="DU183" s="66">
        <v>42947</v>
      </c>
      <c r="DV183">
        <v>7.6509999999999998</v>
      </c>
      <c r="DW183" s="73">
        <f t="shared" si="180"/>
        <v>5.1768061227468631E-2</v>
      </c>
      <c r="DY183" s="66">
        <v>42947</v>
      </c>
      <c r="DZ183">
        <v>183.43769800000001</v>
      </c>
      <c r="EA183" s="73">
        <f t="shared" si="181"/>
        <v>-2.3326897522133808E-2</v>
      </c>
      <c r="EC183" s="66">
        <v>42947</v>
      </c>
      <c r="ED183">
        <v>13.655438</v>
      </c>
      <c r="EE183" s="73">
        <f t="shared" si="182"/>
        <v>3.8602653003711306E-3</v>
      </c>
      <c r="EG183" s="93">
        <v>42947</v>
      </c>
      <c r="EH183" s="65">
        <v>9.56</v>
      </c>
      <c r="EI183" s="95">
        <f t="shared" si="183"/>
        <v>5.614981607422203E-2</v>
      </c>
      <c r="EK183" s="66">
        <v>42947</v>
      </c>
      <c r="EL183">
        <v>77.559775999999999</v>
      </c>
      <c r="EM183" s="73">
        <f t="shared" si="184"/>
        <v>-1.6299594236794303E-2</v>
      </c>
      <c r="EO183" s="66">
        <v>42947</v>
      </c>
      <c r="EP183">
        <v>33.786301000000002</v>
      </c>
      <c r="EQ183" s="73">
        <f t="shared" si="185"/>
        <v>6.0481215985419924E-2</v>
      </c>
      <c r="ES183" s="66">
        <v>42947</v>
      </c>
      <c r="ET183">
        <v>31.073778000000001</v>
      </c>
      <c r="EU183" s="73">
        <f t="shared" si="186"/>
        <v>-1.8703829121940161E-2</v>
      </c>
      <c r="EW183" s="66">
        <v>42947</v>
      </c>
      <c r="EX183">
        <v>13.351424</v>
      </c>
      <c r="EY183" s="73">
        <f t="shared" si="187"/>
        <v>3.0047527208113999E-2</v>
      </c>
      <c r="FA183" s="66">
        <v>42947</v>
      </c>
      <c r="FB183">
        <v>44.389214000000003</v>
      </c>
      <c r="FC183" s="73">
        <f t="shared" si="188"/>
        <v>-5.3205080404748584E-2</v>
      </c>
      <c r="FE183" s="66">
        <v>42947</v>
      </c>
      <c r="FF183">
        <v>4.9707179999999997</v>
      </c>
      <c r="FG183" s="73">
        <f t="shared" si="189"/>
        <v>-4.4602477403909373E-2</v>
      </c>
      <c r="FI183" s="66">
        <v>42947</v>
      </c>
      <c r="FJ183">
        <v>18.873622999999998</v>
      </c>
      <c r="FK183" s="73">
        <f t="shared" si="190"/>
        <v>-1.5188809475463362E-2</v>
      </c>
      <c r="FM183" s="93">
        <v>42947</v>
      </c>
      <c r="FN183" s="65">
        <v>181.5</v>
      </c>
      <c r="FO183" s="95">
        <f t="shared" si="191"/>
        <v>2.7651531330509949E-2</v>
      </c>
      <c r="FQ183" s="66">
        <v>42947</v>
      </c>
      <c r="FR183">
        <v>104.61917099999999</v>
      </c>
      <c r="FS183" s="73">
        <f t="shared" si="192"/>
        <v>-9.8522455581739662E-3</v>
      </c>
      <c r="FU183" s="66">
        <v>42947</v>
      </c>
      <c r="FV183">
        <v>213.550003</v>
      </c>
      <c r="FW183" s="73">
        <f t="shared" si="193"/>
        <v>1.0355455933980911E-2</v>
      </c>
      <c r="FY183" s="93">
        <v>42947</v>
      </c>
      <c r="FZ183" s="65">
        <v>17.295000000000002</v>
      </c>
      <c r="GA183" s="95">
        <f t="shared" si="194"/>
        <v>3.2616377327802891E-2</v>
      </c>
      <c r="GC183" s="66">
        <v>42947</v>
      </c>
      <c r="GD183">
        <v>28.891054</v>
      </c>
      <c r="GE183" s="73">
        <f t="shared" si="195"/>
        <v>-2.0660212811335569E-2</v>
      </c>
      <c r="GG183" s="66">
        <v>42947</v>
      </c>
      <c r="GH183">
        <v>44.665649000000002</v>
      </c>
      <c r="GI183" s="73">
        <f t="shared" si="196"/>
        <v>-1.7533915849380011E-2</v>
      </c>
      <c r="GK183" s="66">
        <v>42947</v>
      </c>
      <c r="GL183">
        <v>8.9326709999999991</v>
      </c>
      <c r="GM183" s="73">
        <f t="shared" si="197"/>
        <v>0.13153866330698794</v>
      </c>
      <c r="GO183" s="66">
        <v>42947</v>
      </c>
      <c r="GP183">
        <v>13.327199</v>
      </c>
      <c r="GQ183" s="73">
        <f t="shared" si="198"/>
        <v>-0.11356730145175663</v>
      </c>
    </row>
    <row r="184" spans="1:199">
      <c r="A184" s="66">
        <v>42978</v>
      </c>
      <c r="B184">
        <v>97.319114999999996</v>
      </c>
      <c r="C184" s="73">
        <f t="shared" si="150"/>
        <v>1.7727817802535278E-2</v>
      </c>
      <c r="E184" s="66">
        <v>42978</v>
      </c>
      <c r="F184">
        <v>229.14797999999999</v>
      </c>
      <c r="G184" s="73">
        <f t="shared" si="151"/>
        <v>5.8204618635411695E-2</v>
      </c>
      <c r="I184" s="66">
        <v>42978</v>
      </c>
      <c r="J184">
        <v>43.160621999999996</v>
      </c>
      <c r="K184" s="73">
        <f t="shared" si="152"/>
        <v>4.5006978605534015E-2</v>
      </c>
      <c r="M184" s="66">
        <v>42978</v>
      </c>
      <c r="N184">
        <v>48.858016999999997</v>
      </c>
      <c r="O184" s="73">
        <f t="shared" si="153"/>
        <v>7.9174586025731533E-3</v>
      </c>
      <c r="Q184" s="66">
        <v>42978</v>
      </c>
      <c r="R184">
        <v>91.351517000000001</v>
      </c>
      <c r="S184" s="73">
        <f t="shared" si="154"/>
        <v>5.0788076809520938E-2</v>
      </c>
      <c r="U184" s="66">
        <v>42978</v>
      </c>
      <c r="V184">
        <v>176.57977299999999</v>
      </c>
      <c r="W184" s="73">
        <f t="shared" si="155"/>
        <v>1.427591777325221E-2</v>
      </c>
      <c r="X184"/>
      <c r="Y184" s="66">
        <v>42978</v>
      </c>
      <c r="Z184">
        <v>115.589645</v>
      </c>
      <c r="AA184" s="73">
        <f t="shared" si="156"/>
        <v>8.2142124151312862E-2</v>
      </c>
      <c r="AC184" s="93">
        <v>42978</v>
      </c>
      <c r="AD184" s="65">
        <v>31.757000000000001</v>
      </c>
      <c r="AE184" s="95">
        <f t="shared" si="157"/>
        <v>-5.1131112266120583E-2</v>
      </c>
      <c r="AG184" s="66">
        <v>42978</v>
      </c>
      <c r="AH184">
        <v>110.323708</v>
      </c>
      <c r="AI184" s="73">
        <f t="shared" si="158"/>
        <v>7.0047252577295369E-2</v>
      </c>
      <c r="AJ184"/>
      <c r="AK184" s="66">
        <v>42978</v>
      </c>
      <c r="AL184">
        <v>79.159583999999995</v>
      </c>
      <c r="AM184" s="73">
        <f t="shared" si="159"/>
        <v>3.3718967326374243E-2</v>
      </c>
      <c r="AN184"/>
      <c r="AO184" s="66">
        <v>42978</v>
      </c>
      <c r="AP184">
        <v>79.091812000000004</v>
      </c>
      <c r="AQ184" s="73">
        <f t="shared" si="160"/>
        <v>0.12996685073936709</v>
      </c>
      <c r="AS184" s="66">
        <v>42978</v>
      </c>
      <c r="AT184">
        <v>182.29611199999999</v>
      </c>
      <c r="AU184" s="73">
        <f t="shared" si="161"/>
        <v>5.5193808211909563E-2</v>
      </c>
      <c r="AW184" s="66">
        <v>42978</v>
      </c>
      <c r="AX184">
        <v>86.827247999999997</v>
      </c>
      <c r="AY184" s="73">
        <f t="shared" si="162"/>
        <v>0.10124735644966117</v>
      </c>
      <c r="BA184" s="66">
        <v>42978</v>
      </c>
      <c r="BB184">
        <v>5.4589999999999996</v>
      </c>
      <c r="BC184" s="73">
        <f t="shared" si="163"/>
        <v>-5.6099458441122824E-2</v>
      </c>
      <c r="BE184" s="66">
        <v>42978</v>
      </c>
      <c r="BF184">
        <v>142.79505900000001</v>
      </c>
      <c r="BG184" s="73">
        <f t="shared" si="164"/>
        <v>9.8787284814061238E-2</v>
      </c>
      <c r="BI184" s="66">
        <v>42978</v>
      </c>
      <c r="BJ184">
        <v>134.89570599999999</v>
      </c>
      <c r="BK184" s="73">
        <f t="shared" si="165"/>
        <v>9.6143928155249539E-2</v>
      </c>
      <c r="BM184" s="66">
        <v>42978</v>
      </c>
      <c r="BN184">
        <v>64.647850000000005</v>
      </c>
      <c r="BO184" s="73">
        <f t="shared" si="166"/>
        <v>6.5701570495549463E-2</v>
      </c>
      <c r="BQ184" s="66">
        <v>42978</v>
      </c>
      <c r="BR184">
        <v>15.059381</v>
      </c>
      <c r="BS184" s="73">
        <f t="shared" si="167"/>
        <v>4.0399711309556385E-2</v>
      </c>
      <c r="BU184" s="66">
        <v>42978</v>
      </c>
      <c r="BV184">
        <v>63.932212999999997</v>
      </c>
      <c r="BW184" s="73">
        <f t="shared" si="168"/>
        <v>9.7045826609530386E-2</v>
      </c>
      <c r="BY184" s="66">
        <v>42978</v>
      </c>
      <c r="BZ184">
        <v>13.265968000000001</v>
      </c>
      <c r="CA184" s="73">
        <f t="shared" si="169"/>
        <v>6.1115782723255109E-2</v>
      </c>
      <c r="CC184" s="66">
        <v>42978</v>
      </c>
      <c r="CD184">
        <v>82.150261</v>
      </c>
      <c r="CE184" s="73">
        <f t="shared" si="170"/>
        <v>9.565976870344356E-2</v>
      </c>
      <c r="CG184" s="66">
        <v>42978</v>
      </c>
      <c r="CH184">
        <v>24.237793</v>
      </c>
      <c r="CI184" s="73">
        <f t="shared" si="171"/>
        <v>4.864368053758332E-2</v>
      </c>
      <c r="CK184" s="66">
        <v>42978</v>
      </c>
      <c r="CL184">
        <v>78.093909999999994</v>
      </c>
      <c r="CM184" s="73">
        <f t="shared" si="172"/>
        <v>3.8673682618322117E-2</v>
      </c>
      <c r="CO184" s="66">
        <v>42978</v>
      </c>
      <c r="CP184">
        <v>4.9647350000000001</v>
      </c>
      <c r="CQ184" s="73">
        <f t="shared" si="173"/>
        <v>-4.3358337003885439E-3</v>
      </c>
      <c r="CS184" s="66">
        <v>42978</v>
      </c>
      <c r="CT184">
        <v>14.9</v>
      </c>
      <c r="CU184" s="73">
        <f t="shared" si="149"/>
        <v>-5.95976438061986E-2</v>
      </c>
      <c r="CW184" s="66">
        <v>42978</v>
      </c>
      <c r="CX184">
        <v>93.2273</v>
      </c>
      <c r="CY184" s="73">
        <f t="shared" si="174"/>
        <v>-1.1151048880822407E-2</v>
      </c>
      <c r="DA184" s="66">
        <v>42978</v>
      </c>
      <c r="DB184">
        <v>64.481667000000002</v>
      </c>
      <c r="DC184" s="73">
        <f t="shared" si="175"/>
        <v>3.3202154102436937E-3</v>
      </c>
      <c r="DE184" s="66">
        <v>42978</v>
      </c>
      <c r="DF184">
        <v>85.074036000000007</v>
      </c>
      <c r="DG184" s="73">
        <f t="shared" si="176"/>
        <v>5.7743874702624702E-2</v>
      </c>
      <c r="DI184" s="93">
        <v>42978</v>
      </c>
      <c r="DJ184" s="65">
        <v>6.8609999999999998</v>
      </c>
      <c r="DK184" s="95">
        <f t="shared" si="177"/>
        <v>2.913329884421214E-2</v>
      </c>
      <c r="DM184" s="66">
        <v>42978</v>
      </c>
      <c r="DN184">
        <v>2.9122140000000001</v>
      </c>
      <c r="DO184" s="73">
        <f t="shared" si="178"/>
        <v>5.3547801119901595E-2</v>
      </c>
      <c r="DQ184" s="66">
        <v>42978</v>
      </c>
      <c r="DR184">
        <v>73.444159999999997</v>
      </c>
      <c r="DS184" s="73">
        <f t="shared" si="179"/>
        <v>8.3523226105526149E-2</v>
      </c>
      <c r="DU184" s="66">
        <v>42978</v>
      </c>
      <c r="DV184">
        <v>7.4219999999999997</v>
      </c>
      <c r="DW184" s="73">
        <f t="shared" si="180"/>
        <v>-3.0387795611308978E-2</v>
      </c>
      <c r="DY184" s="66">
        <v>42978</v>
      </c>
      <c r="DZ184">
        <v>186.21040300000001</v>
      </c>
      <c r="EA184" s="73">
        <f t="shared" si="181"/>
        <v>1.5002143905972775E-2</v>
      </c>
      <c r="EC184" s="66">
        <v>42978</v>
      </c>
      <c r="ED184">
        <v>13.258451000000001</v>
      </c>
      <c r="EE184" s="73">
        <f t="shared" si="182"/>
        <v>-2.9502670136024919E-2</v>
      </c>
      <c r="EG184" s="93">
        <v>42978</v>
      </c>
      <c r="EH184" s="65">
        <v>9.0589999999999993</v>
      </c>
      <c r="EI184" s="95">
        <f t="shared" si="183"/>
        <v>-5.3828988376159334E-2</v>
      </c>
      <c r="EK184" s="66">
        <v>42978</v>
      </c>
      <c r="EL184">
        <v>81.778632999999999</v>
      </c>
      <c r="EM184" s="73">
        <f t="shared" si="184"/>
        <v>5.2967056934770475E-2</v>
      </c>
      <c r="EO184" s="66">
        <v>42978</v>
      </c>
      <c r="EP184">
        <v>36.520622000000003</v>
      </c>
      <c r="EQ184" s="73">
        <f t="shared" si="185"/>
        <v>7.782166286872623E-2</v>
      </c>
      <c r="ES184" s="66">
        <v>42978</v>
      </c>
      <c r="ET184">
        <v>34.153778000000003</v>
      </c>
      <c r="EU184" s="73">
        <f t="shared" si="186"/>
        <v>9.450889706525141E-2</v>
      </c>
      <c r="EW184" s="66">
        <v>42978</v>
      </c>
      <c r="EX184">
        <v>13.684733</v>
      </c>
      <c r="EY184" s="73">
        <f t="shared" si="187"/>
        <v>2.4657786065010193E-2</v>
      </c>
      <c r="FA184" s="66">
        <v>42978</v>
      </c>
      <c r="FB184">
        <v>46.753554999999999</v>
      </c>
      <c r="FC184" s="73">
        <f t="shared" si="188"/>
        <v>5.1893783625856518E-2</v>
      </c>
      <c r="FE184" s="66">
        <v>42978</v>
      </c>
      <c r="FF184">
        <v>4.7793900000000002</v>
      </c>
      <c r="FG184" s="73">
        <f t="shared" si="189"/>
        <v>-3.9251373177910574E-2</v>
      </c>
      <c r="FI184" s="66">
        <v>42978</v>
      </c>
      <c r="FJ184">
        <v>20.973955</v>
      </c>
      <c r="FK184" s="73">
        <f t="shared" si="190"/>
        <v>0.10551609106496106</v>
      </c>
      <c r="FM184" s="93">
        <v>42978</v>
      </c>
      <c r="FN184" s="65">
        <v>173.4</v>
      </c>
      <c r="FO184" s="95">
        <f t="shared" si="191"/>
        <v>-4.5654589358463976E-2</v>
      </c>
      <c r="FQ184" s="66">
        <v>42978</v>
      </c>
      <c r="FR184">
        <v>103.336708</v>
      </c>
      <c r="FS184" s="73">
        <f t="shared" si="192"/>
        <v>-1.2334147653613795E-2</v>
      </c>
      <c r="FU184" s="66">
        <v>42978</v>
      </c>
      <c r="FV184">
        <v>205.75</v>
      </c>
      <c r="FW184" s="73">
        <f t="shared" si="193"/>
        <v>-3.7209171778528435E-2</v>
      </c>
      <c r="FY184" s="93">
        <v>42978</v>
      </c>
      <c r="FZ184" s="65">
        <v>15.1</v>
      </c>
      <c r="GA184" s="95">
        <f t="shared" si="194"/>
        <v>-0.13572269856825359</v>
      </c>
      <c r="GC184" s="66">
        <v>42978</v>
      </c>
      <c r="GD184">
        <v>31.333919999999999</v>
      </c>
      <c r="GE184" s="73">
        <f t="shared" si="195"/>
        <v>8.1169219806037002E-2</v>
      </c>
      <c r="GG184" s="66">
        <v>42978</v>
      </c>
      <c r="GH184">
        <v>48.877738999999998</v>
      </c>
      <c r="GI184" s="73">
        <f t="shared" si="196"/>
        <v>9.0117330214849731E-2</v>
      </c>
      <c r="GK184" s="66">
        <v>42978</v>
      </c>
      <c r="GL184">
        <v>8.9739360000000001</v>
      </c>
      <c r="GM184" s="73">
        <f t="shared" si="197"/>
        <v>4.6089215055027683E-3</v>
      </c>
      <c r="GO184" s="66">
        <v>42978</v>
      </c>
      <c r="GP184">
        <v>14.474900999999999</v>
      </c>
      <c r="GQ184" s="73">
        <f t="shared" si="198"/>
        <v>8.2609199478580544E-2</v>
      </c>
    </row>
    <row r="185" spans="1:199">
      <c r="A185" s="66">
        <v>43008</v>
      </c>
      <c r="B185">
        <v>100.921745</v>
      </c>
      <c r="C185" s="73">
        <f t="shared" si="150"/>
        <v>3.6349990384368043E-2</v>
      </c>
      <c r="E185" s="66">
        <v>43008</v>
      </c>
      <c r="F185">
        <v>251.38059999999999</v>
      </c>
      <c r="G185" s="73">
        <f t="shared" si="151"/>
        <v>9.260012958885043E-2</v>
      </c>
      <c r="I185" s="66">
        <v>43008</v>
      </c>
      <c r="J185">
        <v>46.085762000000003</v>
      </c>
      <c r="K185" s="73">
        <f t="shared" si="152"/>
        <v>6.5575500194927375E-2</v>
      </c>
      <c r="M185" s="66">
        <v>43008</v>
      </c>
      <c r="N185">
        <v>48.726208</v>
      </c>
      <c r="O185" s="73">
        <f t="shared" si="153"/>
        <v>-2.7014423726689127E-3</v>
      </c>
      <c r="Q185" s="66">
        <v>43008</v>
      </c>
      <c r="R185">
        <v>96.249756000000005</v>
      </c>
      <c r="S185" s="73">
        <f t="shared" si="154"/>
        <v>5.2231548954939942E-2</v>
      </c>
      <c r="U185" s="66">
        <v>43008</v>
      </c>
      <c r="V185">
        <v>187.524002</v>
      </c>
      <c r="W185" s="73">
        <f t="shared" si="155"/>
        <v>6.0134101948156687E-2</v>
      </c>
      <c r="X185"/>
      <c r="Y185" s="66">
        <v>43008</v>
      </c>
      <c r="Z185">
        <v>118.789703</v>
      </c>
      <c r="AA185" s="73">
        <f t="shared" si="156"/>
        <v>2.7308351986338367E-2</v>
      </c>
      <c r="AC185" s="93">
        <v>43007</v>
      </c>
      <c r="AD185" s="65">
        <v>31.824999999999999</v>
      </c>
      <c r="AE185" s="95">
        <f t="shared" si="157"/>
        <v>2.138970964301567E-3</v>
      </c>
      <c r="AG185" s="66">
        <v>43008</v>
      </c>
      <c r="AH185">
        <v>106.878822</v>
      </c>
      <c r="AI185" s="73">
        <f t="shared" si="158"/>
        <v>-3.172315621173482E-2</v>
      </c>
      <c r="AJ185"/>
      <c r="AK185" s="66">
        <v>43008</v>
      </c>
      <c r="AL185">
        <v>76.596626000000001</v>
      </c>
      <c r="AM185" s="73">
        <f t="shared" si="159"/>
        <v>-3.2912836762113776E-2</v>
      </c>
      <c r="AN185"/>
      <c r="AO185" s="66">
        <v>43008</v>
      </c>
      <c r="AP185">
        <v>86.311477999999994</v>
      </c>
      <c r="AQ185" s="73">
        <f t="shared" si="160"/>
        <v>8.7353235527210846E-2</v>
      </c>
      <c r="AS185" s="66">
        <v>43008</v>
      </c>
      <c r="AT185">
        <v>191.31736799999999</v>
      </c>
      <c r="AU185" s="73">
        <f t="shared" si="161"/>
        <v>4.8301307686214934E-2</v>
      </c>
      <c r="AW185" s="66">
        <v>43008</v>
      </c>
      <c r="AX185">
        <v>90.279510000000002</v>
      </c>
      <c r="AY185" s="73">
        <f t="shared" si="162"/>
        <v>3.8990034920551968E-2</v>
      </c>
      <c r="BA185" s="66">
        <v>43007</v>
      </c>
      <c r="BB185">
        <v>5.907</v>
      </c>
      <c r="BC185" s="73">
        <f t="shared" si="163"/>
        <v>7.8872465525477761E-2</v>
      </c>
      <c r="BE185" s="66">
        <v>43008</v>
      </c>
      <c r="BF185">
        <v>153.451401</v>
      </c>
      <c r="BG185" s="73">
        <f t="shared" si="164"/>
        <v>7.1973462567317001E-2</v>
      </c>
      <c r="BI185" s="66">
        <v>43008</v>
      </c>
      <c r="BJ185">
        <v>152.393036</v>
      </c>
      <c r="BK185" s="73">
        <f t="shared" si="165"/>
        <v>0.12196101494923714</v>
      </c>
      <c r="BM185" s="66">
        <v>43008</v>
      </c>
      <c r="BN185">
        <v>63.501716999999999</v>
      </c>
      <c r="BO185" s="73">
        <f t="shared" si="166"/>
        <v>-1.7887903767893409E-2</v>
      </c>
      <c r="BQ185" s="66">
        <v>43008</v>
      </c>
      <c r="BR185">
        <v>14.921047</v>
      </c>
      <c r="BS185" s="73">
        <f t="shared" si="167"/>
        <v>-9.2283526931394699E-3</v>
      </c>
      <c r="BU185" s="66">
        <v>43008</v>
      </c>
      <c r="BV185">
        <v>67.551910000000007</v>
      </c>
      <c r="BW185" s="73">
        <f t="shared" si="168"/>
        <v>5.5072989192308158E-2</v>
      </c>
      <c r="BY185" s="66">
        <v>43008</v>
      </c>
      <c r="BZ185">
        <v>13.700706</v>
      </c>
      <c r="CA185" s="73">
        <f t="shared" si="169"/>
        <v>3.2245405434084662E-2</v>
      </c>
      <c r="CC185" s="66">
        <v>43008</v>
      </c>
      <c r="CD185">
        <v>83.748665000000003</v>
      </c>
      <c r="CE185" s="73">
        <f t="shared" si="170"/>
        <v>1.927020868635692E-2</v>
      </c>
      <c r="CG185" s="66">
        <v>43008</v>
      </c>
      <c r="CH185">
        <v>24.559826000000001</v>
      </c>
      <c r="CI185" s="73">
        <f t="shared" si="171"/>
        <v>1.3198909362070696E-2</v>
      </c>
      <c r="CK185" s="66">
        <v>43008</v>
      </c>
      <c r="CL185">
        <v>81.639213999999996</v>
      </c>
      <c r="CM185" s="73">
        <f t="shared" si="172"/>
        <v>4.4397633409130263E-2</v>
      </c>
      <c r="CO185" s="66">
        <v>43008</v>
      </c>
      <c r="CP185">
        <v>5.2167469999999998</v>
      </c>
      <c r="CQ185" s="73">
        <f t="shared" si="173"/>
        <v>4.9514105103099122E-2</v>
      </c>
      <c r="CS185" s="66">
        <v>43007</v>
      </c>
      <c r="CT185">
        <v>15.6</v>
      </c>
      <c r="CU185" s="73">
        <f t="shared" si="149"/>
        <v>4.5909701304077948E-2</v>
      </c>
      <c r="CW185" s="66">
        <v>43007</v>
      </c>
      <c r="CX185">
        <v>102.5909</v>
      </c>
      <c r="CY185" s="73">
        <f t="shared" si="174"/>
        <v>9.5708637591766343E-2</v>
      </c>
      <c r="DA185" s="66">
        <v>43008</v>
      </c>
      <c r="DB185">
        <v>68.144401999999999</v>
      </c>
      <c r="DC185" s="73">
        <f t="shared" si="175"/>
        <v>5.5248061593728741E-2</v>
      </c>
      <c r="DE185" s="66">
        <v>43008</v>
      </c>
      <c r="DF185">
        <v>89.000984000000003</v>
      </c>
      <c r="DG185" s="73">
        <f t="shared" si="176"/>
        <v>4.5125536706396879E-2</v>
      </c>
      <c r="DI185" s="93">
        <v>43007</v>
      </c>
      <c r="DJ185" s="65">
        <v>6.5720000000000001</v>
      </c>
      <c r="DK185" s="95">
        <f t="shared" si="177"/>
        <v>-4.3035003533732054E-2</v>
      </c>
      <c r="DM185" s="66">
        <v>43008</v>
      </c>
      <c r="DN185">
        <v>2.80904</v>
      </c>
      <c r="DO185" s="73">
        <f t="shared" si="178"/>
        <v>-3.607082868148366E-2</v>
      </c>
      <c r="DQ185" s="66">
        <v>43008</v>
      </c>
      <c r="DR185">
        <v>75.259567000000004</v>
      </c>
      <c r="DS185" s="73">
        <f t="shared" si="179"/>
        <v>2.4417642172337804E-2</v>
      </c>
      <c r="DU185" s="66">
        <v>43007</v>
      </c>
      <c r="DV185">
        <v>7.5609999999999999</v>
      </c>
      <c r="DW185" s="73">
        <f t="shared" si="180"/>
        <v>1.855489393772692E-2</v>
      </c>
      <c r="DY185" s="66">
        <v>43008</v>
      </c>
      <c r="DZ185">
        <v>185.86990399999999</v>
      </c>
      <c r="EA185" s="73">
        <f t="shared" si="181"/>
        <v>-1.8302451844098534E-3</v>
      </c>
      <c r="EC185" s="66">
        <v>43008</v>
      </c>
      <c r="ED185">
        <v>13.473685</v>
      </c>
      <c r="EE185" s="73">
        <f t="shared" si="182"/>
        <v>1.6103363469078074E-2</v>
      </c>
      <c r="EG185" s="93">
        <v>43007</v>
      </c>
      <c r="EH185" s="65">
        <v>9.1920000000000002</v>
      </c>
      <c r="EI185" s="95">
        <f t="shared" si="183"/>
        <v>1.4574801859303994E-2</v>
      </c>
      <c r="EK185" s="66">
        <v>43008</v>
      </c>
      <c r="EL185">
        <v>82.025634999999994</v>
      </c>
      <c r="EM185" s="73">
        <f t="shared" si="184"/>
        <v>3.0158211410041143E-3</v>
      </c>
      <c r="EO185" s="66">
        <v>43008</v>
      </c>
      <c r="EP185">
        <v>38.125335999999997</v>
      </c>
      <c r="EQ185" s="73">
        <f t="shared" si="185"/>
        <v>4.3001960658348146E-2</v>
      </c>
      <c r="ES185" s="66">
        <v>43008</v>
      </c>
      <c r="ET185">
        <v>34.178223000000003</v>
      </c>
      <c r="EU185" s="73">
        <f t="shared" si="186"/>
        <v>7.1547739521925073E-4</v>
      </c>
      <c r="EW185" s="66">
        <v>43008</v>
      </c>
      <c r="EX185">
        <v>13.818057</v>
      </c>
      <c r="EY185" s="73">
        <f t="shared" si="187"/>
        <v>9.6953832229210706E-3</v>
      </c>
      <c r="FA185" s="66">
        <v>43008</v>
      </c>
      <c r="FB185">
        <v>45.115977999999998</v>
      </c>
      <c r="FC185" s="73">
        <f t="shared" si="188"/>
        <v>-3.5653832478669795E-2</v>
      </c>
      <c r="FE185" s="66">
        <v>43008</v>
      </c>
      <c r="FF185">
        <v>3.974853</v>
      </c>
      <c r="FG185" s="73">
        <f t="shared" si="189"/>
        <v>-0.18432515700670735</v>
      </c>
      <c r="FI185" s="66">
        <v>43008</v>
      </c>
      <c r="FJ185">
        <v>20.880935999999998</v>
      </c>
      <c r="FK185" s="73">
        <f t="shared" si="190"/>
        <v>-4.4448403005002447E-3</v>
      </c>
      <c r="FM185" s="93">
        <v>43007</v>
      </c>
      <c r="FN185" s="65">
        <v>180.9</v>
      </c>
      <c r="FO185" s="95">
        <f t="shared" si="191"/>
        <v>4.2343328054808074E-2</v>
      </c>
      <c r="FQ185" s="66">
        <v>43008</v>
      </c>
      <c r="FR185">
        <v>107.233414</v>
      </c>
      <c r="FS185" s="73">
        <f t="shared" si="192"/>
        <v>3.7015231487905031E-2</v>
      </c>
      <c r="FU185" s="66">
        <v>43008</v>
      </c>
      <c r="FV185">
        <v>214.85000600000001</v>
      </c>
      <c r="FW185" s="73">
        <f t="shared" si="193"/>
        <v>4.3278298590284918E-2</v>
      </c>
      <c r="FY185" s="93">
        <v>43007</v>
      </c>
      <c r="FZ185" s="65">
        <v>15.82</v>
      </c>
      <c r="GA185" s="95">
        <f t="shared" si="194"/>
        <v>4.6580218518629236E-2</v>
      </c>
      <c r="GC185" s="66">
        <v>43008</v>
      </c>
      <c r="GD185">
        <v>31.819154999999999</v>
      </c>
      <c r="GE185" s="73">
        <f t="shared" si="195"/>
        <v>1.5367250100772294E-2</v>
      </c>
      <c r="GG185" s="66">
        <v>43008</v>
      </c>
      <c r="GH185">
        <v>48.819580000000002</v>
      </c>
      <c r="GI185" s="73">
        <f t="shared" si="196"/>
        <v>-1.1905957597488576E-3</v>
      </c>
      <c r="GK185" s="66">
        <v>43008</v>
      </c>
      <c r="GL185">
        <v>9.5131789999999992</v>
      </c>
      <c r="GM185" s="73">
        <f t="shared" si="197"/>
        <v>5.8353724589338407E-2</v>
      </c>
      <c r="GO185" s="66">
        <v>43008</v>
      </c>
      <c r="GP185">
        <v>13.802111</v>
      </c>
      <c r="GQ185" s="73">
        <f t="shared" si="198"/>
        <v>-4.7594632578652721E-2</v>
      </c>
    </row>
    <row r="186" spans="1:199">
      <c r="A186" s="66">
        <v>43039</v>
      </c>
      <c r="B186">
        <v>92.899878999999999</v>
      </c>
      <c r="C186" s="73">
        <f t="shared" si="150"/>
        <v>-8.2823071203710338E-2</v>
      </c>
      <c r="E186" s="66">
        <v>43039</v>
      </c>
      <c r="F186">
        <v>239.99435399999999</v>
      </c>
      <c r="G186" s="73">
        <f t="shared" si="151"/>
        <v>-4.6352727253296325E-2</v>
      </c>
      <c r="I186" s="66">
        <v>43039</v>
      </c>
      <c r="J186">
        <v>45.638095999999997</v>
      </c>
      <c r="K186" s="73">
        <f t="shared" si="152"/>
        <v>-9.7612456408864984E-3</v>
      </c>
      <c r="M186" s="66">
        <v>43039</v>
      </c>
      <c r="N186">
        <v>47.178646000000001</v>
      </c>
      <c r="O186" s="73">
        <f t="shared" si="153"/>
        <v>-3.2275662320817654E-2</v>
      </c>
      <c r="Q186" s="66">
        <v>43039</v>
      </c>
      <c r="R186">
        <v>93.283218000000005</v>
      </c>
      <c r="S186" s="73">
        <f t="shared" si="154"/>
        <v>-3.1306217807881037E-2</v>
      </c>
      <c r="U186" s="66">
        <v>43039</v>
      </c>
      <c r="V186">
        <v>182.37089499999999</v>
      </c>
      <c r="W186" s="73">
        <f t="shared" si="155"/>
        <v>-2.7864349862349886E-2</v>
      </c>
      <c r="X186"/>
      <c r="Y186" s="66">
        <v>43039</v>
      </c>
      <c r="Z186">
        <v>110.741089</v>
      </c>
      <c r="AA186" s="73">
        <f t="shared" si="156"/>
        <v>-7.0159782896355646E-2</v>
      </c>
      <c r="AC186" s="93">
        <v>43039</v>
      </c>
      <c r="AD186" s="65">
        <v>31.085000000000001</v>
      </c>
      <c r="AE186" s="95">
        <f t="shared" si="157"/>
        <v>-2.3526756722169324E-2</v>
      </c>
      <c r="AG186" s="66">
        <v>43039</v>
      </c>
      <c r="AH186">
        <v>102.52581000000001</v>
      </c>
      <c r="AI186" s="73">
        <f t="shared" si="158"/>
        <v>-4.158111626202491E-2</v>
      </c>
      <c r="AJ186"/>
      <c r="AK186" s="66">
        <v>43039</v>
      </c>
      <c r="AL186">
        <v>72.177406000000005</v>
      </c>
      <c r="AM186" s="73">
        <f t="shared" si="159"/>
        <v>-5.9425968143144985E-2</v>
      </c>
      <c r="AN186"/>
      <c r="AO186" s="66">
        <v>43039</v>
      </c>
      <c r="AP186">
        <v>85.859015999999997</v>
      </c>
      <c r="AQ186" s="73">
        <f t="shared" si="160"/>
        <v>-5.255988190639365E-3</v>
      </c>
      <c r="AS186" s="66">
        <v>43039</v>
      </c>
      <c r="AT186">
        <v>190.16570999999999</v>
      </c>
      <c r="AU186" s="73">
        <f t="shared" si="161"/>
        <v>-6.0378117147060414E-3</v>
      </c>
      <c r="AW186" s="66">
        <v>43039</v>
      </c>
      <c r="AX186">
        <v>90.645943000000003</v>
      </c>
      <c r="AY186" s="73">
        <f t="shared" si="162"/>
        <v>4.0506572729769545E-3</v>
      </c>
      <c r="BA186" s="66">
        <v>43039</v>
      </c>
      <c r="BB186">
        <v>5.8230000000000004</v>
      </c>
      <c r="BC186" s="73">
        <f t="shared" si="163"/>
        <v>-1.4322495470115187E-2</v>
      </c>
      <c r="BE186" s="66">
        <v>43039</v>
      </c>
      <c r="BF186">
        <v>146.314133</v>
      </c>
      <c r="BG186" s="73">
        <f t="shared" si="164"/>
        <v>-4.7628004802706972E-2</v>
      </c>
      <c r="BI186" s="66">
        <v>43039</v>
      </c>
      <c r="BJ186">
        <v>174.093658</v>
      </c>
      <c r="BK186" s="73">
        <f t="shared" si="165"/>
        <v>0.13313047209962756</v>
      </c>
      <c r="BM186" s="66">
        <v>43039</v>
      </c>
      <c r="BN186">
        <v>60.224330999999999</v>
      </c>
      <c r="BO186" s="73">
        <f t="shared" si="166"/>
        <v>-5.29905048076416E-2</v>
      </c>
      <c r="BQ186" s="66">
        <v>43039</v>
      </c>
      <c r="BR186">
        <v>14.320007</v>
      </c>
      <c r="BS186" s="73">
        <f t="shared" si="167"/>
        <v>-4.111511621705518E-2</v>
      </c>
      <c r="BU186" s="66">
        <v>43039</v>
      </c>
      <c r="BV186">
        <v>65.704155</v>
      </c>
      <c r="BW186" s="73">
        <f t="shared" si="168"/>
        <v>-2.7734173858053407E-2</v>
      </c>
      <c r="BY186" s="66">
        <v>43039</v>
      </c>
      <c r="BZ186">
        <v>13.476264</v>
      </c>
      <c r="CA186" s="73">
        <f t="shared" si="169"/>
        <v>-1.6517448617702737E-2</v>
      </c>
      <c r="CC186" s="66">
        <v>43039</v>
      </c>
      <c r="CD186">
        <v>81.049560999999997</v>
      </c>
      <c r="CE186" s="73">
        <f t="shared" si="170"/>
        <v>-3.275939852222793E-2</v>
      </c>
      <c r="CG186" s="66">
        <v>43039</v>
      </c>
      <c r="CH186">
        <v>24.010475</v>
      </c>
      <c r="CI186" s="73">
        <f t="shared" si="171"/>
        <v>-2.2621825102245453E-2</v>
      </c>
      <c r="CK186" s="66">
        <v>43039</v>
      </c>
      <c r="CL186">
        <v>83.377869000000004</v>
      </c>
      <c r="CM186" s="73">
        <f t="shared" si="172"/>
        <v>2.1073204176567786E-2</v>
      </c>
      <c r="CO186" s="66">
        <v>43039</v>
      </c>
      <c r="CP186">
        <v>5.3589320000000003</v>
      </c>
      <c r="CQ186" s="73">
        <f t="shared" si="173"/>
        <v>2.6890673937199516E-2</v>
      </c>
      <c r="CS186" s="66">
        <v>43039</v>
      </c>
      <c r="CT186">
        <v>15.86</v>
      </c>
      <c r="CU186" s="73">
        <f t="shared" si="149"/>
        <v>1.6529301951210506E-2</v>
      </c>
      <c r="CW186" s="66">
        <v>43039</v>
      </c>
      <c r="CX186">
        <v>109.3</v>
      </c>
      <c r="CY186" s="73">
        <f t="shared" si="174"/>
        <v>6.334716033648026E-2</v>
      </c>
      <c r="DA186" s="66">
        <v>43039</v>
      </c>
      <c r="DB186">
        <v>68.902206000000007</v>
      </c>
      <c r="DC186" s="73">
        <f t="shared" si="175"/>
        <v>1.1059182488025529E-2</v>
      </c>
      <c r="DE186" s="66">
        <v>43039</v>
      </c>
      <c r="DF186">
        <v>88.115204000000006</v>
      </c>
      <c r="DG186" s="73">
        <f t="shared" si="176"/>
        <v>-1.0002331180813447E-2</v>
      </c>
      <c r="DI186" s="93">
        <v>43039</v>
      </c>
      <c r="DJ186" s="65">
        <v>6.9379999999999997</v>
      </c>
      <c r="DK186" s="95">
        <f t="shared" si="177"/>
        <v>5.4195348372536305E-2</v>
      </c>
      <c r="DM186" s="66">
        <v>43039</v>
      </c>
      <c r="DN186">
        <v>2.746747</v>
      </c>
      <c r="DO186" s="73">
        <f t="shared" si="178"/>
        <v>-2.2425485565375491E-2</v>
      </c>
      <c r="DQ186" s="66">
        <v>43039</v>
      </c>
      <c r="DR186">
        <v>72.027748000000003</v>
      </c>
      <c r="DS186" s="73">
        <f t="shared" si="179"/>
        <v>-4.3891598098765548E-2</v>
      </c>
      <c r="DU186" s="66">
        <v>43039</v>
      </c>
      <c r="DV186">
        <v>7.5129999999999999</v>
      </c>
      <c r="DW186" s="73">
        <f t="shared" si="180"/>
        <v>-6.3686031891092556E-3</v>
      </c>
      <c r="DY186" s="66">
        <v>43039</v>
      </c>
      <c r="DZ186">
        <v>170.449646</v>
      </c>
      <c r="EA186" s="73">
        <f t="shared" si="181"/>
        <v>-8.6607066403735652E-2</v>
      </c>
      <c r="EC186" s="66">
        <v>43039</v>
      </c>
      <c r="ED186">
        <v>13.851542</v>
      </c>
      <c r="EE186" s="73">
        <f t="shared" si="182"/>
        <v>2.7658038269185909E-2</v>
      </c>
      <c r="EG186" s="93">
        <v>43039</v>
      </c>
      <c r="EH186" s="65">
        <v>9.0060000000000002</v>
      </c>
      <c r="EI186" s="95">
        <f t="shared" si="183"/>
        <v>-2.0442518667074618E-2</v>
      </c>
      <c r="EK186" s="66">
        <v>43039</v>
      </c>
      <c r="EL186">
        <v>82.470253</v>
      </c>
      <c r="EM186" s="73">
        <f t="shared" si="184"/>
        <v>5.4058382633697414E-3</v>
      </c>
      <c r="EO186" s="66">
        <v>43039</v>
      </c>
      <c r="EP186">
        <v>38.678016999999997</v>
      </c>
      <c r="EQ186" s="73">
        <f t="shared" si="185"/>
        <v>1.4392354462861454E-2</v>
      </c>
      <c r="ES186" s="66">
        <v>43039</v>
      </c>
      <c r="ET186">
        <v>31.9</v>
      </c>
      <c r="EU186" s="73">
        <f t="shared" si="186"/>
        <v>-6.8982677077621971E-2</v>
      </c>
      <c r="EW186" s="66">
        <v>43039</v>
      </c>
      <c r="EX186">
        <v>14.352482999999999</v>
      </c>
      <c r="EY186" s="73">
        <f t="shared" si="187"/>
        <v>3.7946743483944036E-2</v>
      </c>
      <c r="FA186" s="66">
        <v>43039</v>
      </c>
      <c r="FB186">
        <v>39.934249999999999</v>
      </c>
      <c r="FC186" s="73">
        <f t="shared" si="188"/>
        <v>-0.12200211147101543</v>
      </c>
      <c r="FE186" s="66">
        <v>43039</v>
      </c>
      <c r="FF186">
        <v>3.993986</v>
      </c>
      <c r="FG186" s="73">
        <f t="shared" si="189"/>
        <v>4.8019634391924804E-3</v>
      </c>
      <c r="FI186" s="66">
        <v>43039</v>
      </c>
      <c r="FJ186">
        <v>21.899277000000001</v>
      </c>
      <c r="FK186" s="73">
        <f t="shared" si="190"/>
        <v>4.7617032982942391E-2</v>
      </c>
      <c r="FM186" s="93">
        <v>43039</v>
      </c>
      <c r="FN186" s="65">
        <v>192.05</v>
      </c>
      <c r="FO186" s="95">
        <f t="shared" si="191"/>
        <v>5.9811362390664459E-2</v>
      </c>
      <c r="FQ186" s="66">
        <v>43039</v>
      </c>
      <c r="FR186">
        <v>106.592186</v>
      </c>
      <c r="FS186" s="73">
        <f t="shared" si="192"/>
        <v>-5.9976908490138045E-3</v>
      </c>
      <c r="FU186" s="66">
        <v>43039</v>
      </c>
      <c r="FV186">
        <v>214.949997</v>
      </c>
      <c r="FW186" s="73">
        <f t="shared" si="193"/>
        <v>4.6529083809221633E-4</v>
      </c>
      <c r="FY186" s="93">
        <v>43039</v>
      </c>
      <c r="FZ186" s="65">
        <v>16.155000000000001</v>
      </c>
      <c r="GA186" s="95">
        <f t="shared" si="194"/>
        <v>2.0954636936953788E-2</v>
      </c>
      <c r="GC186" s="66">
        <v>43039</v>
      </c>
      <c r="GD186">
        <v>29.308512</v>
      </c>
      <c r="GE186" s="73">
        <f t="shared" si="195"/>
        <v>-8.2190481153651074E-2</v>
      </c>
      <c r="GG186" s="66">
        <v>43039</v>
      </c>
      <c r="GH186">
        <v>46.400897999999998</v>
      </c>
      <c r="GI186" s="73">
        <f t="shared" si="196"/>
        <v>-5.081264940305346E-2</v>
      </c>
      <c r="GK186" s="66">
        <v>43039</v>
      </c>
      <c r="GL186">
        <v>9.1549340000000008</v>
      </c>
      <c r="GM186" s="73">
        <f t="shared" si="197"/>
        <v>-3.8385131478685268E-2</v>
      </c>
      <c r="GO186" s="66">
        <v>43039</v>
      </c>
      <c r="GP186">
        <v>15.691860999999999</v>
      </c>
      <c r="GQ186" s="73">
        <f t="shared" si="198"/>
        <v>0.12832061881247062</v>
      </c>
    </row>
    <row r="187" spans="1:199">
      <c r="A187" s="66">
        <v>43069</v>
      </c>
      <c r="B187">
        <v>90.917618000000004</v>
      </c>
      <c r="C187" s="73">
        <f t="shared" si="150"/>
        <v>-2.1568543558154924E-2</v>
      </c>
      <c r="E187" s="66">
        <v>43069</v>
      </c>
      <c r="F187">
        <v>240.87776199999999</v>
      </c>
      <c r="G187" s="73">
        <f t="shared" si="151"/>
        <v>3.6741951317985386E-3</v>
      </c>
      <c r="I187" s="66">
        <v>43069</v>
      </c>
      <c r="J187">
        <v>44.328785000000003</v>
      </c>
      <c r="K187" s="73">
        <f t="shared" si="152"/>
        <v>-2.9108566026693605E-2</v>
      </c>
      <c r="M187" s="66">
        <v>43069</v>
      </c>
      <c r="N187">
        <v>46.179771000000002</v>
      </c>
      <c r="O187" s="73">
        <f t="shared" si="153"/>
        <v>-2.1399529909207824E-2</v>
      </c>
      <c r="Q187" s="66">
        <v>43069</v>
      </c>
      <c r="R187">
        <v>92.100539999999995</v>
      </c>
      <c r="S187" s="73">
        <f t="shared" si="154"/>
        <v>-1.2759413855609259E-2</v>
      </c>
      <c r="U187" s="66">
        <v>43069</v>
      </c>
      <c r="V187">
        <v>181.536575</v>
      </c>
      <c r="W187" s="73">
        <f t="shared" si="155"/>
        <v>-4.5853494671462538E-3</v>
      </c>
      <c r="X187"/>
      <c r="Y187" s="66">
        <v>43069</v>
      </c>
      <c r="Z187">
        <v>112.632034</v>
      </c>
      <c r="AA187" s="73">
        <f t="shared" si="156"/>
        <v>1.6931223836699549E-2</v>
      </c>
      <c r="AC187" s="93">
        <v>43069</v>
      </c>
      <c r="AD187" s="65">
        <v>29.83</v>
      </c>
      <c r="AE187" s="95">
        <f t="shared" si="157"/>
        <v>-4.1210789194643743E-2</v>
      </c>
      <c r="AG187" s="66">
        <v>43069</v>
      </c>
      <c r="AH187">
        <v>99.511664999999994</v>
      </c>
      <c r="AI187" s="73">
        <f t="shared" si="158"/>
        <v>-2.9839698285156809E-2</v>
      </c>
      <c r="AJ187"/>
      <c r="AK187" s="66">
        <v>43069</v>
      </c>
      <c r="AL187">
        <v>67.701652999999993</v>
      </c>
      <c r="AM187" s="73">
        <f t="shared" si="159"/>
        <v>-6.4016464472189283E-2</v>
      </c>
      <c r="AN187"/>
      <c r="AO187" s="66">
        <v>43069</v>
      </c>
      <c r="AP187">
        <v>81.639342999999997</v>
      </c>
      <c r="AQ187" s="73">
        <f t="shared" si="160"/>
        <v>-5.039531183008162E-2</v>
      </c>
      <c r="AS187" s="66">
        <v>43069</v>
      </c>
      <c r="AT187">
        <v>183.783661</v>
      </c>
      <c r="AU187" s="73">
        <f t="shared" si="161"/>
        <v>-3.41365395150049E-2</v>
      </c>
      <c r="AW187" s="66">
        <v>43069</v>
      </c>
      <c r="AX187">
        <v>88.466583</v>
      </c>
      <c r="AY187" s="73">
        <f t="shared" si="162"/>
        <v>-2.4336294161602101E-2</v>
      </c>
      <c r="BA187" s="66">
        <v>43069</v>
      </c>
      <c r="BB187">
        <v>5.6429999999999998</v>
      </c>
      <c r="BC187" s="73">
        <f t="shared" si="163"/>
        <v>-3.1399753867979996E-2</v>
      </c>
      <c r="BE187" s="66">
        <v>43069</v>
      </c>
      <c r="BF187">
        <v>143.885468</v>
      </c>
      <c r="BG187" s="73">
        <f t="shared" si="164"/>
        <v>-1.6738284233709218E-2</v>
      </c>
      <c r="BI187" s="66">
        <v>43069</v>
      </c>
      <c r="BJ187">
        <v>162.70571899999999</v>
      </c>
      <c r="BK187" s="73">
        <f t="shared" si="165"/>
        <v>-6.7650254578921404E-2</v>
      </c>
      <c r="BM187" s="66">
        <v>43069</v>
      </c>
      <c r="BN187">
        <v>58.964523</v>
      </c>
      <c r="BO187" s="73">
        <f t="shared" si="166"/>
        <v>-2.1140482130958212E-2</v>
      </c>
      <c r="BQ187" s="66">
        <v>43069</v>
      </c>
      <c r="BR187">
        <v>14.114890000000001</v>
      </c>
      <c r="BS187" s="73">
        <f t="shared" si="167"/>
        <v>-1.4427381811987714E-2</v>
      </c>
      <c r="BU187" s="66">
        <v>43069</v>
      </c>
      <c r="BV187">
        <v>67.087608000000003</v>
      </c>
      <c r="BW187" s="73">
        <f t="shared" si="168"/>
        <v>2.0837181839544021E-2</v>
      </c>
      <c r="BY187" s="66">
        <v>43069</v>
      </c>
      <c r="BZ187">
        <v>13.466505</v>
      </c>
      <c r="CA187" s="73">
        <f t="shared" si="169"/>
        <v>-7.2442445888069905E-4</v>
      </c>
      <c r="CC187" s="66">
        <v>43069</v>
      </c>
      <c r="CD187">
        <v>83.107391000000007</v>
      </c>
      <c r="CE187" s="73">
        <f t="shared" si="170"/>
        <v>2.5072807183888487E-2</v>
      </c>
      <c r="CG187" s="66">
        <v>43069</v>
      </c>
      <c r="CH187">
        <v>23.427973000000001</v>
      </c>
      <c r="CI187" s="73">
        <f t="shared" si="171"/>
        <v>-2.4559457701307498E-2</v>
      </c>
      <c r="CK187" s="66">
        <v>43069</v>
      </c>
      <c r="CL187">
        <v>83.378974999999997</v>
      </c>
      <c r="CM187" s="73">
        <f t="shared" si="172"/>
        <v>1.3264822882025842E-5</v>
      </c>
      <c r="CO187" s="66">
        <v>43069</v>
      </c>
      <c r="CP187">
        <v>5.0627940000000002</v>
      </c>
      <c r="CQ187" s="73">
        <f t="shared" si="173"/>
        <v>-5.6846196677207438E-2</v>
      </c>
      <c r="CS187" s="66">
        <v>43069</v>
      </c>
      <c r="CT187">
        <v>15.154999999999999</v>
      </c>
      <c r="CU187" s="73">
        <f t="shared" si="149"/>
        <v>-4.5469705696935425E-2</v>
      </c>
      <c r="CW187" s="66">
        <v>43069</v>
      </c>
      <c r="CX187">
        <v>105.15</v>
      </c>
      <c r="CY187" s="73">
        <f t="shared" si="174"/>
        <v>-3.8708493033783965E-2</v>
      </c>
      <c r="DA187" s="66">
        <v>43069</v>
      </c>
      <c r="DB187">
        <v>67.959807999999995</v>
      </c>
      <c r="DC187" s="73">
        <f t="shared" si="175"/>
        <v>-1.3771723315160772E-2</v>
      </c>
      <c r="DE187" s="66">
        <v>43069</v>
      </c>
      <c r="DF187">
        <v>84.552413999999999</v>
      </c>
      <c r="DG187" s="73">
        <f t="shared" si="176"/>
        <v>-4.1273468579805961E-2</v>
      </c>
      <c r="DI187" s="93">
        <v>43069</v>
      </c>
      <c r="DJ187" s="65">
        <v>6.6719999999999997</v>
      </c>
      <c r="DK187" s="95">
        <f t="shared" si="177"/>
        <v>-3.9093883491112306E-2</v>
      </c>
      <c r="DM187" s="66">
        <v>43069</v>
      </c>
      <c r="DN187">
        <v>2.6961330000000001</v>
      </c>
      <c r="DO187" s="73">
        <f t="shared" si="178"/>
        <v>-1.8598778220910026E-2</v>
      </c>
      <c r="DQ187" s="66">
        <v>43069</v>
      </c>
      <c r="DR187">
        <v>70.681160000000006</v>
      </c>
      <c r="DS187" s="73">
        <f t="shared" si="179"/>
        <v>-1.887237434716418E-2</v>
      </c>
      <c r="DU187" s="66">
        <v>43069</v>
      </c>
      <c r="DV187">
        <v>7.1820000000000004</v>
      </c>
      <c r="DW187" s="73">
        <f t="shared" si="180"/>
        <v>-4.505695758313237E-2</v>
      </c>
      <c r="DY187" s="66">
        <v>43069</v>
      </c>
      <c r="DZ187">
        <v>162.61792</v>
      </c>
      <c r="EA187" s="73">
        <f t="shared" si="181"/>
        <v>-4.7036521583148312E-2</v>
      </c>
      <c r="EC187" s="66">
        <v>43069</v>
      </c>
      <c r="ED187">
        <v>13.846759</v>
      </c>
      <c r="EE187" s="73">
        <f t="shared" si="182"/>
        <v>-3.4536414688697239E-4</v>
      </c>
      <c r="EG187" s="93">
        <v>43069</v>
      </c>
      <c r="EH187" s="65">
        <v>8.6050000000000004</v>
      </c>
      <c r="EI187" s="95">
        <f t="shared" si="183"/>
        <v>-4.5547592215877113E-2</v>
      </c>
      <c r="EK187" s="66">
        <v>43069</v>
      </c>
      <c r="EL187">
        <v>86.728622000000001</v>
      </c>
      <c r="EM187" s="73">
        <f t="shared" si="184"/>
        <v>5.0346297558106282E-2</v>
      </c>
      <c r="EO187" s="66">
        <v>43069</v>
      </c>
      <c r="EP187">
        <v>38.542271</v>
      </c>
      <c r="EQ187" s="73">
        <f t="shared" si="185"/>
        <v>-3.5158154248061727E-3</v>
      </c>
      <c r="ES187" s="66">
        <v>43069</v>
      </c>
      <c r="ET187">
        <v>30.839110999999999</v>
      </c>
      <c r="EU187" s="73">
        <f t="shared" si="186"/>
        <v>-3.3822287710893573E-2</v>
      </c>
      <c r="EW187" s="66">
        <v>43069</v>
      </c>
      <c r="EX187">
        <v>13.991351999999999</v>
      </c>
      <c r="EY187" s="73">
        <f t="shared" si="187"/>
        <v>-2.5483534130844952E-2</v>
      </c>
      <c r="FA187" s="66">
        <v>43069</v>
      </c>
      <c r="FB187">
        <v>40.632694000000001</v>
      </c>
      <c r="FC187" s="73">
        <f t="shared" si="188"/>
        <v>1.7338661812310981E-2</v>
      </c>
      <c r="FE187" s="66">
        <v>43069</v>
      </c>
      <c r="FF187">
        <v>3.7481279999999999</v>
      </c>
      <c r="FG187" s="73">
        <f t="shared" si="189"/>
        <v>-6.3533214389076373E-2</v>
      </c>
      <c r="FI187" s="66">
        <v>43069</v>
      </c>
      <c r="FJ187">
        <v>21.953133000000001</v>
      </c>
      <c r="FK187" s="73">
        <f t="shared" si="190"/>
        <v>2.4562402420585036E-3</v>
      </c>
      <c r="FM187" s="93">
        <v>43069</v>
      </c>
      <c r="FN187" s="65">
        <v>186.95</v>
      </c>
      <c r="FO187" s="95">
        <f t="shared" si="191"/>
        <v>-2.6914553368791189E-2</v>
      </c>
      <c r="FQ187" s="66">
        <v>43069</v>
      </c>
      <c r="FR187">
        <v>113.399086</v>
      </c>
      <c r="FS187" s="73">
        <f t="shared" si="192"/>
        <v>6.1903124315216648E-2</v>
      </c>
      <c r="FU187" s="66">
        <v>43069</v>
      </c>
      <c r="FV187">
        <v>210</v>
      </c>
      <c r="FW187" s="73">
        <f t="shared" si="193"/>
        <v>-2.3297898268087619E-2</v>
      </c>
      <c r="FY187" s="93">
        <v>43069</v>
      </c>
      <c r="FZ187" s="65">
        <v>17.995000000000001</v>
      </c>
      <c r="GA187" s="95">
        <f t="shared" si="194"/>
        <v>0.10786434225453245</v>
      </c>
      <c r="GC187" s="66">
        <v>43069</v>
      </c>
      <c r="GD187">
        <v>29.265293</v>
      </c>
      <c r="GE187" s="73">
        <f t="shared" si="195"/>
        <v>-1.475711125246278E-3</v>
      </c>
      <c r="GG187" s="66">
        <v>43069</v>
      </c>
      <c r="GH187">
        <v>44.573554999999999</v>
      </c>
      <c r="GI187" s="73">
        <f t="shared" si="196"/>
        <v>-4.0178066543713795E-2</v>
      </c>
      <c r="GK187" s="66">
        <v>43069</v>
      </c>
      <c r="GL187">
        <v>8.5247229999999998</v>
      </c>
      <c r="GM187" s="73">
        <f t="shared" si="197"/>
        <v>-7.1322438952113223E-2</v>
      </c>
      <c r="GO187" s="66">
        <v>43069</v>
      </c>
      <c r="GP187">
        <v>15.706702999999999</v>
      </c>
      <c r="GQ187" s="73">
        <f t="shared" si="198"/>
        <v>9.4539362408053811E-4</v>
      </c>
    </row>
    <row r="188" spans="1:199">
      <c r="A188" s="66">
        <v>43100</v>
      </c>
      <c r="B188">
        <v>88.974898999999994</v>
      </c>
      <c r="C188" s="73">
        <f t="shared" si="150"/>
        <v>-2.1599503539720368E-2</v>
      </c>
      <c r="E188" s="66">
        <v>43100</v>
      </c>
      <c r="F188">
        <v>249.56201200000001</v>
      </c>
      <c r="G188" s="73">
        <f t="shared" si="151"/>
        <v>3.541783620246719E-2</v>
      </c>
      <c r="I188" s="66">
        <v>43100</v>
      </c>
      <c r="J188">
        <v>45.492404999999998</v>
      </c>
      <c r="K188" s="73">
        <f t="shared" si="152"/>
        <v>2.5911148641215409E-2</v>
      </c>
      <c r="M188" s="66">
        <v>43100</v>
      </c>
      <c r="N188">
        <v>45.879807</v>
      </c>
      <c r="O188" s="73">
        <f>LN(N188/N187)</f>
        <v>-6.5167594310650253E-3</v>
      </c>
      <c r="Q188" s="66">
        <v>43100</v>
      </c>
      <c r="R188">
        <v>89.518378999999996</v>
      </c>
      <c r="S188" s="73">
        <f>LN(R188/R187)</f>
        <v>-2.8436850281964889E-2</v>
      </c>
      <c r="U188" s="66">
        <v>43100</v>
      </c>
      <c r="V188">
        <v>179.72073399999999</v>
      </c>
      <c r="W188" s="73">
        <f>LN(V188/V187)</f>
        <v>-1.0052980230480398E-2</v>
      </c>
      <c r="X188"/>
      <c r="Y188" s="66">
        <v>43100</v>
      </c>
      <c r="Z188">
        <v>118.459999</v>
      </c>
      <c r="AA188" s="73">
        <f>LN(Z188/Z187)</f>
        <v>5.0449173378939782E-2</v>
      </c>
      <c r="AC188" s="93">
        <v>43098</v>
      </c>
      <c r="AD188" s="65">
        <v>29.155000000000001</v>
      </c>
      <c r="AE188" s="95">
        <f>LN(AD188/AD187)</f>
        <v>-2.288817385253775E-2</v>
      </c>
      <c r="AG188" s="66">
        <v>43100</v>
      </c>
      <c r="AH188">
        <v>100.869972</v>
      </c>
      <c r="AI188" s="73">
        <f>LN(AH188/AH187)</f>
        <v>1.3557408007867675E-2</v>
      </c>
      <c r="AJ188"/>
      <c r="AK188" s="66">
        <v>43100</v>
      </c>
      <c r="AL188">
        <v>67.013794000000004</v>
      </c>
      <c r="AM188" s="73">
        <f>LN(AL188/AL187)</f>
        <v>-1.0212117366245495E-2</v>
      </c>
      <c r="AN188"/>
      <c r="AO188" s="66">
        <v>43100</v>
      </c>
      <c r="AP188">
        <v>90.983611999999994</v>
      </c>
      <c r="AQ188" s="73">
        <f>LN(AP188/AP187)</f>
        <v>0.10836811200344713</v>
      </c>
      <c r="AS188" s="66">
        <v>43100</v>
      </c>
      <c r="AT188">
        <v>195.30014</v>
      </c>
      <c r="AU188" s="73">
        <f>LN(AT188/AT187)</f>
        <v>6.0778244296739281E-2</v>
      </c>
      <c r="AW188" s="66">
        <v>43100</v>
      </c>
      <c r="AX188">
        <v>90.954528999999994</v>
      </c>
      <c r="AY188" s="73">
        <f>LN(AX188/AX187)</f>
        <v>2.7734812828581406E-2</v>
      </c>
      <c r="BA188" s="66">
        <v>43098</v>
      </c>
      <c r="BB188">
        <v>5.4790000000000001</v>
      </c>
      <c r="BC188" s="73">
        <f>LN(BB188/BB187)</f>
        <v>-2.9493236430724289E-2</v>
      </c>
      <c r="BE188" s="66">
        <v>43100</v>
      </c>
      <c r="BF188">
        <v>161.77821399999999</v>
      </c>
      <c r="BG188" s="73">
        <f>LN(BF188/BF187)</f>
        <v>0.117208725847922</v>
      </c>
      <c r="BI188" s="66">
        <v>43100</v>
      </c>
      <c r="BJ188">
        <v>173.037949</v>
      </c>
      <c r="BK188" s="73">
        <f>LN(BJ188/BJ187)</f>
        <v>6.1567764632628454E-2</v>
      </c>
      <c r="BM188" s="66">
        <v>43100</v>
      </c>
      <c r="BN188">
        <v>63.084933999999997</v>
      </c>
      <c r="BO188" s="73">
        <f>LN(BN188/BN187)</f>
        <v>6.7546019207091773E-2</v>
      </c>
      <c r="BQ188" s="66">
        <v>43100</v>
      </c>
      <c r="BR188">
        <v>13.47569</v>
      </c>
      <c r="BS188" s="73">
        <f>LN(BR188/BR187)</f>
        <v>-4.6342947126206173E-2</v>
      </c>
      <c r="BU188" s="66">
        <v>43100</v>
      </c>
      <c r="BV188">
        <v>69.863975999999994</v>
      </c>
      <c r="BW188" s="73">
        <f>LN(BV188/BV187)</f>
        <v>4.0550804247260833E-2</v>
      </c>
      <c r="BY188" s="66">
        <v>43100</v>
      </c>
      <c r="BZ188">
        <v>14.135927000000001</v>
      </c>
      <c r="CA188" s="73">
        <f>LN(BZ188/BZ187)</f>
        <v>4.851407960764427E-2</v>
      </c>
      <c r="CC188" s="66">
        <v>43100</v>
      </c>
      <c r="CD188">
        <v>88.027023</v>
      </c>
      <c r="CE188" s="73">
        <f>LN(CD188/CD187)</f>
        <v>5.7510207943106566E-2</v>
      </c>
      <c r="CG188" s="66">
        <v>43100</v>
      </c>
      <c r="CH188">
        <v>25.094973</v>
      </c>
      <c r="CI188" s="73">
        <f>LN(CH188/CH187)</f>
        <v>6.8736811435043565E-2</v>
      </c>
      <c r="CK188" s="66">
        <v>43100</v>
      </c>
      <c r="CL188">
        <v>85.190498000000005</v>
      </c>
      <c r="CM188" s="73">
        <f>LN(CL188/CL187)</f>
        <v>2.1493722532972395E-2</v>
      </c>
      <c r="CO188" s="66">
        <v>43100</v>
      </c>
      <c r="CP188">
        <v>4.9225690000000002</v>
      </c>
      <c r="CQ188" s="73">
        <f>LN(CP188/CP187)</f>
        <v>-2.8087956119946723E-2</v>
      </c>
      <c r="CS188" s="66">
        <v>43098</v>
      </c>
      <c r="CT188">
        <v>15.324999999999999</v>
      </c>
      <c r="CU188" s="73">
        <f t="shared" si="149"/>
        <v>1.1154971312508529E-2</v>
      </c>
      <c r="CW188" s="66">
        <v>43098</v>
      </c>
      <c r="CX188">
        <v>105.05</v>
      </c>
      <c r="CY188" s="73">
        <f>LN(CX188/CX187)</f>
        <v>-9.514748576994952E-4</v>
      </c>
      <c r="DA188" s="66">
        <v>43100</v>
      </c>
      <c r="DB188">
        <v>67.483749000000003</v>
      </c>
      <c r="DC188" s="73">
        <f>LN(DB188/DB187)</f>
        <v>-7.0296582717940077E-3</v>
      </c>
      <c r="DE188" s="66">
        <v>43100</v>
      </c>
      <c r="DF188">
        <v>89.502930000000006</v>
      </c>
      <c r="DG188" s="73">
        <f>LN(DF188/DF187)</f>
        <v>5.6899736084942663E-2</v>
      </c>
      <c r="DI188" s="93">
        <v>43098</v>
      </c>
      <c r="DJ188" s="65">
        <v>6.46</v>
      </c>
      <c r="DK188" s="95">
        <f>LN(DJ188/DJ187)</f>
        <v>-3.2290347261935061E-2</v>
      </c>
      <c r="DM188" s="66">
        <v>43100</v>
      </c>
      <c r="DN188">
        <v>3.0762200000000002</v>
      </c>
      <c r="DO188" s="73">
        <f>LN(DN188/DN187)</f>
        <v>0.1318830463648229</v>
      </c>
      <c r="DQ188" s="66">
        <v>43100</v>
      </c>
      <c r="DR188">
        <v>75.289496999999997</v>
      </c>
      <c r="DS188" s="73">
        <f>LN(DR188/DR187)</f>
        <v>6.3161583691049197E-2</v>
      </c>
      <c r="DU188" s="66">
        <v>43098</v>
      </c>
      <c r="DV188">
        <v>7.1120000000000001</v>
      </c>
      <c r="DW188" s="73">
        <f>LN(DV188/DV187)</f>
        <v>-9.7943975922876979E-3</v>
      </c>
      <c r="DY188" s="66">
        <v>43100</v>
      </c>
      <c r="DZ188">
        <v>182.221588</v>
      </c>
      <c r="EA188" s="73">
        <f>LN(DZ188/DZ187)</f>
        <v>0.11382006284493855</v>
      </c>
      <c r="EC188" s="66">
        <v>43100</v>
      </c>
      <c r="ED188">
        <v>14.15765</v>
      </c>
      <c r="EE188" s="73">
        <f>LN(ED188/ED187)</f>
        <v>2.2203916011467484E-2</v>
      </c>
      <c r="EG188" s="93">
        <v>43098</v>
      </c>
      <c r="EH188" s="65">
        <v>8.125</v>
      </c>
      <c r="EI188" s="95">
        <f>LN(EH188/EH187)</f>
        <v>-5.7397701447701628E-2</v>
      </c>
      <c r="EK188" s="66">
        <v>43100</v>
      </c>
      <c r="EL188">
        <v>91.886100999999996</v>
      </c>
      <c r="EM188" s="73">
        <f>LN(EL188/EL187)</f>
        <v>5.7765821263976877E-2</v>
      </c>
      <c r="EO188" s="66">
        <v>43100</v>
      </c>
      <c r="EP188">
        <v>36.913314999999997</v>
      </c>
      <c r="EQ188" s="73">
        <f>LN(EP188/EP187)</f>
        <v>-4.3183260973802151E-2</v>
      </c>
      <c r="ES188" s="66">
        <v>43100</v>
      </c>
      <c r="ET188">
        <v>32.129779999999997</v>
      </c>
      <c r="EU188" s="73">
        <f>LN(ET188/ET187)</f>
        <v>4.0999603841102003E-2</v>
      </c>
      <c r="EW188" s="66">
        <v>43100</v>
      </c>
      <c r="EX188">
        <v>13.644862</v>
      </c>
      <c r="EY188" s="73">
        <f>LN(EX188/EX187)</f>
        <v>-2.5076383951035525E-2</v>
      </c>
      <c r="FA188" s="66">
        <v>43100</v>
      </c>
      <c r="FB188">
        <v>44.224041</v>
      </c>
      <c r="FC188" s="73">
        <f>LN(FB188/FB187)</f>
        <v>8.469554175621842E-2</v>
      </c>
      <c r="FE188" s="66">
        <v>43100</v>
      </c>
      <c r="FF188">
        <v>3.730909</v>
      </c>
      <c r="FG188" s="73">
        <f>LN(FF188/FF187)</f>
        <v>-4.6046116428453947E-3</v>
      </c>
      <c r="FI188" s="66">
        <v>43100</v>
      </c>
      <c r="FJ188">
        <v>23.137936</v>
      </c>
      <c r="FK188" s="73">
        <f>LN(FJ188/FJ187)</f>
        <v>5.2563658769332514E-2</v>
      </c>
      <c r="FM188" s="93">
        <v>43098</v>
      </c>
      <c r="FN188" s="65">
        <v>180.75</v>
      </c>
      <c r="FO188" s="95">
        <f>LN(FN188/FN187)</f>
        <v>-3.3726340384248571E-2</v>
      </c>
      <c r="FQ188" s="66">
        <v>43100</v>
      </c>
      <c r="FR188">
        <v>112.856514</v>
      </c>
      <c r="FS188" s="73">
        <f>LN(FR188/FR187)</f>
        <v>-4.7961070581127143E-3</v>
      </c>
      <c r="FU188" s="66">
        <v>43100</v>
      </c>
      <c r="FV188">
        <v>206.60000600000001</v>
      </c>
      <c r="FW188" s="73">
        <f>LN(FV188/FV187)</f>
        <v>-1.6322944990304511E-2</v>
      </c>
      <c r="FY188" s="93">
        <v>43098</v>
      </c>
      <c r="FZ188" s="65">
        <v>18.335000000000001</v>
      </c>
      <c r="GA188" s="95">
        <f>LN(FZ188/FZ187)</f>
        <v>1.8717859992295378E-2</v>
      </c>
      <c r="GC188" s="66">
        <v>43100</v>
      </c>
      <c r="GD188">
        <v>30.076635</v>
      </c>
      <c r="GE188" s="73">
        <f>LN(GD188/GD187)</f>
        <v>2.7346349820100781E-2</v>
      </c>
      <c r="GG188" s="66">
        <v>43100</v>
      </c>
      <c r="GH188">
        <v>45.383011000000003</v>
      </c>
      <c r="GI188" s="73">
        <f>LN(GH188/GH187)</f>
        <v>1.7997082016418982E-2</v>
      </c>
      <c r="GK188" s="66">
        <v>43100</v>
      </c>
      <c r="GL188">
        <v>7.9254600000000002</v>
      </c>
      <c r="GM188" s="73">
        <f>LN(GL188/GL187)</f>
        <v>-7.2890167730175731E-2</v>
      </c>
      <c r="GO188" s="66">
        <v>43100</v>
      </c>
      <c r="GP188">
        <v>14.637162</v>
      </c>
      <c r="GQ188" s="73">
        <f>LN(GP188/GP187)</f>
        <v>-7.0523926632997794E-2</v>
      </c>
    </row>
  </sheetData>
  <mergeCells count="2">
    <mergeCell ref="A6:C6"/>
    <mergeCell ref="E6:G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H191"/>
  <sheetViews>
    <sheetView workbookViewId="0">
      <selection activeCell="X179" sqref="X1:X1048576"/>
    </sheetView>
  </sheetViews>
  <sheetFormatPr baseColWidth="10" defaultColWidth="8.83203125" defaultRowHeight="16"/>
  <cols>
    <col min="1" max="1" width="17.33203125" bestFit="1" customWidth="1"/>
    <col min="2" max="2" width="11.33203125" customWidth="1"/>
  </cols>
  <sheetData>
    <row r="2" spans="2:60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</row>
    <row r="3" spans="2:60">
      <c r="B3" s="76" t="str">
        <f>Composition!B4</f>
        <v>AB INBEV</v>
      </c>
      <c r="C3" s="76" t="str">
        <f>Composition!B5</f>
        <v>LVMH</v>
      </c>
      <c r="D3" t="str">
        <f>Composition!B6</f>
        <v>TOTAL</v>
      </c>
      <c r="E3" s="76" t="str">
        <f>Composition!B7</f>
        <v>UNILEVER</v>
      </c>
      <c r="F3" t="str">
        <f>Composition!B8</f>
        <v>SAP</v>
      </c>
      <c r="G3" t="str">
        <f>Composition!B9</f>
        <v>L'ORÉAL</v>
      </c>
      <c r="H3" t="str">
        <f>Composition!B10</f>
        <v>SIEMENS</v>
      </c>
      <c r="I3" t="str">
        <f>Composition!B11</f>
        <v>INDITEX</v>
      </c>
      <c r="J3" t="str">
        <f>Composition!B12</f>
        <v>BAYER</v>
      </c>
      <c r="K3" t="str">
        <f>Composition!B13</f>
        <v>SANOFI</v>
      </c>
      <c r="L3" t="str">
        <f>Composition!B14</f>
        <v>AIRBUS SE</v>
      </c>
      <c r="M3" t="str">
        <f>Composition!B15</f>
        <v>ALLIANZ</v>
      </c>
      <c r="N3" t="str">
        <f>Composition!B16</f>
        <v>BASF</v>
      </c>
      <c r="O3" t="str">
        <f>Composition!B17</f>
        <v>BANCO SANTANDER</v>
      </c>
      <c r="P3" t="str">
        <f>Composition!B18</f>
        <v>ASML HOLDING</v>
      </c>
      <c r="Q3" t="str">
        <f>Composition!B19</f>
        <v>VOLKSWAGEN</v>
      </c>
      <c r="R3" t="str">
        <f>Composition!B20</f>
        <v>BNP PARIBAS</v>
      </c>
      <c r="S3" t="str">
        <f>Composition!B21</f>
        <v>DEUTSCHE TELEKOM</v>
      </c>
      <c r="T3" t="str">
        <f>Composition!B22</f>
        <v>DAIMLER</v>
      </c>
      <c r="U3" t="str">
        <f>Composition!B23</f>
        <v>ENI</v>
      </c>
      <c r="V3" t="str">
        <f>Composition!B24</f>
        <v>BMW</v>
      </c>
      <c r="W3" t="str">
        <f>Composition!B25</f>
        <v>AXA</v>
      </c>
      <c r="X3" t="str">
        <f>Composition!B26</f>
        <v>VINCI</v>
      </c>
      <c r="Y3" t="str">
        <f>Composition!B27</f>
        <v>ENEL</v>
      </c>
      <c r="Z3" t="str">
        <f>Composition!B28</f>
        <v>ING GROEP</v>
      </c>
      <c r="AA3" t="str">
        <f>Composition!B29</f>
        <v>AIR LIQUIDE</v>
      </c>
      <c r="AB3" t="str">
        <f>Composition!B30</f>
        <v>DANONE</v>
      </c>
      <c r="AC3" t="str">
        <f>Composition!B31</f>
        <v>SAFRAN</v>
      </c>
      <c r="AD3" t="str">
        <f>Composition!B32</f>
        <v>IBERDROLA</v>
      </c>
      <c r="AE3" t="str">
        <f>Composition!B33</f>
        <v>INTESA SANPAOLO</v>
      </c>
      <c r="AF3" t="str">
        <f>Composition!B34</f>
        <v>SCHNEIDER ELECTRIC SE</v>
      </c>
      <c r="AG3" t="str">
        <f>Composition!B35</f>
        <v>BANCO BILBAO</v>
      </c>
      <c r="AH3" t="str">
        <f>Composition!B36</f>
        <v>ADIDAS</v>
      </c>
      <c r="AI3" t="str">
        <f>Composition!B37</f>
        <v>ORANGE</v>
      </c>
      <c r="AJ3" t="str">
        <f>Composition!B38</f>
        <v>TELEFONICA</v>
      </c>
      <c r="AK3" t="str">
        <f>Composition!B39</f>
        <v>FRESENIUS</v>
      </c>
      <c r="AL3" t="str">
        <f>Composition!B40</f>
        <v>DEUTSCHE POST</v>
      </c>
      <c r="AM3" t="str">
        <f>Composition!B41</f>
        <v>ROYAL PHILIPS</v>
      </c>
      <c r="AN3" t="str">
        <f>Composition!B42</f>
        <v>ENGIE</v>
      </c>
      <c r="AO3" t="str">
        <f>Composition!B43</f>
        <v>SOCIÉTÉ GÉNÉRALE</v>
      </c>
      <c r="AP3" t="str">
        <f>Composition!B44</f>
        <v>NOKIA</v>
      </c>
      <c r="AQ3" t="str">
        <f>Composition!B45</f>
        <v>VIVENDI</v>
      </c>
      <c r="AR3" t="str">
        <f>Composition!B46</f>
        <v>MUENCHENER RUECKVERSICHERUNGS</v>
      </c>
      <c r="AS3" t="str">
        <f>Composition!B47</f>
        <v>ESSILOR INTERNATIONAL</v>
      </c>
      <c r="AT3" t="str">
        <f>Composition!B48</f>
        <v>UNIBAIL-RODAMCO-WESTFIELD</v>
      </c>
      <c r="AU3" t="str">
        <f>Composition!B49</f>
        <v>AHOLD DELHAIZE</v>
      </c>
      <c r="AV3" t="str">
        <f>Composition!B50</f>
        <v>CRH PLC</v>
      </c>
      <c r="AW3" t="str">
        <f>Composition!B51</f>
        <v>SAINT-GOBAIN</v>
      </c>
      <c r="AX3" t="str">
        <f>Composition!B52</f>
        <v>E.ON</v>
      </c>
      <c r="AY3" t="str">
        <f>Composition!B53</f>
        <v>DEUTSCHE BANK</v>
      </c>
    </row>
    <row r="4" spans="2:60">
      <c r="B4" s="76">
        <f>'Calculs rendements'!C9</f>
        <v>-0.15334406505325859</v>
      </c>
      <c r="C4" s="76">
        <f>'Calculs rendements'!G9</f>
        <v>-2.728591860759105E-2</v>
      </c>
      <c r="D4" s="76">
        <f>'Calculs rendements'!K9</f>
        <v>-2.4175016410580459E-2</v>
      </c>
      <c r="E4" s="76">
        <f>'Calculs rendements'!O9</f>
        <v>5.7202857601504264E-3</v>
      </c>
      <c r="F4" s="76">
        <f>'Calculs rendements'!S9</f>
        <v>-0.10463445421872382</v>
      </c>
      <c r="G4" s="76">
        <f>'Calculs rendements'!W9</f>
        <v>-7.0883071192514649E-2</v>
      </c>
      <c r="H4" s="76">
        <f>'Calculs rendements'!AA9</f>
        <v>3.039594827795367E-3</v>
      </c>
      <c r="I4" s="76">
        <f>'Calculs rendements'!AE9</f>
        <v>-4.0454954692313638E-2</v>
      </c>
      <c r="J4" s="76">
        <f>'Calculs rendements'!AI9</f>
        <v>-0.29114132154647387</v>
      </c>
      <c r="K4" s="76">
        <f>'Calculs rendements'!AM9</f>
        <v>1.9741923098404307E-2</v>
      </c>
      <c r="L4" s="76">
        <f>'Calculs rendements'!AQ9</f>
        <v>-0.18397229763580494</v>
      </c>
      <c r="M4" s="76">
        <f>'Calculs rendements'!AU9</f>
        <v>-0.10597715946422513</v>
      </c>
      <c r="N4" s="76">
        <f>'Calculs rendements'!AY9</f>
        <v>-2.048671785395581E-2</v>
      </c>
      <c r="O4" s="76">
        <f>'Calculs rendements'!BC9</f>
        <v>-0.12872887211548317</v>
      </c>
      <c r="P4" s="76">
        <f>'Calculs rendements'!BG9</f>
        <v>-8.0384676752525044E-2</v>
      </c>
      <c r="Q4" s="76">
        <f>'Calculs rendements'!BK9</f>
        <v>-4.6686022155013003E-2</v>
      </c>
      <c r="R4" s="76">
        <f>'Calculs rendements'!BO9</f>
        <v>4.2558288111860562E-2</v>
      </c>
      <c r="S4" s="76">
        <f>'Calculs rendements'!BS9</f>
        <v>-9.5565812418994117E-2</v>
      </c>
      <c r="T4" s="76">
        <f>'Calculs rendements'!BW9</f>
        <v>-2.8129908132690242E-3</v>
      </c>
      <c r="U4" s="76">
        <f>'Calculs rendements'!CA9</f>
        <v>-2.4253588732574816E-2</v>
      </c>
      <c r="V4" s="76">
        <f>'Calculs rendements'!CE9</f>
        <v>-3.6767592523620267E-2</v>
      </c>
      <c r="W4" s="76">
        <f>'Calculs rendements'!CI9</f>
        <v>0</v>
      </c>
      <c r="X4" s="76">
        <f>'Calculs rendements'!CM9</f>
        <v>-5.8216278591248616E-2</v>
      </c>
      <c r="Y4" s="76">
        <f>'Calculs rendements'!CQ9</f>
        <v>3.036275904657262E-2</v>
      </c>
      <c r="Z4" s="76">
        <f>'Calculs rendements'!CU9</f>
        <v>-0.13300591380443824</v>
      </c>
      <c r="AA4" s="76">
        <f>'Calculs rendements'!CY9</f>
        <v>-7.4290057156026226E-2</v>
      </c>
      <c r="AB4" s="76">
        <f>'Calculs rendements'!DC9</f>
        <v>-6.5221970835230778E-2</v>
      </c>
      <c r="AC4" s="76">
        <f>'Calculs rendements'!DG9</f>
        <v>-8.9032687366965124E-2</v>
      </c>
      <c r="AD4" s="76">
        <f>'Calculs rendements'!DK9</f>
        <v>2.3687265889599626E-2</v>
      </c>
      <c r="AE4" s="76">
        <f>'Calculs rendements'!DO9</f>
        <v>0.10873181703744275</v>
      </c>
      <c r="AF4" s="76">
        <f>'Calculs rendements'!DS9</f>
        <v>-7.4097426195337971E-3</v>
      </c>
      <c r="AG4" s="76">
        <f>'Calculs rendements'!DW9</f>
        <v>-0.12230711503717111</v>
      </c>
      <c r="AH4" s="76">
        <f>'Calculs rendements'!EA9</f>
        <v>-6.4113539306630734E-3</v>
      </c>
      <c r="AI4" s="76">
        <f>'Calculs rendements'!EE9</f>
        <v>-0.15470655486117976</v>
      </c>
      <c r="AJ4" s="76">
        <f>'Calculs rendements'!EI9</f>
        <v>7.121304213126424E-2</v>
      </c>
      <c r="AK4" s="76">
        <f>'Calculs rendements'!EM9</f>
        <v>-8.2690294448242163E-2</v>
      </c>
      <c r="AL4" s="76">
        <f>'Calculs rendements'!EQ9</f>
        <v>-6.5597421757337238E-2</v>
      </c>
      <c r="AM4" s="76">
        <f>'Calculs rendements'!EU9</f>
        <v>-2.046117656962641E-2</v>
      </c>
      <c r="AN4" s="76">
        <f>'Calculs rendements'!EY9</f>
        <v>-0.40628752488482511</v>
      </c>
      <c r="AO4" s="76">
        <f>'Calculs rendements'!FC9</f>
        <v>-8.8347216476458698E-2</v>
      </c>
      <c r="AP4" s="76">
        <f>'Calculs rendements'!FG9</f>
        <v>-5.8268809498783831E-2</v>
      </c>
      <c r="AQ4" s="76">
        <f>'Calculs rendements'!FK9</f>
        <v>-0.18334615469514928</v>
      </c>
      <c r="AR4" s="76">
        <f>'Calculs rendements'!FO9</f>
        <v>-0.24756384032139081</v>
      </c>
      <c r="AS4" s="76">
        <f>'Calculs rendements'!FS9</f>
        <v>4.2559610825482673E-2</v>
      </c>
      <c r="AT4" s="76">
        <f>'Calculs rendements'!FW9</f>
        <v>-7.7532650187744787E-2</v>
      </c>
      <c r="AU4" s="76">
        <f>'Calculs rendements'!GA9</f>
        <v>-4.1338539904590688E-2</v>
      </c>
      <c r="AV4" s="76">
        <f>'Calculs rendements'!GE9</f>
        <v>-1.3015370011922567E-2</v>
      </c>
      <c r="AW4" s="76">
        <f>'Calculs rendements'!GI9</f>
        <v>3.1530244226821776E-2</v>
      </c>
      <c r="AX4" s="76">
        <f>'Calculs rendements'!GM9</f>
        <v>-5.2617035917955746E-2</v>
      </c>
      <c r="AY4" s="76">
        <f>'Calculs rendements'!GQ9</f>
        <v>-4.0059281017585303E-2</v>
      </c>
    </row>
    <row r="5" spans="2:60">
      <c r="B5" s="76">
        <f>'Calculs rendements'!C10</f>
        <v>0.15280131317845838</v>
      </c>
      <c r="C5" s="76">
        <f>'Calculs rendements'!G10</f>
        <v>-5.8018479455116984E-2</v>
      </c>
      <c r="D5" s="76">
        <f>'Calculs rendements'!K10</f>
        <v>-5.5336762484211384E-2</v>
      </c>
      <c r="E5" s="76">
        <f>'Calculs rendements'!O10</f>
        <v>3.6401377394957274E-2</v>
      </c>
      <c r="F5" s="76">
        <f>'Calculs rendements'!S10</f>
        <v>-0.10514460752376799</v>
      </c>
      <c r="G5" s="76">
        <f>'Calculs rendements'!W10</f>
        <v>-7.6293420729796266E-2</v>
      </c>
      <c r="H5" s="76">
        <f>'Calculs rendements'!AA10</f>
        <v>2.7354604909802238E-2</v>
      </c>
      <c r="I5" s="76">
        <f>'Calculs rendements'!AE10</f>
        <v>3.1605339415331044E-2</v>
      </c>
      <c r="J5" s="76">
        <f>'Calculs rendements'!AI10</f>
        <v>1.9403827002480313E-2</v>
      </c>
      <c r="K5" s="76">
        <f>'Calculs rendements'!AM10</f>
        <v>-7.3364074711879598E-2</v>
      </c>
      <c r="L5" s="76">
        <f>'Calculs rendements'!AQ10</f>
        <v>-0.15663215366699232</v>
      </c>
      <c r="M5" s="76">
        <f>'Calculs rendements'!AU10</f>
        <v>-0.38108802770219796</v>
      </c>
      <c r="N5" s="76">
        <f>'Calculs rendements'!AY10</f>
        <v>8.5384180802552476E-3</v>
      </c>
      <c r="O5" s="76">
        <f>'Calculs rendements'!BC10</f>
        <v>3.4190408534579546E-2</v>
      </c>
      <c r="P5" s="76">
        <f>'Calculs rendements'!BG10</f>
        <v>-0.1172227835372181</v>
      </c>
      <c r="Q5" s="76">
        <f>'Calculs rendements'!BK10</f>
        <v>-0.21490754948571161</v>
      </c>
      <c r="R5" s="76">
        <f>'Calculs rendements'!BO10</f>
        <v>-4.5280522376340192E-2</v>
      </c>
      <c r="S5" s="76">
        <f>'Calculs rendements'!BS10</f>
        <v>-5.3910955332868778E-2</v>
      </c>
      <c r="T5" s="76">
        <f>'Calculs rendements'!BW10</f>
        <v>-5.8360417758014031E-2</v>
      </c>
      <c r="U5" s="76">
        <f>'Calculs rendements'!CA10</f>
        <v>-0.1163725283056864</v>
      </c>
      <c r="V5" s="76">
        <f>'Calculs rendements'!CE10</f>
        <v>2.6216845802664004E-2</v>
      </c>
      <c r="W5" s="76">
        <f>'Calculs rendements'!CI10</f>
        <v>0</v>
      </c>
      <c r="X5" s="76">
        <f>'Calculs rendements'!CM10</f>
        <v>-2.855537986591317E-2</v>
      </c>
      <c r="Y5" s="76">
        <f>'Calculs rendements'!CQ10</f>
        <v>-3.03627590465727E-2</v>
      </c>
      <c r="Z5" s="76">
        <f>'Calculs rendements'!CU10</f>
        <v>-0.1185748163917839</v>
      </c>
      <c r="AA5" s="76">
        <f>'Calculs rendements'!CY10</f>
        <v>2.0356727208649714E-2</v>
      </c>
      <c r="AB5" s="76">
        <f>'Calculs rendements'!DC10</f>
        <v>5.233921189304902E-2</v>
      </c>
      <c r="AC5" s="76">
        <f>'Calculs rendements'!DG10</f>
        <v>2.2036841534247786E-2</v>
      </c>
      <c r="AD5" s="76">
        <f>'Calculs rendements'!DK10</f>
        <v>3.9445773639236764E-2</v>
      </c>
      <c r="AE5" s="76">
        <f>'Calculs rendements'!DO10</f>
        <v>-5.1662948399060438E-2</v>
      </c>
      <c r="AF5" s="76">
        <f>'Calculs rendements'!DS10</f>
        <v>6.1032762074420238E-2</v>
      </c>
      <c r="AG5" s="76">
        <f>'Calculs rendements'!DW10</f>
        <v>-2.0023205715604113E-2</v>
      </c>
      <c r="AH5" s="76">
        <f>'Calculs rendements'!EA10</f>
        <v>7.9434699165928047E-2</v>
      </c>
      <c r="AI5" s="76">
        <f>'Calculs rendements'!EE10</f>
        <v>-9.5358854977415752E-2</v>
      </c>
      <c r="AJ5" s="76">
        <f>'Calculs rendements'!EI10</f>
        <v>2.2342497645464888E-3</v>
      </c>
      <c r="AK5" s="76">
        <f>'Calculs rendements'!EM10</f>
        <v>0.16772335242047304</v>
      </c>
      <c r="AL5" s="76">
        <f>'Calculs rendements'!EQ10</f>
        <v>-3.7780927390630846E-2</v>
      </c>
      <c r="AM5" s="76">
        <f>'Calculs rendements'!EU10</f>
        <v>-7.3015166373905524E-2</v>
      </c>
      <c r="AN5" s="76">
        <f>'Calculs rendements'!EY10</f>
        <v>-0.13176958217016885</v>
      </c>
      <c r="AO5" s="76">
        <f>'Calculs rendements'!FC10</f>
        <v>-5.1083776249085305E-2</v>
      </c>
      <c r="AP5" s="76">
        <f>'Calculs rendements'!FG10</f>
        <v>2.371635261620636E-2</v>
      </c>
      <c r="AQ5" s="76">
        <f>'Calculs rendements'!FK10</f>
        <v>-6.669119310513752E-2</v>
      </c>
      <c r="AR5" s="76">
        <f>'Calculs rendements'!FO10</f>
        <v>-6.2831748046240588E-2</v>
      </c>
      <c r="AS5" s="76">
        <f>'Calculs rendements'!FS10</f>
        <v>-1.1173394387644281E-2</v>
      </c>
      <c r="AT5" s="76">
        <f>'Calculs rendements'!FW10</f>
        <v>5.1325862494856688E-3</v>
      </c>
      <c r="AU5" s="76">
        <f>'Calculs rendements'!GA10</f>
        <v>-1.199103362102494</v>
      </c>
      <c r="AV5" s="76">
        <f>'Calculs rendements'!GE10</f>
        <v>0.15726509249314594</v>
      </c>
      <c r="AW5" s="76">
        <f>'Calculs rendements'!GI10</f>
        <v>-0.10128630727479558</v>
      </c>
      <c r="AX5" s="76">
        <f>'Calculs rendements'!GM10</f>
        <v>-5.1552508630805814E-2</v>
      </c>
      <c r="AY5" s="76">
        <f>'Calculs rendements'!GQ10</f>
        <v>2.0994418584587369E-2</v>
      </c>
    </row>
    <row r="6" spans="2:60">
      <c r="B6" s="76">
        <f>'Calculs rendements'!C11</f>
        <v>7.4727644588717945E-2</v>
      </c>
      <c r="C6" s="76">
        <f>'Calculs rendements'!G11</f>
        <v>7.8168863511158745E-2</v>
      </c>
      <c r="D6" s="76">
        <f>'Calculs rendements'!K11</f>
        <v>1.2848084318206179E-2</v>
      </c>
      <c r="E6" s="76">
        <f>'Calculs rendements'!O11</f>
        <v>3.4241146834226695E-2</v>
      </c>
      <c r="F6" s="76">
        <f>'Calculs rendements'!S11</f>
        <v>0.27900552543029372</v>
      </c>
      <c r="G6" s="76">
        <f>'Calculs rendements'!W11</f>
        <v>0.14328102300934975</v>
      </c>
      <c r="H6" s="76">
        <f>'Calculs rendements'!AA11</f>
        <v>0.16699460278566997</v>
      </c>
      <c r="I6" s="76">
        <f>'Calculs rendements'!AE11</f>
        <v>-0.23431685191233501</v>
      </c>
      <c r="J6" s="76">
        <f>'Calculs rendements'!AI11</f>
        <v>0.26929809870793547</v>
      </c>
      <c r="K6" s="76">
        <f>'Calculs rendements'!AM11</f>
        <v>0.14771697335143921</v>
      </c>
      <c r="L6" s="76">
        <f>'Calculs rendements'!AQ11</f>
        <v>0.18834206946065712</v>
      </c>
      <c r="M6" s="76">
        <f>'Calculs rendements'!AU11</f>
        <v>0.33316272978024636</v>
      </c>
      <c r="N6" s="76">
        <f>'Calculs rendements'!AY11</f>
        <v>0.15853837260823855</v>
      </c>
      <c r="O6" s="76">
        <f>'Calculs rendements'!BC11</f>
        <v>-1.694908837957566E-2</v>
      </c>
      <c r="P6" s="76">
        <f>'Calculs rendements'!BG11</f>
        <v>0.26300693386068363</v>
      </c>
      <c r="Q6" s="76">
        <f>'Calculs rendements'!BK11</f>
        <v>4.0641736538750979E-2</v>
      </c>
      <c r="R6" s="76">
        <f>'Calculs rendements'!BO11</f>
        <v>0.13727259951819684</v>
      </c>
      <c r="S6" s="76">
        <f>'Calculs rendements'!BS11</f>
        <v>0.1697136045357161</v>
      </c>
      <c r="T6" s="76">
        <f>'Calculs rendements'!BW11</f>
        <v>7.5812853102769015E-2</v>
      </c>
      <c r="U6" s="76">
        <f>'Calculs rendements'!CA11</f>
        <v>4.5514907586963971E-2</v>
      </c>
      <c r="V6" s="76">
        <f>'Calculs rendements'!CE11</f>
        <v>0.16053179215064881</v>
      </c>
      <c r="W6" s="76">
        <f>'Calculs rendements'!CI11</f>
        <v>0.24115883143853808</v>
      </c>
      <c r="X6" s="76">
        <f>'Calculs rendements'!CM11</f>
        <v>8.6771658457161713E-2</v>
      </c>
      <c r="Y6" s="76">
        <f>'Calculs rendements'!CQ11</f>
        <v>5.6194425635136824E-2</v>
      </c>
      <c r="Z6" s="76">
        <f>'Calculs rendements'!CU11</f>
        <v>-0.16981717887418565</v>
      </c>
      <c r="AA6" s="76">
        <f>'Calculs rendements'!CY11</f>
        <v>1.9950584849982005E-2</v>
      </c>
      <c r="AB6" s="76">
        <f>'Calculs rendements'!DC11</f>
        <v>9.1609708772879966E-2</v>
      </c>
      <c r="AC6" s="76">
        <f>'Calculs rendements'!DG11</f>
        <v>0.16501260125482856</v>
      </c>
      <c r="AD6" s="76">
        <f>'Calculs rendements'!DK11</f>
        <v>4.8723187176004219E-2</v>
      </c>
      <c r="AE6" s="76">
        <f>'Calculs rendements'!DO11</f>
        <v>0.13267344736540773</v>
      </c>
      <c r="AF6" s="76">
        <f>'Calculs rendements'!DS11</f>
        <v>-1.1249446048141791E-2</v>
      </c>
      <c r="AG6" s="76">
        <f>'Calculs rendements'!DW11</f>
        <v>-3.6052370985512408E-2</v>
      </c>
      <c r="AH6" s="76">
        <f>'Calculs rendements'!EA11</f>
        <v>-4.6873872205288276E-2</v>
      </c>
      <c r="AI6" s="76">
        <f>'Calculs rendements'!EE11</f>
        <v>0.1021452418028141</v>
      </c>
      <c r="AJ6" s="76">
        <f>'Calculs rendements'!EI11</f>
        <v>-2.9156242176100845E-2</v>
      </c>
      <c r="AK6" s="76">
        <f>'Calculs rendements'!EM11</f>
        <v>-3.065929601331506E-2</v>
      </c>
      <c r="AL6" s="76">
        <f>'Calculs rendements'!EQ11</f>
        <v>0.16213378664366576</v>
      </c>
      <c r="AM6" s="76">
        <f>'Calculs rendements'!EU11</f>
        <v>0.1705005829852323</v>
      </c>
      <c r="AN6" s="76">
        <f>'Calculs rendements'!EY11</f>
        <v>0.31477659479921455</v>
      </c>
      <c r="AO6" s="76">
        <f>'Calculs rendements'!FC11</f>
        <v>0.14675752036695869</v>
      </c>
      <c r="AP6" s="76">
        <f>'Calculs rendements'!FG11</f>
        <v>0.14179801267377151</v>
      </c>
      <c r="AQ6" s="76">
        <f>'Calculs rendements'!FK11</f>
        <v>0.18122352663233163</v>
      </c>
      <c r="AR6" s="76">
        <f>'Calculs rendements'!FO11</f>
        <v>-0.46499944028873663</v>
      </c>
      <c r="AS6" s="76">
        <f>'Calculs rendements'!FS11</f>
        <v>3.0431512076420291E-2</v>
      </c>
      <c r="AT6" s="76">
        <f>'Calculs rendements'!FW11</f>
        <v>2.2776235700816737E-2</v>
      </c>
      <c r="AU6" s="76">
        <f>'Calculs rendements'!GA11</f>
        <v>-0.13761483483815742</v>
      </c>
      <c r="AV6" s="76">
        <f>'Calculs rendements'!GE11</f>
        <v>1.4815333637191789E-2</v>
      </c>
      <c r="AW6" s="76">
        <f>'Calculs rendements'!GI11</f>
        <v>0.20264313398572534</v>
      </c>
      <c r="AX6" s="76">
        <f>'Calculs rendements'!GM11</f>
        <v>0.11719489466476474</v>
      </c>
      <c r="AY6" s="76">
        <f>'Calculs rendements'!GQ11</f>
        <v>0.18534945529824984</v>
      </c>
    </row>
    <row r="7" spans="2:60">
      <c r="B7" s="76">
        <f>'Calculs rendements'!C12</f>
        <v>-8.3936265188065878E-2</v>
      </c>
      <c r="C7" s="76">
        <f>'Calculs rendements'!G12</f>
        <v>0.10939305720157255</v>
      </c>
      <c r="D7" s="76">
        <f>'Calculs rendements'!K12</f>
        <v>5.7867201384694346E-2</v>
      </c>
      <c r="E7" s="76">
        <f>'Calculs rendements'!O12</f>
        <v>-0.12735005138138084</v>
      </c>
      <c r="F7" s="76">
        <f>'Calculs rendements'!S12</f>
        <v>3.8990172733847583E-2</v>
      </c>
      <c r="G7" s="76">
        <f>'Calculs rendements'!W12</f>
        <v>-3.7380145288217703E-2</v>
      </c>
      <c r="H7" s="76">
        <f>'Calculs rendements'!AA12</f>
        <v>-0.10295158333571421</v>
      </c>
      <c r="I7" s="76">
        <f>'Calculs rendements'!AE12</f>
        <v>1.1173300598125255E-2</v>
      </c>
      <c r="J7" s="76">
        <f>'Calculs rendements'!AI12</f>
        <v>0.11665902990083567</v>
      </c>
      <c r="K7" s="76">
        <f>'Calculs rendements'!AM12</f>
        <v>1.6697482271591603E-2</v>
      </c>
      <c r="L7" s="76">
        <f>'Calculs rendements'!AQ12</f>
        <v>0.1282654126636881</v>
      </c>
      <c r="M7" s="76">
        <f>'Calculs rendements'!AU12</f>
        <v>4.0925668255710333E-2</v>
      </c>
      <c r="N7" s="76">
        <f>'Calculs rendements'!AY12</f>
        <v>-8.1273674388433359E-2</v>
      </c>
      <c r="O7" s="76">
        <f>'Calculs rendements'!BC12</f>
        <v>0.18515713556627547</v>
      </c>
      <c r="P7" s="76">
        <f>'Calculs rendements'!BG12</f>
        <v>8.6587059985132039E-2</v>
      </c>
      <c r="Q7" s="76">
        <f>'Calculs rendements'!BK12</f>
        <v>7.4124591319407141E-3</v>
      </c>
      <c r="R7" s="76">
        <f>'Calculs rendements'!BO12</f>
        <v>0</v>
      </c>
      <c r="S7" s="76">
        <f>'Calculs rendements'!BS12</f>
        <v>6.072279611951855E-2</v>
      </c>
      <c r="T7" s="76">
        <f>'Calculs rendements'!BW12</f>
        <v>-2.7011552420263166E-2</v>
      </c>
      <c r="U7" s="76">
        <f>'Calculs rendements'!CA12</f>
        <v>7.0347893257353897E-2</v>
      </c>
      <c r="V7" s="76">
        <f>'Calculs rendements'!CE12</f>
        <v>-1.6880663773583719E-2</v>
      </c>
      <c r="W7" s="76">
        <f>'Calculs rendements'!CI12</f>
        <v>-7.4109880159835106E-2</v>
      </c>
      <c r="X7" s="76">
        <f>'Calculs rendements'!CM12</f>
        <v>1.7161442403609171E-3</v>
      </c>
      <c r="Y7" s="76">
        <f>'Calculs rendements'!CQ12</f>
        <v>7.3717499788170146E-2</v>
      </c>
      <c r="Z7" s="76">
        <f>'Calculs rendements'!CU12</f>
        <v>0.31768205106574632</v>
      </c>
      <c r="AA7" s="76">
        <f>'Calculs rendements'!CY12</f>
        <v>0.11053197382504336</v>
      </c>
      <c r="AB7" s="76">
        <f>'Calculs rendements'!DC12</f>
        <v>-8.1290655568895365E-2</v>
      </c>
      <c r="AC7" s="76">
        <f>'Calculs rendements'!DG12</f>
        <v>-1.2908863623065321E-2</v>
      </c>
      <c r="AD7" s="76">
        <f>'Calculs rendements'!DK12</f>
        <v>-3.4063238765319484E-2</v>
      </c>
      <c r="AE7" s="76">
        <f>'Calculs rendements'!DO12</f>
        <v>0.68403078398591077</v>
      </c>
      <c r="AF7" s="76">
        <f>'Calculs rendements'!DS12</f>
        <v>-8.7397884169076206E-2</v>
      </c>
      <c r="AG7" s="76">
        <f>'Calculs rendements'!DW12</f>
        <v>0.16736569923309177</v>
      </c>
      <c r="AH7" s="76">
        <f>'Calculs rendements'!EA12</f>
        <v>-3.0285339596164574E-2</v>
      </c>
      <c r="AI7" s="76">
        <f>'Calculs rendements'!EE12</f>
        <v>1.4864560083928934E-2</v>
      </c>
      <c r="AJ7" s="76">
        <f>'Calculs rendements'!EI12</f>
        <v>0.1452740327756476</v>
      </c>
      <c r="AK7" s="76">
        <f>'Calculs rendements'!EM12</f>
        <v>-8.9017259260602374E-2</v>
      </c>
      <c r="AL7" s="76">
        <f>'Calculs rendements'!EQ12</f>
        <v>0.19178722608344012</v>
      </c>
      <c r="AM7" s="76">
        <f>'Calculs rendements'!EU12</f>
        <v>-3.6058805092063382E-3</v>
      </c>
      <c r="AN7" s="76">
        <f>'Calculs rendements'!EY12</f>
        <v>-9.6419520234302912E-3</v>
      </c>
      <c r="AO7" s="76">
        <f>'Calculs rendements'!FC12</f>
        <v>-6.0770056165262197E-3</v>
      </c>
      <c r="AP7" s="76">
        <f>'Calculs rendements'!FG12</f>
        <v>3.6609636095509109E-2</v>
      </c>
      <c r="AQ7" s="76">
        <f>'Calculs rendements'!FK12</f>
        <v>6.6253569761005937E-2</v>
      </c>
      <c r="AR7" s="76">
        <f>'Calculs rendements'!FO12</f>
        <v>0.53342691014512067</v>
      </c>
      <c r="AS7" s="76">
        <f>'Calculs rendements'!FS12</f>
        <v>-5.8923238885400006E-2</v>
      </c>
      <c r="AT7" s="76">
        <f>'Calculs rendements'!FW12</f>
        <v>3.9252741894969849E-2</v>
      </c>
      <c r="AU7" s="76">
        <f>'Calculs rendements'!GA12</f>
        <v>0.29584571164982182</v>
      </c>
      <c r="AV7" s="76">
        <f>'Calculs rendements'!GE12</f>
        <v>-7.4787325386625469E-2</v>
      </c>
      <c r="AW7" s="76">
        <f>'Calculs rendements'!GI12</f>
        <v>4.9495082483960409E-2</v>
      </c>
      <c r="AX7" s="76">
        <f>'Calculs rendements'!GM12</f>
        <v>3.0123490378597934E-2</v>
      </c>
      <c r="AY7" s="76">
        <f>'Calculs rendements'!GQ12</f>
        <v>7.2008234508611421E-2</v>
      </c>
    </row>
    <row r="8" spans="2:60">
      <c r="B8" s="76">
        <f>'Calculs rendements'!C13</f>
        <v>7.6775031861272908E-2</v>
      </c>
      <c r="C8" s="76">
        <f>'Calculs rendements'!G13</f>
        <v>3.9225568645478229E-3</v>
      </c>
      <c r="D8" s="76">
        <f>'Calculs rendements'!K13</f>
        <v>0.21351418707574807</v>
      </c>
      <c r="E8" s="76">
        <f>'Calculs rendements'!O13</f>
        <v>6.7448197371251682E-3</v>
      </c>
      <c r="F8" s="76">
        <f>'Calculs rendements'!S13</f>
        <v>9.8315311513463635E-2</v>
      </c>
      <c r="G8" s="76">
        <f>'Calculs rendements'!W13</f>
        <v>5.6557550592768735E-3</v>
      </c>
      <c r="H8" s="76">
        <f>'Calculs rendements'!AA13</f>
        <v>5.831478846716151E-2</v>
      </c>
      <c r="I8" s="76">
        <f>'Calculs rendements'!AE13</f>
        <v>6.4017552123443761E-2</v>
      </c>
      <c r="J8" s="76">
        <f>'Calculs rendements'!AI13</f>
        <v>0.14994711084189238</v>
      </c>
      <c r="K8" s="76">
        <f>'Calculs rendements'!AM13</f>
        <v>-6.3618377959023448E-2</v>
      </c>
      <c r="L8" s="76">
        <f>'Calculs rendements'!AQ13</f>
        <v>0.1562622225165555</v>
      </c>
      <c r="M8" s="76">
        <f>'Calculs rendements'!AU13</f>
        <v>0.11681635738180914</v>
      </c>
      <c r="N8" s="76">
        <f>'Calculs rendements'!AY13</f>
        <v>8.1482467497164424E-2</v>
      </c>
      <c r="O8" s="76">
        <f>'Calculs rendements'!BC13</f>
        <v>-2.2985915917925582E-2</v>
      </c>
      <c r="P8" s="76">
        <f>'Calculs rendements'!BG13</f>
        <v>-2.0349785742758454E-2</v>
      </c>
      <c r="Q8" s="76">
        <f>'Calculs rendements'!BK13</f>
        <v>0.18270302193090374</v>
      </c>
      <c r="R8" s="76">
        <f>'Calculs rendements'!BO13</f>
        <v>5.0936387124383517E-2</v>
      </c>
      <c r="S8" s="76">
        <f>'Calculs rendements'!BS13</f>
        <v>4.3050397487231329E-2</v>
      </c>
      <c r="T8" s="76">
        <f>'Calculs rendements'!BW13</f>
        <v>0.12790822716505043</v>
      </c>
      <c r="U8" s="76">
        <f>'Calculs rendements'!CA13</f>
        <v>-4.0761559880169426E-2</v>
      </c>
      <c r="V8" s="76">
        <f>'Calculs rendements'!CE13</f>
        <v>0.14648910463165232</v>
      </c>
      <c r="W8" s="76">
        <f>'Calculs rendements'!CI13</f>
        <v>0.1964094237635623</v>
      </c>
      <c r="X8" s="76">
        <f>'Calculs rendements'!CM13</f>
        <v>5.1163412855854389E-3</v>
      </c>
      <c r="Y8" s="76">
        <f>'Calculs rendements'!CQ13</f>
        <v>-7.3717499788170091E-2</v>
      </c>
      <c r="Z8" s="76">
        <f>'Calculs rendements'!CU13</f>
        <v>-6.0195650772672402E-2</v>
      </c>
      <c r="AA8" s="76">
        <f>'Calculs rendements'!CY13</f>
        <v>-4.445319555688293E-2</v>
      </c>
      <c r="AB8" s="76">
        <f>'Calculs rendements'!DC13</f>
        <v>0.11215454029049961</v>
      </c>
      <c r="AC8" s="76">
        <f>'Calculs rendements'!DG13</f>
        <v>-2.2320583798981573E-2</v>
      </c>
      <c r="AD8" s="76">
        <f>'Calculs rendements'!DK13</f>
        <v>2.9363666503833621E-2</v>
      </c>
      <c r="AE8" s="76">
        <f>'Calculs rendements'!DO13</f>
        <v>2.031185117868654E-2</v>
      </c>
      <c r="AF8" s="76">
        <f>'Calculs rendements'!DS13</f>
        <v>0.10379925504992923</v>
      </c>
      <c r="AG8" s="76">
        <f>'Calculs rendements'!DW13</f>
        <v>-7.1217518779738267E-2</v>
      </c>
      <c r="AH8" s="76">
        <f>'Calculs rendements'!EA13</f>
        <v>4.7932636618007701E-2</v>
      </c>
      <c r="AI8" s="76">
        <f>'Calculs rendements'!EE13</f>
        <v>1.6521691637259788E-2</v>
      </c>
      <c r="AJ8" s="76">
        <f>'Calculs rendements'!EI13</f>
        <v>-3.6999700830600044E-2</v>
      </c>
      <c r="AK8" s="76">
        <f>'Calculs rendements'!EM13</f>
        <v>0.11638063538335643</v>
      </c>
      <c r="AL8" s="76">
        <f>'Calculs rendements'!EQ13</f>
        <v>-1.2432266916631469E-2</v>
      </c>
      <c r="AM8" s="76">
        <f>'Calculs rendements'!EU13</f>
        <v>-3.0149320538651225E-3</v>
      </c>
      <c r="AN8" s="76">
        <f>'Calculs rendements'!EY13</f>
        <v>-4.1687485038131598E-2</v>
      </c>
      <c r="AO8" s="76">
        <f>'Calculs rendements'!FC13</f>
        <v>5.5880349258859298E-2</v>
      </c>
      <c r="AP8" s="76">
        <f>'Calculs rendements'!FG13</f>
        <v>-6.4102736746659728E-2</v>
      </c>
      <c r="AQ8" s="76">
        <f>'Calculs rendements'!FK13</f>
        <v>1.5896270166000735E-2</v>
      </c>
      <c r="AR8" s="76">
        <f>'Calculs rendements'!FO13</f>
        <v>2.4611235879768122E-2</v>
      </c>
      <c r="AS8" s="76">
        <f>'Calculs rendements'!FS13</f>
        <v>5.9939095103807176E-2</v>
      </c>
      <c r="AT8" s="76">
        <f>'Calculs rendements'!FW13</f>
        <v>3.3901583752666664E-2</v>
      </c>
      <c r="AU8" s="76">
        <f>'Calculs rendements'!GA13</f>
        <v>0.44217484084037184</v>
      </c>
      <c r="AV8" s="76">
        <f>'Calculs rendements'!GE13</f>
        <v>0.11089211356205599</v>
      </c>
      <c r="AW8" s="76">
        <f>'Calculs rendements'!GI13</f>
        <v>6.2303999994032369E-2</v>
      </c>
      <c r="AX8" s="76">
        <f>'Calculs rendements'!GM13</f>
        <v>1.8102828199914881E-2</v>
      </c>
      <c r="AY8" s="76">
        <f>'Calculs rendements'!GQ13</f>
        <v>0.12587132639891591</v>
      </c>
    </row>
    <row r="9" spans="2:60">
      <c r="B9" s="76">
        <f>'Calculs rendements'!C14</f>
        <v>2.4004724054010267E-2</v>
      </c>
      <c r="C9" s="76">
        <f>'Calculs rendements'!G14</f>
        <v>0.12171169953128895</v>
      </c>
      <c r="D9" s="76">
        <f>'Calculs rendements'!K14</f>
        <v>1.5185724890294239E-3</v>
      </c>
      <c r="E9" s="76">
        <f>'Calculs rendements'!O14</f>
        <v>7.5820393052959997E-2</v>
      </c>
      <c r="F9" s="76">
        <f>'Calculs rendements'!S14</f>
        <v>2.5025304687047702E-2</v>
      </c>
      <c r="G9" s="76">
        <f>'Calculs rendements'!W14</f>
        <v>-4.7528885792859306E-2</v>
      </c>
      <c r="H9" s="76">
        <f>'Calculs rendements'!AA14</f>
        <v>0.16333896944905257</v>
      </c>
      <c r="I9" s="76">
        <f>'Calculs rendements'!AE14</f>
        <v>0.13118366753417188</v>
      </c>
      <c r="J9" s="76">
        <f>'Calculs rendements'!AI14</f>
        <v>4.9310146975928781E-2</v>
      </c>
      <c r="K9" s="76">
        <f>'Calculs rendements'!AM14</f>
        <v>-2.2291720375380241E-3</v>
      </c>
      <c r="L9" s="76">
        <f>'Calculs rendements'!AQ14</f>
        <v>0.28275434088262713</v>
      </c>
      <c r="M9" s="76">
        <f>'Calculs rendements'!AU14</f>
        <v>0.271946890503727</v>
      </c>
      <c r="N9" s="76">
        <f>'Calculs rendements'!AY14</f>
        <v>0.13201808394162154</v>
      </c>
      <c r="O9" s="76">
        <f>'Calculs rendements'!BC14</f>
        <v>0.10347415818673038</v>
      </c>
      <c r="P9" s="76">
        <f>'Calculs rendements'!BG14</f>
        <v>0.34181267309584645</v>
      </c>
      <c r="Q9" s="76">
        <f>'Calculs rendements'!BK14</f>
        <v>2.2719063214669055E-2</v>
      </c>
      <c r="R9" s="76">
        <f>'Calculs rendements'!BO14</f>
        <v>0.15137710724977066</v>
      </c>
      <c r="S9" s="76">
        <f>'Calculs rendements'!BS14</f>
        <v>1.9374731165138898E-2</v>
      </c>
      <c r="T9" s="76">
        <f>'Calculs rendements'!BW14</f>
        <v>5.4101709602933673E-2</v>
      </c>
      <c r="U9" s="76">
        <f>'Calculs rendements'!CA14</f>
        <v>5.0068471398333265E-2</v>
      </c>
      <c r="V9" s="76">
        <f>'Calculs rendements'!CE14</f>
        <v>3.2403236879261089E-2</v>
      </c>
      <c r="W9" s="76">
        <f>'Calculs rendements'!CI14</f>
        <v>6.8993890202185701E-2</v>
      </c>
      <c r="X9" s="76">
        <f>'Calculs rendements'!CM14</f>
        <v>0.12050601834047203</v>
      </c>
      <c r="Y9" s="76">
        <f>'Calculs rendements'!CQ14</f>
        <v>3.049573437561209E-2</v>
      </c>
      <c r="Z9" s="76">
        <f>'Calculs rendements'!CU14</f>
        <v>9.92869180093785E-2</v>
      </c>
      <c r="AA9" s="76">
        <f>'Calculs rendements'!CY14</f>
        <v>-5.4078383021387696E-3</v>
      </c>
      <c r="AB9" s="76">
        <f>'Calculs rendements'!DC14</f>
        <v>1.1307161315156853E-2</v>
      </c>
      <c r="AC9" s="76">
        <f>'Calculs rendements'!DG14</f>
        <v>0.20467836775902554</v>
      </c>
      <c r="AD9" s="76">
        <f>'Calculs rendements'!DK14</f>
        <v>1.4696323290197042E-2</v>
      </c>
      <c r="AE9" s="76">
        <f>'Calculs rendements'!DO14</f>
        <v>6.9015135332086641E-2</v>
      </c>
      <c r="AF9" s="76">
        <f>'Calculs rendements'!DS14</f>
        <v>0.15366409581493903</v>
      </c>
      <c r="AG9" s="76">
        <f>'Calculs rendements'!DW14</f>
        <v>8.5527454947698756E-2</v>
      </c>
      <c r="AH9" s="76">
        <f>'Calculs rendements'!EA14</f>
        <v>2.6817778463439305E-3</v>
      </c>
      <c r="AI9" s="76">
        <f>'Calculs rendements'!EE14</f>
        <v>9.5054724743589905E-2</v>
      </c>
      <c r="AJ9" s="76">
        <f>'Calculs rendements'!EI14</f>
        <v>5.6978552439590033E-2</v>
      </c>
      <c r="AK9" s="76">
        <f>'Calculs rendements'!EM14</f>
        <v>6.6364445116031859E-2</v>
      </c>
      <c r="AL9" s="76">
        <f>'Calculs rendements'!EQ14</f>
        <v>7.5192358990089733E-2</v>
      </c>
      <c r="AM9" s="76">
        <f>'Calculs rendements'!EU14</f>
        <v>0.12313656852739452</v>
      </c>
      <c r="AN9" s="76">
        <f>'Calculs rendements'!EY14</f>
        <v>2.2825334718426918E-2</v>
      </c>
      <c r="AO9" s="76">
        <f>'Calculs rendements'!FC14</f>
        <v>0.12179999630059296</v>
      </c>
      <c r="AP9" s="76">
        <f>'Calculs rendements'!FG14</f>
        <v>-6.4770869642999482E-2</v>
      </c>
      <c r="AQ9" s="76">
        <f>'Calculs rendements'!FK14</f>
        <v>-1.3977149724733233E-2</v>
      </c>
      <c r="AR9" s="76">
        <f>'Calculs rendements'!FO14</f>
        <v>-3.2679029870073491E-2</v>
      </c>
      <c r="AS9" s="76">
        <f>'Calculs rendements'!FS14</f>
        <v>2.2536371439025437E-2</v>
      </c>
      <c r="AT9" s="76">
        <f>'Calculs rendements'!FW14</f>
        <v>3.4289073478632165E-2</v>
      </c>
      <c r="AU9" s="76">
        <f>'Calculs rendements'!GA14</f>
        <v>0.12507070722707717</v>
      </c>
      <c r="AV9" s="76">
        <f>'Calculs rendements'!GE14</f>
        <v>0.12453715957587437</v>
      </c>
      <c r="AW9" s="76">
        <f>'Calculs rendements'!GI14</f>
        <v>6.5891298792939187E-2</v>
      </c>
      <c r="AX9" s="76">
        <f>'Calculs rendements'!GM14</f>
        <v>3.0910247538189224E-2</v>
      </c>
      <c r="AY9" s="76">
        <f>'Calculs rendements'!GQ14</f>
        <v>5.5065625811695426E-2</v>
      </c>
    </row>
    <row r="10" spans="2:60">
      <c r="B10" s="76">
        <f>'Calculs rendements'!C15</f>
        <v>0.12592934627855043</v>
      </c>
      <c r="C10" s="76">
        <f>'Calculs rendements'!G15</f>
        <v>0.11545709607971054</v>
      </c>
      <c r="D10" s="76">
        <f>'Calculs rendements'!K15</f>
        <v>5.8211651920141778E-2</v>
      </c>
      <c r="E10" s="76">
        <f>'Calculs rendements'!O15</f>
        <v>5.9350337422362041E-3</v>
      </c>
      <c r="F10" s="76">
        <f>'Calculs rendements'!S15</f>
        <v>3.777528214908419E-2</v>
      </c>
      <c r="G10" s="76">
        <f>'Calculs rendements'!W15</f>
        <v>7.8004356161142596E-2</v>
      </c>
      <c r="H10" s="76">
        <f>'Calculs rendements'!AA15</f>
        <v>0.11446464635402505</v>
      </c>
      <c r="I10" s="76">
        <f>'Calculs rendements'!AE15</f>
        <v>3.8992167843178882E-2</v>
      </c>
      <c r="J10" s="76">
        <f>'Calculs rendements'!AI15</f>
        <v>-8.5127174440391404E-2</v>
      </c>
      <c r="K10" s="76">
        <f>'Calculs rendements'!AM15</f>
        <v>2.1718934807081928E-2</v>
      </c>
      <c r="L10" s="76">
        <f>'Calculs rendements'!AQ15</f>
        <v>1.6101023886037583E-2</v>
      </c>
      <c r="M10" s="76">
        <f>'Calculs rendements'!AU15</f>
        <v>-0.15683847768087328</v>
      </c>
      <c r="N10" s="76">
        <f>'Calculs rendements'!AY15</f>
        <v>-1.2086801787833964E-2</v>
      </c>
      <c r="O10" s="76">
        <f>'Calculs rendements'!BC15</f>
        <v>4.7353803573791688E-2</v>
      </c>
      <c r="P10" s="76">
        <f>'Calculs rendements'!BG15</f>
        <v>0.2093016082422787</v>
      </c>
      <c r="Q10" s="76">
        <f>'Calculs rendements'!BK15</f>
        <v>0.12610874241378564</v>
      </c>
      <c r="R10" s="76">
        <f>'Calculs rendements'!BO15</f>
        <v>-6.191972162781504E-2</v>
      </c>
      <c r="S10" s="76">
        <f>'Calculs rendements'!BS15</f>
        <v>-4.1437123836427364E-2</v>
      </c>
      <c r="T10" s="76">
        <f>'Calculs rendements'!BW15</f>
        <v>7.7907066029987593E-2</v>
      </c>
      <c r="U10" s="76">
        <f>'Calculs rendements'!CA15</f>
        <v>4.8619266586084384E-2</v>
      </c>
      <c r="V10" s="76">
        <f>'Calculs rendements'!CE15</f>
        <v>3.4191402366976341E-2</v>
      </c>
      <c r="W10" s="76">
        <f>'Calculs rendements'!CI15</f>
        <v>6.4540141818759805E-2</v>
      </c>
      <c r="X10" s="76">
        <f>'Calculs rendements'!CM15</f>
        <v>1.3623908158052506E-2</v>
      </c>
      <c r="Y10" s="76">
        <f>'Calculs rendements'!CQ15</f>
        <v>-1.7825895117792097E-2</v>
      </c>
      <c r="Z10" s="76">
        <f>'Calculs rendements'!CU15</f>
        <v>0.17313419010310394</v>
      </c>
      <c r="AA10" s="76">
        <f>'Calculs rendements'!CY15</f>
        <v>7.3168493938468138E-2</v>
      </c>
      <c r="AB10" s="76">
        <f>'Calculs rendements'!DC15</f>
        <v>3.172209472156777E-2</v>
      </c>
      <c r="AC10" s="76">
        <f>'Calculs rendements'!DG15</f>
        <v>1.6584329703504049E-2</v>
      </c>
      <c r="AD10" s="76">
        <f>'Calculs rendements'!DK15</f>
        <v>8.583743691391435E-3</v>
      </c>
      <c r="AE10" s="76">
        <f>'Calculs rendements'!DO15</f>
        <v>-8.7134192266111146E-2</v>
      </c>
      <c r="AF10" s="76">
        <f>'Calculs rendements'!DS15</f>
        <v>2.9715840429472531E-2</v>
      </c>
      <c r="AG10" s="76">
        <f>'Calculs rendements'!DW15</f>
        <v>6.2483127284441338E-2</v>
      </c>
      <c r="AH10" s="76">
        <f>'Calculs rendements'!EA15</f>
        <v>2.1201528523302725E-2</v>
      </c>
      <c r="AI10" s="76">
        <f>'Calculs rendements'!EE15</f>
        <v>-3.862499673479218E-2</v>
      </c>
      <c r="AJ10" s="76">
        <f>'Calculs rendements'!EI15</f>
        <v>2.7326144462752666E-2</v>
      </c>
      <c r="AK10" s="76">
        <f>'Calculs rendements'!EM15</f>
        <v>-2.175935254342975E-3</v>
      </c>
      <c r="AL10" s="76">
        <f>'Calculs rendements'!EQ15</f>
        <v>8.8008489015132169E-2</v>
      </c>
      <c r="AM10" s="76">
        <f>'Calculs rendements'!EU15</f>
        <v>0.1699658088155134</v>
      </c>
      <c r="AN10" s="76">
        <f>'Calculs rendements'!EY15</f>
        <v>1.3310522792905715E-2</v>
      </c>
      <c r="AO10" s="76">
        <f>'Calculs rendements'!FC15</f>
        <v>-3.1774720952045005E-2</v>
      </c>
      <c r="AP10" s="76">
        <f>'Calculs rendements'!FG15</f>
        <v>9.9020767023617867E-2</v>
      </c>
      <c r="AQ10" s="76">
        <f>'Calculs rendements'!FK15</f>
        <v>-2.068739631637918E-2</v>
      </c>
      <c r="AR10" s="76">
        <f>'Calculs rendements'!FO15</f>
        <v>0.12994104931678205</v>
      </c>
      <c r="AS10" s="76">
        <f>'Calculs rendements'!FS15</f>
        <v>3.0180511858318524E-2</v>
      </c>
      <c r="AT10" s="76">
        <f>'Calculs rendements'!FW15</f>
        <v>2.1490223580786623E-2</v>
      </c>
      <c r="AU10" s="76">
        <f>'Calculs rendements'!GA15</f>
        <v>-1.3875622079770891E-3</v>
      </c>
      <c r="AV10" s="76">
        <f>'Calculs rendements'!GE15</f>
        <v>2.4738532049357741E-2</v>
      </c>
      <c r="AW10" s="76">
        <f>'Calculs rendements'!GI15</f>
        <v>4.7881597728996524E-3</v>
      </c>
      <c r="AX10" s="76">
        <f>'Calculs rendements'!GM15</f>
        <v>2.1504239437456489E-2</v>
      </c>
      <c r="AY10" s="76">
        <f>'Calculs rendements'!GQ15</f>
        <v>-9.4377663545050797E-2</v>
      </c>
    </row>
    <row r="11" spans="2:60">
      <c r="B11" s="76">
        <f>'Calculs rendements'!C16</f>
        <v>-5.0170786559435181E-2</v>
      </c>
      <c r="C11" s="76">
        <f>'Calculs rendements'!G16</f>
        <v>-2.5903394619412556E-2</v>
      </c>
      <c r="D11" s="76">
        <f>'Calculs rendements'!K16</f>
        <v>-7.5044501353074902E-2</v>
      </c>
      <c r="E11" s="76">
        <f>'Calculs rendements'!O16</f>
        <v>-3.9545691597747757E-3</v>
      </c>
      <c r="F11" s="76">
        <f>'Calculs rendements'!S16</f>
        <v>-4.0821729242803105E-2</v>
      </c>
      <c r="G11" s="76">
        <f>'Calculs rendements'!W16</f>
        <v>-7.6297865153910197E-2</v>
      </c>
      <c r="H11" s="76">
        <f>'Calculs rendements'!AA16</f>
        <v>-9.7902327984405027E-2</v>
      </c>
      <c r="I11" s="76">
        <f>'Calculs rendements'!AE16</f>
        <v>-3.0816665374081122E-3</v>
      </c>
      <c r="J11" s="76">
        <f>'Calculs rendements'!AI16</f>
        <v>-4.8401370758455617E-2</v>
      </c>
      <c r="K11" s="76">
        <f>'Calculs rendements'!AM16</f>
        <v>1.9342798909982008E-2</v>
      </c>
      <c r="L11" s="76">
        <f>'Calculs rendements'!AQ16</f>
        <v>-8.3985691699944062E-2</v>
      </c>
      <c r="M11" s="76">
        <f>'Calculs rendements'!AU16</f>
        <v>-6.8940183920850454E-2</v>
      </c>
      <c r="N11" s="76">
        <f>'Calculs rendements'!AY16</f>
        <v>-0.10657994027939406</v>
      </c>
      <c r="O11" s="76">
        <f>'Calculs rendements'!BC16</f>
        <v>-2.9169166864591863E-2</v>
      </c>
      <c r="P11" s="76">
        <f>'Calculs rendements'!BG16</f>
        <v>-0.24338062420053083</v>
      </c>
      <c r="Q11" s="76">
        <f>'Calculs rendements'!BK16</f>
        <v>-0.12873338931535266</v>
      </c>
      <c r="R11" s="76">
        <f>'Calculs rendements'!BO16</f>
        <v>-7.5463146135641035E-2</v>
      </c>
      <c r="S11" s="76">
        <f>'Calculs rendements'!BS16</f>
        <v>-4.4032594165868064E-2</v>
      </c>
      <c r="T11" s="76">
        <f>'Calculs rendements'!BW16</f>
        <v>-0.14059830715377827</v>
      </c>
      <c r="U11" s="76">
        <f>'Calculs rendements'!CA16</f>
        <v>-4.7628224773182751E-2</v>
      </c>
      <c r="V11" s="76">
        <f>'Calculs rendements'!CE16</f>
        <v>-9.5450377015163221E-2</v>
      </c>
      <c r="W11" s="76">
        <f>'Calculs rendements'!CI16</f>
        <v>-0.13353403202094546</v>
      </c>
      <c r="X11" s="76">
        <f>'Calculs rendements'!CM16</f>
        <v>4.5486697187210705E-2</v>
      </c>
      <c r="Y11" s="76">
        <f>'Calculs rendements'!CQ16</f>
        <v>-3.4770230756917889E-2</v>
      </c>
      <c r="Z11" s="76">
        <f>'Calculs rendements'!CU16</f>
        <v>-1.2866458514255571E-2</v>
      </c>
      <c r="AA11" s="76">
        <f>'Calculs rendements'!CY16</f>
        <v>-6.0083853876060897E-2</v>
      </c>
      <c r="AB11" s="76">
        <f>'Calculs rendements'!DC16</f>
        <v>4.7683738032099236E-2</v>
      </c>
      <c r="AC11" s="76">
        <f>'Calculs rendements'!DG16</f>
        <v>-2.0182834836502135E-2</v>
      </c>
      <c r="AD11" s="76">
        <f>'Calculs rendements'!DK16</f>
        <v>1.7595761890379442E-2</v>
      </c>
      <c r="AE11" s="76">
        <f>'Calculs rendements'!DO16</f>
        <v>-5.0618584370345839E-2</v>
      </c>
      <c r="AF11" s="76">
        <f>'Calculs rendements'!DS16</f>
        <v>-9.9999435641913256E-2</v>
      </c>
      <c r="AG11" s="76">
        <f>'Calculs rendements'!DW16</f>
        <v>1.0253781980176936E-3</v>
      </c>
      <c r="AH11" s="76">
        <f>'Calculs rendements'!EA16</f>
        <v>-1.7458531118310045E-2</v>
      </c>
      <c r="AI11" s="76">
        <f>'Calculs rendements'!EE16</f>
        <v>-0.13479599553336707</v>
      </c>
      <c r="AJ11" s="76">
        <f>'Calculs rendements'!EI16</f>
        <v>3.126432754968541E-2</v>
      </c>
      <c r="AK11" s="76">
        <f>'Calculs rendements'!EM16</f>
        <v>7.3133513180878643E-2</v>
      </c>
      <c r="AL11" s="76">
        <f>'Calculs rendements'!EQ16</f>
        <v>4.783101019149855E-3</v>
      </c>
      <c r="AM11" s="76">
        <f>'Calculs rendements'!EU16</f>
        <v>-0.13173130539952382</v>
      </c>
      <c r="AN11" s="76">
        <f>'Calculs rendements'!EY16</f>
        <v>-5.2869425493018256E-2</v>
      </c>
      <c r="AO11" s="76">
        <f>'Calculs rendements'!FC16</f>
        <v>-5.4433664533465438E-2</v>
      </c>
      <c r="AP11" s="76">
        <f>'Calculs rendements'!FG16</f>
        <v>-0.10274517399573677</v>
      </c>
      <c r="AQ11" s="76">
        <f>'Calculs rendements'!FK16</f>
        <v>-7.2074663606039296E-3</v>
      </c>
      <c r="AR11" s="76">
        <f>'Calculs rendements'!FO16</f>
        <v>-8.1353923962300748E-2</v>
      </c>
      <c r="AS11" s="76">
        <f>'Calculs rendements'!FS16</f>
        <v>2.6991103971972874E-3</v>
      </c>
      <c r="AT11" s="76">
        <f>'Calculs rendements'!FW16</f>
        <v>-1.0316922982661415E-2</v>
      </c>
      <c r="AU11" s="76">
        <f>'Calculs rendements'!GA16</f>
        <v>0.17490955309135622</v>
      </c>
      <c r="AV11" s="76">
        <f>'Calculs rendements'!GE16</f>
        <v>-5.5901832759834583E-2</v>
      </c>
      <c r="AW11" s="76">
        <f>'Calculs rendements'!GI16</f>
        <v>-0.11985717199146075</v>
      </c>
      <c r="AX11" s="76">
        <f>'Calculs rendements'!GM16</f>
        <v>-0.11605398983381586</v>
      </c>
      <c r="AY11" s="76">
        <f>'Calculs rendements'!GQ16</f>
        <v>-7.4356244186777063E-3</v>
      </c>
    </row>
    <row r="12" spans="2:60">
      <c r="B12" s="76">
        <f>'Calculs rendements'!C17</f>
        <v>-5.9746726238657469E-2</v>
      </c>
      <c r="C12" s="76">
        <f>'Calculs rendements'!G17</f>
        <v>0.10826176251042038</v>
      </c>
      <c r="D12" s="76">
        <f>'Calculs rendements'!K17</f>
        <v>3.1145596116178991E-2</v>
      </c>
      <c r="E12" s="76">
        <f>'Calculs rendements'!O17</f>
        <v>-1.0546278405620431E-2</v>
      </c>
      <c r="F12" s="76">
        <f>'Calculs rendements'!S17</f>
        <v>0.1778939373761122</v>
      </c>
      <c r="G12" s="76">
        <f>'Calculs rendements'!W17</f>
        <v>8.1025878072309418E-2</v>
      </c>
      <c r="H12" s="76">
        <f>'Calculs rendements'!AA17</f>
        <v>0.12587516460334275</v>
      </c>
      <c r="I12" s="76">
        <f>'Calculs rendements'!AE17</f>
        <v>-0.21022036193201021</v>
      </c>
      <c r="J12" s="76">
        <f>'Calculs rendements'!AI17</f>
        <v>0.10820956561106157</v>
      </c>
      <c r="K12" s="76">
        <f>'Calculs rendements'!AM17</f>
        <v>1.9915425857318855E-2</v>
      </c>
      <c r="L12" s="76">
        <f>'Calculs rendements'!AQ17</f>
        <v>0.27895857662757106</v>
      </c>
      <c r="M12" s="76">
        <f>'Calculs rendements'!AU17</f>
        <v>0.19607890478924328</v>
      </c>
      <c r="N12" s="76">
        <f>'Calculs rendements'!AY17</f>
        <v>4.562728148104353E-2</v>
      </c>
      <c r="O12" s="76">
        <f>'Calculs rendements'!BC17</f>
        <v>-6.5147803873427432E-2</v>
      </c>
      <c r="P12" s="76">
        <f>'Calculs rendements'!BG17</f>
        <v>0.28300334321412018</v>
      </c>
      <c r="Q12" s="76">
        <f>'Calculs rendements'!BK17</f>
        <v>9.4833855162304193E-2</v>
      </c>
      <c r="R12" s="76">
        <f>'Calculs rendements'!BO17</f>
        <v>7.1049052699539081E-2</v>
      </c>
      <c r="S12" s="76">
        <f>'Calculs rendements'!BS17</f>
        <v>8.5469718002295386E-2</v>
      </c>
      <c r="T12" s="76">
        <f>'Calculs rendements'!BW17</f>
        <v>6.2691241123790764E-2</v>
      </c>
      <c r="U12" s="76">
        <f>'Calculs rendements'!CA17</f>
        <v>4.0334317260992736E-2</v>
      </c>
      <c r="V12" s="76">
        <f>'Calculs rendements'!CE17</f>
        <v>4.6954274868636479E-2</v>
      </c>
      <c r="W12" s="76">
        <f>'Calculs rendements'!CI17</f>
        <v>0.1335340320209456</v>
      </c>
      <c r="X12" s="76">
        <f>'Calculs rendements'!CM17</f>
        <v>8.0495070376899059E-3</v>
      </c>
      <c r="Y12" s="76">
        <f>'Calculs rendements'!CQ17</f>
        <v>7.4210408994694454E-3</v>
      </c>
      <c r="Z12" s="76">
        <f>'Calculs rendements'!CU17</f>
        <v>-0.12137978033756587</v>
      </c>
      <c r="AA12" s="76">
        <f>'Calculs rendements'!CY17</f>
        <v>-7.5402208816675961E-2</v>
      </c>
      <c r="AB12" s="76">
        <f>'Calculs rendements'!DC17</f>
        <v>-9.2030177892956228E-3</v>
      </c>
      <c r="AC12" s="76">
        <f>'Calculs rendements'!DG17</f>
        <v>8.7435709943667755E-2</v>
      </c>
      <c r="AD12" s="76">
        <f>'Calculs rendements'!DK17</f>
        <v>-6.8854453603139978E-2</v>
      </c>
      <c r="AE12" s="76">
        <f>'Calculs rendements'!DO17</f>
        <v>0.10919743358439357</v>
      </c>
      <c r="AF12" s="76">
        <f>'Calculs rendements'!DS17</f>
        <v>0.12350936623720436</v>
      </c>
      <c r="AG12" s="76">
        <f>'Calculs rendements'!DW17</f>
        <v>-9.57137969885202E-2</v>
      </c>
      <c r="AH12" s="76">
        <f>'Calculs rendements'!EA17</f>
        <v>6.1448522593925629E-2</v>
      </c>
      <c r="AI12" s="76">
        <f>'Calculs rendements'!EE17</f>
        <v>5.2760158533848973E-2</v>
      </c>
      <c r="AJ12" s="76">
        <f>'Calculs rendements'!EI17</f>
        <v>-5.5627775607471459E-2</v>
      </c>
      <c r="AK12" s="76">
        <f>'Calculs rendements'!EM17</f>
        <v>-4.8611919050436624E-3</v>
      </c>
      <c r="AL12" s="76">
        <f>'Calculs rendements'!EQ17</f>
        <v>0.12058120944066709</v>
      </c>
      <c r="AM12" s="76">
        <f>'Calculs rendements'!EU17</f>
        <v>0.17536006791420197</v>
      </c>
      <c r="AN12" s="76">
        <f>'Calculs rendements'!EY17</f>
        <v>1.2395234002585204E-2</v>
      </c>
      <c r="AO12" s="76">
        <f>'Calculs rendements'!FC17</f>
        <v>0.11076559548845892</v>
      </c>
      <c r="AP12" s="76">
        <f>'Calculs rendements'!FG17</f>
        <v>9.1912198658797795E-2</v>
      </c>
      <c r="AQ12" s="76">
        <f>'Calculs rendements'!FK17</f>
        <v>0.17295649994551959</v>
      </c>
      <c r="AR12" s="76">
        <f>'Calculs rendements'!FO17</f>
        <v>-8.8464615009864619E-2</v>
      </c>
      <c r="AS12" s="76">
        <f>'Calculs rendements'!FS17</f>
        <v>0.10966404188174919</v>
      </c>
      <c r="AT12" s="76">
        <f>'Calculs rendements'!FW17</f>
        <v>5.1717589256065309E-3</v>
      </c>
      <c r="AU12" s="76">
        <f>'Calculs rendements'!GA17</f>
        <v>-4.8853707088514831E-2</v>
      </c>
      <c r="AV12" s="76">
        <f>'Calculs rendements'!GE17</f>
        <v>-7.1311041715449728E-3</v>
      </c>
      <c r="AW12" s="76">
        <f>'Calculs rendements'!GI17</f>
        <v>0.13933481846506587</v>
      </c>
      <c r="AX12" s="76">
        <f>'Calculs rendements'!GM17</f>
        <v>3.5211502351336424E-2</v>
      </c>
      <c r="AY12" s="76">
        <f>'Calculs rendements'!GQ17</f>
        <v>8.2438985336822507E-2</v>
      </c>
    </row>
    <row r="13" spans="2:60">
      <c r="B13" s="76">
        <f>'Calculs rendements'!C18</f>
        <v>2.2584929425617104E-2</v>
      </c>
      <c r="C13" s="76">
        <f>'Calculs rendements'!G18</f>
        <v>-3.4220947887440262E-2</v>
      </c>
      <c r="D13" s="76">
        <f>'Calculs rendements'!K18</f>
        <v>8.1937207353753577E-3</v>
      </c>
      <c r="E13" s="76">
        <f>'Calculs rendements'!O18</f>
        <v>3.8158418274297452E-2</v>
      </c>
      <c r="F13" s="76">
        <f>'Calculs rendements'!S18</f>
        <v>2.2880726081966441E-2</v>
      </c>
      <c r="G13" s="76">
        <f>'Calculs rendements'!W18</f>
        <v>-2.7093175183559023E-2</v>
      </c>
      <c r="H13" s="76">
        <f>'Calculs rendements'!AA18</f>
        <v>4.8134500481582979E-2</v>
      </c>
      <c r="I13" s="76">
        <f>'Calculs rendements'!AE18</f>
        <v>-2.5345709380756556E-2</v>
      </c>
      <c r="J13" s="76">
        <f>'Calculs rendements'!AI18</f>
        <v>8.6609998952884223E-2</v>
      </c>
      <c r="K13" s="76">
        <f>'Calculs rendements'!AM18</f>
        <v>5.9242931301524145E-2</v>
      </c>
      <c r="L13" s="76">
        <f>'Calculs rendements'!AQ18</f>
        <v>3.9220786046387103E-2</v>
      </c>
      <c r="M13" s="76">
        <f>'Calculs rendements'!AU18</f>
        <v>1.7840337041462598E-2</v>
      </c>
      <c r="N13" s="76">
        <f>'Calculs rendements'!AY18</f>
        <v>4.4606122295906013E-2</v>
      </c>
      <c r="O13" s="76">
        <f>'Calculs rendements'!BC18</f>
        <v>0.12508119426705558</v>
      </c>
      <c r="P13" s="76">
        <f>'Calculs rendements'!BG18</f>
        <v>5.4103930885631611E-2</v>
      </c>
      <c r="Q13" s="76">
        <f>'Calculs rendements'!BK18</f>
        <v>-6.5246621775519445E-2</v>
      </c>
      <c r="R13" s="76">
        <f>'Calculs rendements'!BO18</f>
        <v>3.9048811295832722E-2</v>
      </c>
      <c r="S13" s="76">
        <f>'Calculs rendements'!BS18</f>
        <v>2.1898747935512664E-2</v>
      </c>
      <c r="T13" s="76">
        <f>'Calculs rendements'!BW18</f>
        <v>-9.7072464431438854E-3</v>
      </c>
      <c r="U13" s="76">
        <f>'Calculs rendements'!CA18</f>
        <v>4.0177584819351943E-2</v>
      </c>
      <c r="V13" s="76">
        <f>'Calculs rendements'!CE18</f>
        <v>7.6939084315977402E-2</v>
      </c>
      <c r="W13" s="76">
        <f>'Calculs rendements'!CI18</f>
        <v>0</v>
      </c>
      <c r="X13" s="76">
        <f>'Calculs rendements'!CM18</f>
        <v>6.8188798930059052E-2</v>
      </c>
      <c r="Y13" s="76">
        <f>'Calculs rendements'!CQ18</f>
        <v>-2.0542115305208004E-2</v>
      </c>
      <c r="Z13" s="76">
        <f>'Calculs rendements'!CU18</f>
        <v>0.12699551325702363</v>
      </c>
      <c r="AA13" s="76">
        <f>'Calculs rendements'!CY18</f>
        <v>4.984673473520531E-2</v>
      </c>
      <c r="AB13" s="76">
        <f>'Calculs rendements'!DC18</f>
        <v>1.5401992026891555E-3</v>
      </c>
      <c r="AC13" s="76">
        <f>'Calculs rendements'!DG18</f>
        <v>5.7436903772162165E-2</v>
      </c>
      <c r="AD13" s="76">
        <f>'Calculs rendements'!DK18</f>
        <v>-6.9444723528110461E-3</v>
      </c>
      <c r="AE13" s="76">
        <f>'Calculs rendements'!DO18</f>
        <v>7.951354819148547E-2</v>
      </c>
      <c r="AF13" s="76">
        <f>'Calculs rendements'!DS18</f>
        <v>2.064106081197686E-2</v>
      </c>
      <c r="AG13" s="76">
        <f>'Calculs rendements'!DW18</f>
        <v>0.10794756601705913</v>
      </c>
      <c r="AH13" s="76">
        <f>'Calculs rendements'!EA18</f>
        <v>7.7239704550104427E-2</v>
      </c>
      <c r="AI13" s="76">
        <f>'Calculs rendements'!EE18</f>
        <v>3.213903506949569E-2</v>
      </c>
      <c r="AJ13" s="76">
        <f>'Calculs rendements'!EI18</f>
        <v>6.2476142931046801E-2</v>
      </c>
      <c r="AK13" s="76">
        <f>'Calculs rendements'!EM18</f>
        <v>7.2816176283465484E-2</v>
      </c>
      <c r="AL13" s="76">
        <f>'Calculs rendements'!EQ18</f>
        <v>-5.2088640154499308E-2</v>
      </c>
      <c r="AM13" s="76">
        <f>'Calculs rendements'!EU18</f>
        <v>2.1753904266642417E-2</v>
      </c>
      <c r="AN13" s="76">
        <f>'Calculs rendements'!EY18</f>
        <v>4.6025819017231968E-2</v>
      </c>
      <c r="AO13" s="76">
        <f>'Calculs rendements'!FC18</f>
        <v>4.4382724412042253E-2</v>
      </c>
      <c r="AP13" s="76">
        <f>'Calculs rendements'!FG18</f>
        <v>3.4128586395237047E-2</v>
      </c>
      <c r="AQ13" s="76">
        <f>'Calculs rendements'!FK18</f>
        <v>5.8051568513082283E-2</v>
      </c>
      <c r="AR13" s="76">
        <f>'Calculs rendements'!FO18</f>
        <v>0.234576728774885</v>
      </c>
      <c r="AS13" s="76">
        <f>'Calculs rendements'!FS18</f>
        <v>4.81931251479965E-3</v>
      </c>
      <c r="AT13" s="76">
        <f>'Calculs rendements'!FW18</f>
        <v>8.6765736400078994E-2</v>
      </c>
      <c r="AU13" s="76">
        <f>'Calculs rendements'!GA18</f>
        <v>-0.11778178148076252</v>
      </c>
      <c r="AV13" s="76">
        <f>'Calculs rendements'!GE18</f>
        <v>0</v>
      </c>
      <c r="AW13" s="76">
        <f>'Calculs rendements'!GI18</f>
        <v>2.7987277691499897E-2</v>
      </c>
      <c r="AX13" s="76">
        <f>'Calculs rendements'!GM18</f>
        <v>8.4030629761714395E-2</v>
      </c>
      <c r="AY13" s="76">
        <f>'Calculs rendements'!GQ18</f>
        <v>2.47187797204735E-2</v>
      </c>
    </row>
    <row r="14" spans="2:60">
      <c r="B14" s="76">
        <f>'Calculs rendements'!C19</f>
        <v>2.6821348685105134E-2</v>
      </c>
      <c r="C14" s="76">
        <f>'Calculs rendements'!G19</f>
        <v>4.3423068860617134E-3</v>
      </c>
      <c r="D14" s="76">
        <f>'Calculs rendements'!K19</f>
        <v>8.9357465352743193E-2</v>
      </c>
      <c r="E14" s="76">
        <f>'Calculs rendements'!O19</f>
        <v>3.5332678075628038E-2</v>
      </c>
      <c r="F14" s="76">
        <f>'Calculs rendements'!S19</f>
        <v>3.788467047264403E-2</v>
      </c>
      <c r="G14" s="76">
        <f>'Calculs rendements'!W19</f>
        <v>4.8866909071109729E-2</v>
      </c>
      <c r="H14" s="76">
        <f>'Calculs rendements'!AA19</f>
        <v>4.2462928460278486E-2</v>
      </c>
      <c r="I14" s="76">
        <f>'Calculs rendements'!AE19</f>
        <v>3.6168325838908111E-2</v>
      </c>
      <c r="J14" s="76">
        <f>'Calculs rendements'!AI19</f>
        <v>4.5755336939908214E-2</v>
      </c>
      <c r="K14" s="76">
        <f>'Calculs rendements'!AM19</f>
        <v>5.5091255856880871E-2</v>
      </c>
      <c r="L14" s="76">
        <f>'Calculs rendements'!AQ19</f>
        <v>3.5091302216382868E-2</v>
      </c>
      <c r="M14" s="76">
        <f>'Calculs rendements'!AU19</f>
        <v>6.3952410809803073E-2</v>
      </c>
      <c r="N14" s="76">
        <f>'Calculs rendements'!AY19</f>
        <v>7.7391672924507382E-2</v>
      </c>
      <c r="O14" s="76">
        <f>'Calculs rendements'!BC19</f>
        <v>4.9662176591409687E-2</v>
      </c>
      <c r="P14" s="76">
        <f>'Calculs rendements'!BG19</f>
        <v>-2.5438068947777137E-3</v>
      </c>
      <c r="Q14" s="76">
        <f>'Calculs rendements'!BK19</f>
        <v>4.663714836120799E-2</v>
      </c>
      <c r="R14" s="76">
        <f>'Calculs rendements'!BO19</f>
        <v>5.9873508768724153E-2</v>
      </c>
      <c r="S14" s="76">
        <f>'Calculs rendements'!BS19</f>
        <v>4.6552625424918795E-2</v>
      </c>
      <c r="T14" s="76">
        <f>'Calculs rendements'!BW19</f>
        <v>0.15208075562261061</v>
      </c>
      <c r="U14" s="76">
        <f>'Calculs rendements'!CA19</f>
        <v>5.0730475580924146E-2</v>
      </c>
      <c r="V14" s="76">
        <f>'Calculs rendements'!CE19</f>
        <v>5.4447565454494233E-4</v>
      </c>
      <c r="W14" s="76">
        <f>'Calculs rendements'!CI19</f>
        <v>6.0619645363494283E-2</v>
      </c>
      <c r="X14" s="76">
        <f>'Calculs rendements'!CM19</f>
        <v>-5.3569641249676036E-3</v>
      </c>
      <c r="Y14" s="76">
        <f>'Calculs rendements'!CQ19</f>
        <v>2.4232085466056399E-2</v>
      </c>
      <c r="Z14" s="76">
        <f>'Calculs rendements'!CU19</f>
        <v>5.6130019005210799E-4</v>
      </c>
      <c r="AA14" s="76">
        <f>'Calculs rendements'!CY19</f>
        <v>4.9725586491936036E-2</v>
      </c>
      <c r="AB14" s="76">
        <f>'Calculs rendements'!DC19</f>
        <v>-4.624621262283698E-3</v>
      </c>
      <c r="AC14" s="76">
        <f>'Calculs rendements'!DG19</f>
        <v>-9.0321594421409218E-2</v>
      </c>
      <c r="AD14" s="76">
        <f>'Calculs rendements'!DK19</f>
        <v>2.7835786936463991E-3</v>
      </c>
      <c r="AE14" s="76">
        <f>'Calculs rendements'!DO19</f>
        <v>3.480818778030096E-2</v>
      </c>
      <c r="AF14" s="76">
        <f>'Calculs rendements'!DS19</f>
        <v>9.6797606263056245E-3</v>
      </c>
      <c r="AG14" s="76">
        <f>'Calculs rendements'!DW19</f>
        <v>1.3085640286777216E-2</v>
      </c>
      <c r="AH14" s="76">
        <f>'Calculs rendements'!EA19</f>
        <v>4.7627911281624413E-2</v>
      </c>
      <c r="AI14" s="76">
        <f>'Calculs rendements'!EE19</f>
        <v>5.2547995216436806E-2</v>
      </c>
      <c r="AJ14" s="76">
        <f>'Calculs rendements'!EI19</f>
        <v>9.3054560870657367E-3</v>
      </c>
      <c r="AK14" s="76">
        <f>'Calculs rendements'!EM19</f>
        <v>6.2741678090252925E-2</v>
      </c>
      <c r="AL14" s="76">
        <f>'Calculs rendements'!EQ19</f>
        <v>3.9930580203497261E-2</v>
      </c>
      <c r="AM14" s="76">
        <f>'Calculs rendements'!EU19</f>
        <v>-2.3480350657104108E-2</v>
      </c>
      <c r="AN14" s="76">
        <f>'Calculs rendements'!EY19</f>
        <v>9.7509527050582551E-2</v>
      </c>
      <c r="AO14" s="76">
        <f>'Calculs rendements'!FC19</f>
        <v>4.6792524882787019E-2</v>
      </c>
      <c r="AP14" s="76">
        <f>'Calculs rendements'!FG19</f>
        <v>-8.5816103802334856E-2</v>
      </c>
      <c r="AQ14" s="76">
        <f>'Calculs rendements'!FK19</f>
        <v>6.2452500437728507E-3</v>
      </c>
      <c r="AR14" s="76">
        <f>'Calculs rendements'!FO19</f>
        <v>-7.8654647203985378E-2</v>
      </c>
      <c r="AS14" s="76">
        <f>'Calculs rendements'!FS19</f>
        <v>-1.4528318229144039E-2</v>
      </c>
      <c r="AT14" s="76">
        <f>'Calculs rendements'!FW19</f>
        <v>4.7185528021956866E-3</v>
      </c>
      <c r="AU14" s="76">
        <f>'Calculs rendements'!GA19</f>
        <v>-2.2568291709229634E-2</v>
      </c>
      <c r="AV14" s="76">
        <f>'Calculs rendements'!GE19</f>
        <v>4.4536570095802766E-2</v>
      </c>
      <c r="AW14" s="76">
        <f>'Calculs rendements'!GI19</f>
        <v>3.9148494695215336E-2</v>
      </c>
      <c r="AX14" s="76">
        <f>'Calculs rendements'!GM19</f>
        <v>9.6562014383105715E-2</v>
      </c>
      <c r="AY14" s="76">
        <f>'Calculs rendements'!GQ19</f>
        <v>0.12190107651551595</v>
      </c>
    </row>
    <row r="15" spans="2:60">
      <c r="B15" s="76">
        <f>'Calculs rendements'!C20</f>
        <v>1.9189239315515708E-2</v>
      </c>
      <c r="C15" s="76">
        <f>'Calculs rendements'!G20</f>
        <v>7.1707350545375716E-3</v>
      </c>
      <c r="D15" s="76">
        <f>'Calculs rendements'!K20</f>
        <v>-4.0849600570338943E-2</v>
      </c>
      <c r="E15" s="76">
        <f>'Calculs rendements'!O20</f>
        <v>4.4329904965810352E-2</v>
      </c>
      <c r="F15" s="76">
        <f>'Calculs rendements'!S20</f>
        <v>-5.5729393320283404E-3</v>
      </c>
      <c r="G15" s="76">
        <f>'Calculs rendements'!W20</f>
        <v>-2.098773240247543E-2</v>
      </c>
      <c r="H15" s="76">
        <f>'Calculs rendements'!AA20</f>
        <v>2.3192701618306014E-2</v>
      </c>
      <c r="I15" s="76">
        <f>'Calculs rendements'!AE20</f>
        <v>-0.16144308216431186</v>
      </c>
      <c r="J15" s="76">
        <f>'Calculs rendements'!AI20</f>
        <v>3.271510114439332E-2</v>
      </c>
      <c r="K15" s="76">
        <f>'Calculs rendements'!AM20</f>
        <v>-4.2778180414637518E-2</v>
      </c>
      <c r="L15" s="76">
        <f>'Calculs rendements'!AQ20</f>
        <v>-7.6600492592363345E-2</v>
      </c>
      <c r="M15" s="76">
        <f>'Calculs rendements'!AU20</f>
        <v>2.8273649511198422E-2</v>
      </c>
      <c r="N15" s="76">
        <f>'Calculs rendements'!AY20</f>
        <v>-4.2710310462014895E-3</v>
      </c>
      <c r="O15" s="76">
        <f>'Calculs rendements'!BC20</f>
        <v>7.9769831821646195E-2</v>
      </c>
      <c r="P15" s="76">
        <f>'Calculs rendements'!BG20</f>
        <v>-1.6674425318916337E-2</v>
      </c>
      <c r="Q15" s="76">
        <f>'Calculs rendements'!BK20</f>
        <v>-4.7000267395986624E-2</v>
      </c>
      <c r="R15" s="76">
        <f>'Calculs rendements'!BO20</f>
        <v>2.0028316911604141E-3</v>
      </c>
      <c r="S15" s="76">
        <f>'Calculs rendements'!BS20</f>
        <v>9.8375438820930916E-2</v>
      </c>
      <c r="T15" s="76">
        <f>'Calculs rendements'!BW20</f>
        <v>3.3225598986305893E-2</v>
      </c>
      <c r="U15" s="76">
        <f>'Calculs rendements'!CA20</f>
        <v>-6.6880837297194338E-4</v>
      </c>
      <c r="V15" s="76">
        <f>'Calculs rendements'!CE20</f>
        <v>-4.3376233915454483E-2</v>
      </c>
      <c r="W15" s="76">
        <f>'Calculs rendements'!CI20</f>
        <v>5.7159608699363471E-2</v>
      </c>
      <c r="X15" s="76">
        <f>'Calculs rendements'!CM20</f>
        <v>2.8531634080876927E-2</v>
      </c>
      <c r="Y15" s="76">
        <f>'Calculs rendements'!CQ20</f>
        <v>6.7641953035852118E-2</v>
      </c>
      <c r="Z15" s="76">
        <f>'Calculs rendements'!CU20</f>
        <v>3.4107768569219168E-2</v>
      </c>
      <c r="AA15" s="76">
        <f>'Calculs rendements'!CY20</f>
        <v>4.380079833629838E-2</v>
      </c>
      <c r="AB15" s="76">
        <f>'Calculs rendements'!DC20</f>
        <v>4.9744528239900387E-2</v>
      </c>
      <c r="AC15" s="76">
        <f>'Calculs rendements'!DG20</f>
        <v>9.5363618526226476E-2</v>
      </c>
      <c r="AD15" s="76">
        <f>'Calculs rendements'!DK20</f>
        <v>8.5214535468652874E-2</v>
      </c>
      <c r="AE15" s="76">
        <f>'Calculs rendements'!DO20</f>
        <v>-3.7997148384087458E-2</v>
      </c>
      <c r="AF15" s="76">
        <f>'Calculs rendements'!DS20</f>
        <v>3.8459171294162355E-3</v>
      </c>
      <c r="AG15" s="76">
        <f>'Calculs rendements'!DW20</f>
        <v>9.0754078100112781E-2</v>
      </c>
      <c r="AH15" s="76">
        <f>'Calculs rendements'!EA20</f>
        <v>9.8077038392813537E-3</v>
      </c>
      <c r="AI15" s="76">
        <f>'Calculs rendements'!EE20</f>
        <v>4.9504751907911863E-2</v>
      </c>
      <c r="AJ15" s="76">
        <f>'Calculs rendements'!EI20</f>
        <v>7.4902370218330211E-2</v>
      </c>
      <c r="AK15" s="76">
        <f>'Calculs rendements'!EM20</f>
        <v>-6.2367814813287403E-2</v>
      </c>
      <c r="AL15" s="76">
        <f>'Calculs rendements'!EQ20</f>
        <v>9.1689417185031763E-2</v>
      </c>
      <c r="AM15" s="76">
        <f>'Calculs rendements'!EU20</f>
        <v>4.5597053079722095E-2</v>
      </c>
      <c r="AN15" s="76">
        <f>'Calculs rendements'!EY20</f>
        <v>5.0194317125903533E-2</v>
      </c>
      <c r="AO15" s="76">
        <f>'Calculs rendements'!FC20</f>
        <v>2.052093303897716E-2</v>
      </c>
      <c r="AP15" s="76">
        <f>'Calculs rendements'!FG20</f>
        <v>0.17392328799707335</v>
      </c>
      <c r="AQ15" s="76">
        <f>'Calculs rendements'!FK20</f>
        <v>9.3087605043938301E-2</v>
      </c>
      <c r="AR15" s="76">
        <f>'Calculs rendements'!FO20</f>
        <v>1.3511595972632144E-2</v>
      </c>
      <c r="AS15" s="76">
        <f>'Calculs rendements'!FS20</f>
        <v>8.1917340594794233E-2</v>
      </c>
      <c r="AT15" s="76">
        <f>'Calculs rendements'!FW20</f>
        <v>2.4577777316155538E-2</v>
      </c>
      <c r="AU15" s="76">
        <f>'Calculs rendements'!GA20</f>
        <v>3.3195051228527132E-3</v>
      </c>
      <c r="AV15" s="76">
        <f>'Calculs rendements'!GE20</f>
        <v>3.9651480452109054E-2</v>
      </c>
      <c r="AW15" s="76">
        <f>'Calculs rendements'!GI20</f>
        <v>5.294079262325016E-2</v>
      </c>
      <c r="AX15" s="76">
        <f>'Calculs rendements'!GM20</f>
        <v>-9.2902717642735205E-3</v>
      </c>
      <c r="AY15" s="76">
        <f>'Calculs rendements'!GQ20</f>
        <v>-4.3552835074671802E-2</v>
      </c>
    </row>
    <row r="16" spans="2:60">
      <c r="B16" s="76">
        <f>'Calculs rendements'!C21</f>
        <v>0.11504888780952882</v>
      </c>
      <c r="C16" s="76">
        <f>'Calculs rendements'!G21</f>
        <v>6.0319761620438991E-2</v>
      </c>
      <c r="D16" s="76">
        <f>'Calculs rendements'!K21</f>
        <v>3.813280765100785E-2</v>
      </c>
      <c r="E16" s="76">
        <f>'Calculs rendements'!O21</f>
        <v>7.3776468581241997E-2</v>
      </c>
      <c r="F16" s="76">
        <f>'Calculs rendements'!S21</f>
        <v>-4.1716229818257664E-2</v>
      </c>
      <c r="G16" s="76">
        <f>'Calculs rendements'!W21</f>
        <v>3.8525593327478784E-2</v>
      </c>
      <c r="H16" s="76">
        <f>'Calculs rendements'!AA21</f>
        <v>-2.9427720500522867E-2</v>
      </c>
      <c r="I16" s="76">
        <f>'Calculs rendements'!AE21</f>
        <v>-8.2566362991188195E-3</v>
      </c>
      <c r="J16" s="76">
        <f>'Calculs rendements'!AI21</f>
        <v>-6.6999539239138289E-2</v>
      </c>
      <c r="K16" s="76">
        <f>'Calculs rendements'!AM21</f>
        <v>-3.9220607633894823E-2</v>
      </c>
      <c r="L16" s="76">
        <f>'Calculs rendements'!AQ21</f>
        <v>6.3786662286305112E-2</v>
      </c>
      <c r="M16" s="76">
        <f>'Calculs rendements'!AU21</f>
        <v>-2.6476467101598119E-2</v>
      </c>
      <c r="N16" s="76">
        <f>'Calculs rendements'!AY21</f>
        <v>-3.6476098011658291E-2</v>
      </c>
      <c r="O16" s="76">
        <f>'Calculs rendements'!BC21</f>
        <v>-1.6097186163000994E-2</v>
      </c>
      <c r="P16" s="76">
        <f>'Calculs rendements'!BG21</f>
        <v>-4.025949942435561E-2</v>
      </c>
      <c r="Q16" s="76">
        <f>'Calculs rendements'!BK21</f>
        <v>-6.475666928641198E-2</v>
      </c>
      <c r="R16" s="76">
        <f>'Calculs rendements'!BO21</f>
        <v>1.7839967303756688E-2</v>
      </c>
      <c r="S16" s="76">
        <f>'Calculs rendements'!BS21</f>
        <v>-1.7643864386643452E-2</v>
      </c>
      <c r="T16" s="76">
        <f>'Calculs rendements'!BW21</f>
        <v>-5.6466611477507034E-2</v>
      </c>
      <c r="U16" s="76">
        <f>'Calculs rendements'!CA21</f>
        <v>5.3398023520507959E-2</v>
      </c>
      <c r="V16" s="76">
        <f>'Calculs rendements'!CE21</f>
        <v>-2.3286922923152487E-2</v>
      </c>
      <c r="W16" s="76">
        <f>'Calculs rendements'!CI21</f>
        <v>0</v>
      </c>
      <c r="X16" s="76">
        <f>'Calculs rendements'!CM21</f>
        <v>7.8959807138302265E-2</v>
      </c>
      <c r="Y16" s="76">
        <f>'Calculs rendements'!CQ21</f>
        <v>7.3000740583269427E-2</v>
      </c>
      <c r="Z16" s="76">
        <f>'Calculs rendements'!CU21</f>
        <v>8.0999582583581586E-2</v>
      </c>
      <c r="AA16" s="76">
        <f>'Calculs rendements'!CY21</f>
        <v>-3.8590206754459518E-2</v>
      </c>
      <c r="AB16" s="76">
        <f>'Calculs rendements'!DC21</f>
        <v>3.1128734906790568E-2</v>
      </c>
      <c r="AC16" s="76">
        <f>'Calculs rendements'!DG21</f>
        <v>-3.5951366506352243E-2</v>
      </c>
      <c r="AD16" s="76">
        <f>'Calculs rendements'!DK21</f>
        <v>-1.5434389992860027E-2</v>
      </c>
      <c r="AE16" s="76">
        <f>'Calculs rendements'!DO21</f>
        <v>-4.5759569411550564E-2</v>
      </c>
      <c r="AF16" s="76">
        <f>'Calculs rendements'!DS21</f>
        <v>2.6517578481179811E-2</v>
      </c>
      <c r="AG16" s="76">
        <f>'Calculs rendements'!DW21</f>
        <v>-2.2163755167340288E-2</v>
      </c>
      <c r="AH16" s="76">
        <f>'Calculs rendements'!EA21</f>
        <v>-7.5950543853191953E-3</v>
      </c>
      <c r="AI16" s="76">
        <f>'Calculs rendements'!EE21</f>
        <v>-7.1365497685681997E-2</v>
      </c>
      <c r="AJ16" s="76">
        <f>'Calculs rendements'!EI21</f>
        <v>7.2877036133034895E-2</v>
      </c>
      <c r="AK16" s="76">
        <f>'Calculs rendements'!EM21</f>
        <v>1.7770700284894587E-2</v>
      </c>
      <c r="AL16" s="76">
        <f>'Calculs rendements'!EQ21</f>
        <v>6.4817668435446577E-2</v>
      </c>
      <c r="AM16" s="76">
        <f>'Calculs rendements'!EU21</f>
        <v>9.0384233716943423E-3</v>
      </c>
      <c r="AN16" s="76">
        <f>'Calculs rendements'!EY21</f>
        <v>6.4724971654432431E-2</v>
      </c>
      <c r="AO16" s="76">
        <f>'Calculs rendements'!FC21</f>
        <v>3.5058082679844159E-3</v>
      </c>
      <c r="AP16" s="76">
        <f>'Calculs rendements'!FG21</f>
        <v>6.4161916661713253E-2</v>
      </c>
      <c r="AQ16" s="76">
        <f>'Calculs rendements'!FK21</f>
        <v>8.6025705897266408E-2</v>
      </c>
      <c r="AR16" s="76">
        <f>'Calculs rendements'!FO21</f>
        <v>-8.4626739187337666E-3</v>
      </c>
      <c r="AS16" s="76">
        <f>'Calculs rendements'!FS21</f>
        <v>3.7490530655562578E-2</v>
      </c>
      <c r="AT16" s="76">
        <f>'Calculs rendements'!FW21</f>
        <v>5.799653878024489E-2</v>
      </c>
      <c r="AU16" s="76">
        <f>'Calculs rendements'!GA21</f>
        <v>7.8001239659911056E-2</v>
      </c>
      <c r="AV16" s="76">
        <f>'Calculs rendements'!GE21</f>
        <v>-5.9987676501498327E-3</v>
      </c>
      <c r="AW16" s="76">
        <f>'Calculs rendements'!GI21</f>
        <v>3.1985426949587843E-2</v>
      </c>
      <c r="AX16" s="76">
        <f>'Calculs rendements'!GM21</f>
        <v>5.5754039320063696E-2</v>
      </c>
      <c r="AY16" s="76">
        <f>'Calculs rendements'!GQ21</f>
        <v>0.10082079720408818</v>
      </c>
    </row>
    <row r="17" spans="2:51">
      <c r="B17" s="76">
        <f>'Calculs rendements'!C22</f>
        <v>-7.7733844868517685E-2</v>
      </c>
      <c r="C17" s="76">
        <f>'Calculs rendements'!G22</f>
        <v>-2.8031297213821624E-2</v>
      </c>
      <c r="D17" s="76">
        <f>'Calculs rendements'!K22</f>
        <v>1.6194589077495245E-2</v>
      </c>
      <c r="E17" s="76">
        <f>'Calculs rendements'!O22</f>
        <v>-3.8430536136155359E-2</v>
      </c>
      <c r="F17" s="76">
        <f>'Calculs rendements'!S22</f>
        <v>1.2908364610460779E-2</v>
      </c>
      <c r="G17" s="76">
        <f>'Calculs rendements'!W22</f>
        <v>-5.9963586265134469E-2</v>
      </c>
      <c r="H17" s="76">
        <f>'Calculs rendements'!AA22</f>
        <v>-3.2430512871643023E-2</v>
      </c>
      <c r="I17" s="76">
        <f>'Calculs rendements'!AE22</f>
        <v>0.11778303565638346</v>
      </c>
      <c r="J17" s="76">
        <f>'Calculs rendements'!AI22</f>
        <v>-0.14057637085019922</v>
      </c>
      <c r="K17" s="76">
        <f>'Calculs rendements'!AM22</f>
        <v>-3.4215168413015105E-2</v>
      </c>
      <c r="L17" s="76">
        <f>'Calculs rendements'!AQ22</f>
        <v>-5.8645172775836946E-2</v>
      </c>
      <c r="M17" s="76">
        <f>'Calculs rendements'!AU22</f>
        <v>-0.12352231094919877</v>
      </c>
      <c r="N17" s="76">
        <f>'Calculs rendements'!AY22</f>
        <v>-3.4949379121006346E-2</v>
      </c>
      <c r="O17" s="76">
        <f>'Calculs rendements'!BC22</f>
        <v>8.6134998667709885E-3</v>
      </c>
      <c r="P17" s="76">
        <f>'Calculs rendements'!BG22</f>
        <v>4.034204446642699E-3</v>
      </c>
      <c r="Q17" s="76">
        <f>'Calculs rendements'!BK22</f>
        <v>-5.1287253205645797E-2</v>
      </c>
      <c r="R17" s="76">
        <f>'Calculs rendements'!BO22</f>
        <v>-2.3858030308684372E-2</v>
      </c>
      <c r="S17" s="76">
        <f>'Calculs rendements'!BS22</f>
        <v>-7.3179499118659577E-2</v>
      </c>
      <c r="T17" s="76">
        <f>'Calculs rendements'!BW22</f>
        <v>-6.1904985266218307E-2</v>
      </c>
      <c r="U17" s="76">
        <f>'Calculs rendements'!CA22</f>
        <v>3.6730613123563981E-2</v>
      </c>
      <c r="V17" s="76">
        <f>'Calculs rendements'!CE22</f>
        <v>-6.1879578583739188E-3</v>
      </c>
      <c r="W17" s="76">
        <f>'Calculs rendements'!CI22</f>
        <v>-5.7159608699363408E-2</v>
      </c>
      <c r="X17" s="76">
        <f>'Calculs rendements'!CM22</f>
        <v>6.6161510656312872E-2</v>
      </c>
      <c r="Y17" s="76">
        <f>'Calculs rendements'!CQ22</f>
        <v>5.4488122925353051E-2</v>
      </c>
      <c r="Z17" s="76">
        <f>'Calculs rendements'!CU22</f>
        <v>-1.8631839825484935E-2</v>
      </c>
      <c r="AA17" s="76">
        <f>'Calculs rendements'!CY22</f>
        <v>5.6993185647408094E-2</v>
      </c>
      <c r="AB17" s="76">
        <f>'Calculs rendements'!DC22</f>
        <v>-5.0429767862107976E-2</v>
      </c>
      <c r="AC17" s="76">
        <f>'Calculs rendements'!DG22</f>
        <v>3.8750467427388058E-3</v>
      </c>
      <c r="AD17" s="76">
        <f>'Calculs rendements'!DK22</f>
        <v>7.3089028987428278E-2</v>
      </c>
      <c r="AE17" s="76">
        <f>'Calculs rendements'!DO22</f>
        <v>-0.10573088845053683</v>
      </c>
      <c r="AF17" s="76">
        <f>'Calculs rendements'!DS22</f>
        <v>-9.3886653634082974E-3</v>
      </c>
      <c r="AG17" s="76">
        <f>'Calculs rendements'!DW22</f>
        <v>3.5768379588746159E-2</v>
      </c>
      <c r="AH17" s="76">
        <f>'Calculs rendements'!EA22</f>
        <v>4.4730312731239459E-2</v>
      </c>
      <c r="AI17" s="76">
        <f>'Calculs rendements'!EE22</f>
        <v>-6.2826284508162217E-2</v>
      </c>
      <c r="AJ17" s="76">
        <f>'Calculs rendements'!EI22</f>
        <v>4.2994424250194584E-2</v>
      </c>
      <c r="AK17" s="76">
        <f>'Calculs rendements'!EM22</f>
        <v>-5.2024886348867117E-3</v>
      </c>
      <c r="AL17" s="76">
        <f>'Calculs rendements'!EQ22</f>
        <v>-4.9313453420503292E-2</v>
      </c>
      <c r="AM17" s="76">
        <f>'Calculs rendements'!EU22</f>
        <v>-3.8353807811999478E-2</v>
      </c>
      <c r="AN17" s="76">
        <f>'Calculs rendements'!EY22</f>
        <v>-7.2516250791271289E-2</v>
      </c>
      <c r="AO17" s="76">
        <f>'Calculs rendements'!FC22</f>
        <v>-2.767100759504865E-2</v>
      </c>
      <c r="AP17" s="76">
        <f>'Calculs rendements'!FG22</f>
        <v>-7.0204330168316606E-2</v>
      </c>
      <c r="AQ17" s="76">
        <f>'Calculs rendements'!FK22</f>
        <v>-6.6359664817181793E-2</v>
      </c>
      <c r="AR17" s="76">
        <f>'Calculs rendements'!FO22</f>
        <v>-1.5436973917016726E-2</v>
      </c>
      <c r="AS17" s="76">
        <f>'Calculs rendements'!FS22</f>
        <v>6.8992805855528055E-2</v>
      </c>
      <c r="AT17" s="76">
        <f>'Calculs rendements'!FW22</f>
        <v>5.1881392012472778E-2</v>
      </c>
      <c r="AU17" s="76">
        <f>'Calculs rendements'!GA22</f>
        <v>2.4206008095959006E-2</v>
      </c>
      <c r="AV17" s="76">
        <f>'Calculs rendements'!GE22</f>
        <v>-1.1497897807097259E-2</v>
      </c>
      <c r="AW17" s="76">
        <f>'Calculs rendements'!GI22</f>
        <v>-2.7352856674145165E-2</v>
      </c>
      <c r="AX17" s="76">
        <f>'Calculs rendements'!GM22</f>
        <v>-1.2945999275966425E-2</v>
      </c>
      <c r="AY17" s="76">
        <f>'Calculs rendements'!GQ22</f>
        <v>-1.9758975033265101E-2</v>
      </c>
    </row>
    <row r="18" spans="2:51">
      <c r="B18" s="76">
        <f>'Calculs rendements'!C23</f>
        <v>0.112657326341603</v>
      </c>
      <c r="C18" s="76">
        <f>'Calculs rendements'!G23</f>
        <v>-1.6863885113107348E-2</v>
      </c>
      <c r="D18" s="76">
        <f>'Calculs rendements'!K23</f>
        <v>3.2271289011254527E-2</v>
      </c>
      <c r="E18" s="76">
        <f>'Calculs rendements'!O23</f>
        <v>-2.1603517054037274E-2</v>
      </c>
      <c r="F18" s="76">
        <f>'Calculs rendements'!S23</f>
        <v>-1.6853021216011305E-2</v>
      </c>
      <c r="G18" s="76">
        <f>'Calculs rendements'!W23</f>
        <v>9.5848749487916253E-3</v>
      </c>
      <c r="H18" s="76">
        <f>'Calculs rendements'!AA23</f>
        <v>2.9918826913231779E-3</v>
      </c>
      <c r="I18" s="76">
        <f>'Calculs rendements'!AE23</f>
        <v>6.209080001977229E-2</v>
      </c>
      <c r="J18" s="76">
        <f>'Calculs rendements'!AI23</f>
        <v>0.13750061688663462</v>
      </c>
      <c r="K18" s="76">
        <f>'Calculs rendements'!AM23</f>
        <v>-2.8260215671756226E-3</v>
      </c>
      <c r="L18" s="76">
        <f>'Calculs rendements'!AQ23</f>
        <v>0.18421910131794478</v>
      </c>
      <c r="M18" s="76">
        <f>'Calculs rendements'!AU23</f>
        <v>-1.1290003007418743E-3</v>
      </c>
      <c r="N18" s="76">
        <f>'Calculs rendements'!AY23</f>
        <v>4.0541141594136569E-2</v>
      </c>
      <c r="O18" s="76">
        <f>'Calculs rendements'!BC23</f>
        <v>-5.1745407655166921E-2</v>
      </c>
      <c r="P18" s="76">
        <f>'Calculs rendements'!BG23</f>
        <v>-0.11577344809759113</v>
      </c>
      <c r="Q18" s="76">
        <f>'Calculs rendements'!BK23</f>
        <v>3.9142559153717879E-2</v>
      </c>
      <c r="R18" s="76">
        <f>'Calculs rendements'!BO23</f>
        <v>8.0167748290502841E-3</v>
      </c>
      <c r="S18" s="76">
        <f>'Calculs rendements'!BS23</f>
        <v>-1.5161958833129322E-2</v>
      </c>
      <c r="T18" s="76">
        <f>'Calculs rendements'!BW23</f>
        <v>9.5631398355069605E-2</v>
      </c>
      <c r="U18" s="76">
        <f>'Calculs rendements'!CA23</f>
        <v>3.6017800510827709E-2</v>
      </c>
      <c r="V18" s="76">
        <f>'Calculs rendements'!CE23</f>
        <v>8.3454313179420064E-2</v>
      </c>
      <c r="W18" s="76">
        <f>'Calculs rendements'!CI23</f>
        <v>5.7159608699363471E-2</v>
      </c>
      <c r="X18" s="76">
        <f>'Calculs rendements'!CM23</f>
        <v>3.8923813385865286E-2</v>
      </c>
      <c r="Y18" s="76">
        <f>'Calculs rendements'!CQ23</f>
        <v>7.5472525216363226E-3</v>
      </c>
      <c r="Z18" s="76">
        <f>'Calculs rendements'!CU23</f>
        <v>-9.5914526018432492E-2</v>
      </c>
      <c r="AA18" s="76">
        <f>'Calculs rendements'!CY23</f>
        <v>-2.9175336620872339E-2</v>
      </c>
      <c r="AB18" s="76">
        <f>'Calculs rendements'!DC23</f>
        <v>4.6861102409121475E-2</v>
      </c>
      <c r="AC18" s="76">
        <f>'Calculs rendements'!DG23</f>
        <v>5.5095951917332542E-3</v>
      </c>
      <c r="AD18" s="76">
        <f>'Calculs rendements'!DK23</f>
        <v>1.197619104671562E-2</v>
      </c>
      <c r="AE18" s="76">
        <f>'Calculs rendements'!DO23</f>
        <v>7.3314771370202148E-2</v>
      </c>
      <c r="AF18" s="76">
        <f>'Calculs rendements'!DS23</f>
        <v>5.8622286050589167E-2</v>
      </c>
      <c r="AG18" s="76">
        <f>'Calculs rendements'!DW23</f>
        <v>-3.0176385679021315E-2</v>
      </c>
      <c r="AH18" s="76">
        <f>'Calculs rendements'!EA23</f>
        <v>1.7803392477507254E-2</v>
      </c>
      <c r="AI18" s="76">
        <f>'Calculs rendements'!EE23</f>
        <v>-3.3702864391479286E-2</v>
      </c>
      <c r="AJ18" s="76">
        <f>'Calculs rendements'!EI23</f>
        <v>-5.9908077790603802E-2</v>
      </c>
      <c r="AK18" s="76">
        <f>'Calculs rendements'!EM23</f>
        <v>7.9838360576951206E-2</v>
      </c>
      <c r="AL18" s="76">
        <f>'Calculs rendements'!EQ23</f>
        <v>1.0385378598462914E-2</v>
      </c>
      <c r="AM18" s="76">
        <f>'Calculs rendements'!EU23</f>
        <v>-1.9385254060930251E-2</v>
      </c>
      <c r="AN18" s="76">
        <f>'Calculs rendements'!EY23</f>
        <v>5.9984551030971131E-3</v>
      </c>
      <c r="AO18" s="76">
        <f>'Calculs rendements'!FC23</f>
        <v>0</v>
      </c>
      <c r="AP18" s="76">
        <f>'Calculs rendements'!FG23</f>
        <v>-0.32682189108609916</v>
      </c>
      <c r="AQ18" s="76">
        <f>'Calculs rendements'!FK23</f>
        <v>-2.7257794927861914E-2</v>
      </c>
      <c r="AR18" s="76">
        <f>'Calculs rendements'!FO23</f>
        <v>-3.778540911865326E-2</v>
      </c>
      <c r="AS18" s="76">
        <f>'Calculs rendements'!FS23</f>
        <v>-1.4242115826049241E-2</v>
      </c>
      <c r="AT18" s="76">
        <f>'Calculs rendements'!FW23</f>
        <v>-7.6326319180340052E-2</v>
      </c>
      <c r="AU18" s="76">
        <f>'Calculs rendements'!GA23</f>
        <v>-4.4981333652133974E-3</v>
      </c>
      <c r="AV18" s="76">
        <f>'Calculs rendements'!GE23</f>
        <v>7.5020381641463588E-2</v>
      </c>
      <c r="AW18" s="76">
        <f>'Calculs rendements'!GI23</f>
        <v>2.4271093863787067E-2</v>
      </c>
      <c r="AX18" s="76">
        <f>'Calculs rendements'!GM23</f>
        <v>2.9358016132244296E-2</v>
      </c>
      <c r="AY18" s="76">
        <f>'Calculs rendements'!GQ23</f>
        <v>1.6128970324766692E-2</v>
      </c>
    </row>
    <row r="19" spans="2:51">
      <c r="B19" s="76">
        <f>'Calculs rendements'!C24</f>
        <v>2.2881730712754657E-2</v>
      </c>
      <c r="C19" s="76">
        <f>'Calculs rendements'!G24</f>
        <v>-1.7021011303997898E-3</v>
      </c>
      <c r="D19" s="76">
        <f>'Calculs rendements'!K24</f>
        <v>5.1716510510776779E-3</v>
      </c>
      <c r="E19" s="76">
        <f>'Calculs rendements'!O24</f>
        <v>-1.9293094412024977E-2</v>
      </c>
      <c r="F19" s="76">
        <f>'Calculs rendements'!S24</f>
        <v>4.4451713671332251E-2</v>
      </c>
      <c r="G19" s="76">
        <f>'Calculs rendements'!W24</f>
        <v>1.8117862734040226E-2</v>
      </c>
      <c r="H19" s="76">
        <f>'Calculs rendements'!AA24</f>
        <v>-3.7196878380257939E-2</v>
      </c>
      <c r="I19" s="76">
        <f>'Calculs rendements'!AE24</f>
        <v>-3.469182583165778E-2</v>
      </c>
      <c r="J19" s="76">
        <f>'Calculs rendements'!AI24</f>
        <v>2.9048615552544472E-2</v>
      </c>
      <c r="K19" s="76">
        <f>'Calculs rendements'!AM24</f>
        <v>2.1466036520385628E-2</v>
      </c>
      <c r="L19" s="76">
        <f>'Calculs rendements'!AQ24</f>
        <v>-3.6192206761869641E-2</v>
      </c>
      <c r="M19" s="76">
        <f>'Calculs rendements'!AU24</f>
        <v>-3.0747334421061413E-2</v>
      </c>
      <c r="N19" s="76">
        <f>'Calculs rendements'!AY24</f>
        <v>4.4613918339444635E-2</v>
      </c>
      <c r="O19" s="76">
        <f>'Calculs rendements'!BC24</f>
        <v>1.2356192252449919E-2</v>
      </c>
      <c r="P19" s="76">
        <f>'Calculs rendements'!BG24</f>
        <v>7.8186306547928214E-2</v>
      </c>
      <c r="Q19" s="76">
        <f>'Calculs rendements'!BK24</f>
        <v>5.8210934886386706E-3</v>
      </c>
      <c r="R19" s="76">
        <f>'Calculs rendements'!BO24</f>
        <v>7.9512825578499438E-3</v>
      </c>
      <c r="S19" s="76">
        <f>'Calculs rendements'!BS24</f>
        <v>-4.5462160537188379E-2</v>
      </c>
      <c r="T19" s="76">
        <f>'Calculs rendements'!BW24</f>
        <v>2.360480719307817E-2</v>
      </c>
      <c r="U19" s="76">
        <f>'Calculs rendements'!CA24</f>
        <v>-1.007396300436037E-2</v>
      </c>
      <c r="V19" s="76">
        <f>'Calculs rendements'!CE24</f>
        <v>-3.0198511236864657E-2</v>
      </c>
      <c r="W19" s="76">
        <f>'Calculs rendements'!CI24</f>
        <v>-5.7159608699363408E-2</v>
      </c>
      <c r="X19" s="76">
        <f>'Calculs rendements'!CM24</f>
        <v>-3.0002040052388289E-2</v>
      </c>
      <c r="Y19" s="76">
        <f>'Calculs rendements'!CQ24</f>
        <v>7.490333990629954E-3</v>
      </c>
      <c r="Z19" s="76">
        <f>'Calculs rendements'!CU24</f>
        <v>0</v>
      </c>
      <c r="AA19" s="76">
        <f>'Calculs rendements'!CY24</f>
        <v>5.3421904154363049E-2</v>
      </c>
      <c r="AB19" s="76">
        <f>'Calculs rendements'!DC24</f>
        <v>1.4909986835082852E-2</v>
      </c>
      <c r="AC19" s="76">
        <f>'Calculs rendements'!DG24</f>
        <v>-1.2161619830873526E-2</v>
      </c>
      <c r="AD19" s="76">
        <f>'Calculs rendements'!DK24</f>
        <v>-2.1053409197832381E-2</v>
      </c>
      <c r="AE19" s="76">
        <f>'Calculs rendements'!DO24</f>
        <v>9.2510238265780143E-2</v>
      </c>
      <c r="AF19" s="76">
        <f>'Calculs rendements'!DS24</f>
        <v>-1.2532272231424743E-2</v>
      </c>
      <c r="AG19" s="76">
        <f>'Calculs rendements'!DW24</f>
        <v>2.203205978269936E-2</v>
      </c>
      <c r="AH19" s="76">
        <f>'Calculs rendements'!EA24</f>
        <v>1.4017855299674321E-2</v>
      </c>
      <c r="AI19" s="76">
        <f>'Calculs rendements'!EE24</f>
        <v>-2.8213614555329999E-2</v>
      </c>
      <c r="AJ19" s="76">
        <f>'Calculs rendements'!EI24</f>
        <v>8.0851504263169324E-3</v>
      </c>
      <c r="AK19" s="76">
        <f>'Calculs rendements'!EM24</f>
        <v>4.8364221320900083E-2</v>
      </c>
      <c r="AL19" s="76">
        <f>'Calculs rendements'!EQ24</f>
        <v>-0.11148139749960245</v>
      </c>
      <c r="AM19" s="76">
        <f>'Calculs rendements'!EU24</f>
        <v>-1.5524618674241391E-2</v>
      </c>
      <c r="AN19" s="76">
        <f>'Calculs rendements'!EY24</f>
        <v>-4.0896603036192421E-2</v>
      </c>
      <c r="AO19" s="76">
        <f>'Calculs rendements'!FC24</f>
        <v>1.4368847778125516E-3</v>
      </c>
      <c r="AP19" s="76">
        <f>'Calculs rendements'!FG24</f>
        <v>-3.4191439479770387E-2</v>
      </c>
      <c r="AQ19" s="76">
        <f>'Calculs rendements'!FK24</f>
        <v>1.9345900351881742E-2</v>
      </c>
      <c r="AR19" s="76">
        <f>'Calculs rendements'!FO24</f>
        <v>-1.7720682453171743E-3</v>
      </c>
      <c r="AS19" s="76">
        <f>'Calculs rendements'!FS24</f>
        <v>7.4985649406867694E-2</v>
      </c>
      <c r="AT19" s="76">
        <f>'Calculs rendements'!FW24</f>
        <v>2.7536119737540075E-2</v>
      </c>
      <c r="AU19" s="76">
        <f>'Calculs rendements'!GA24</f>
        <v>-3.0483737292406703E-2</v>
      </c>
      <c r="AV19" s="76">
        <f>'Calculs rendements'!GE24</f>
        <v>-3.1548165930164199E-2</v>
      </c>
      <c r="AW19" s="76">
        <f>'Calculs rendements'!GI24</f>
        <v>-1.2838898968654281E-2</v>
      </c>
      <c r="AX19" s="76">
        <f>'Calculs rendements'!GM24</f>
        <v>2.852075584292435E-2</v>
      </c>
      <c r="AY19" s="76">
        <f>'Calculs rendements'!GQ24</f>
        <v>-5.9016661735212764E-2</v>
      </c>
    </row>
    <row r="20" spans="2:51">
      <c r="B20" s="76">
        <f>'Calculs rendements'!C25</f>
        <v>4.2976085096016851E-2</v>
      </c>
      <c r="C20" s="76">
        <f>'Calculs rendements'!G25</f>
        <v>2.3859315794148059E-2</v>
      </c>
      <c r="D20" s="76">
        <f>'Calculs rendements'!K25</f>
        <v>0.15501728349066252</v>
      </c>
      <c r="E20" s="76">
        <f>'Calculs rendements'!O25</f>
        <v>0.10627854965327248</v>
      </c>
      <c r="F20" s="76">
        <f>'Calculs rendements'!S25</f>
        <v>5.5595658990575829E-2</v>
      </c>
      <c r="G20" s="76">
        <f>'Calculs rendements'!W25</f>
        <v>3.5985397716659068E-2</v>
      </c>
      <c r="H20" s="76">
        <f>'Calculs rendements'!AA25</f>
        <v>1.8095779731161298E-2</v>
      </c>
      <c r="I20" s="76">
        <f>'Calculs rendements'!AE25</f>
        <v>4.4235906761675735E-2</v>
      </c>
      <c r="J20" s="76">
        <f>'Calculs rendements'!AI25</f>
        <v>3.5344440055466324E-2</v>
      </c>
      <c r="K20" s="76">
        <f>'Calculs rendements'!AM25</f>
        <v>-1.9854098227007032E-2</v>
      </c>
      <c r="L20" s="76">
        <f>'Calculs rendements'!AQ25</f>
        <v>0.13751857059357825</v>
      </c>
      <c r="M20" s="76">
        <f>'Calculs rendements'!AU25</f>
        <v>5.3246135877397766E-2</v>
      </c>
      <c r="N20" s="76">
        <f>'Calculs rendements'!AY25</f>
        <v>4.3202565342213797E-2</v>
      </c>
      <c r="O20" s="76">
        <f>'Calculs rendements'!BC25</f>
        <v>-3.1753016935354199E-2</v>
      </c>
      <c r="P20" s="76">
        <f>'Calculs rendements'!BG25</f>
        <v>-3.1839881033984517E-2</v>
      </c>
      <c r="Q20" s="76">
        <f>'Calculs rendements'!BK25</f>
        <v>-1.4209757990329508E-2</v>
      </c>
      <c r="R20" s="76">
        <f>'Calculs rendements'!BO25</f>
        <v>1.9785581735942948E-3</v>
      </c>
      <c r="S20" s="76">
        <f>'Calculs rendements'!BS25</f>
        <v>4.8235926328629636E-2</v>
      </c>
      <c r="T20" s="76">
        <f>'Calculs rendements'!BW25</f>
        <v>4.6371288193806759E-2</v>
      </c>
      <c r="U20" s="76">
        <f>'Calculs rendements'!CA25</f>
        <v>-2.8392170412454093E-2</v>
      </c>
      <c r="V20" s="76">
        <f>'Calculs rendements'!CE25</f>
        <v>5.8054898806128456E-2</v>
      </c>
      <c r="W20" s="76">
        <f>'Calculs rendements'!CI25</f>
        <v>0.17496862301468818</v>
      </c>
      <c r="X20" s="76">
        <f>'Calculs rendements'!CM25</f>
        <v>0.24308285247860692</v>
      </c>
      <c r="Y20" s="76">
        <f>'Calculs rendements'!CQ25</f>
        <v>-2.1116513764877706E-2</v>
      </c>
      <c r="Z20" s="76">
        <f>'Calculs rendements'!CU25</f>
        <v>3.4081922937517856E-2</v>
      </c>
      <c r="AA20" s="76">
        <f>'Calculs rendements'!CY25</f>
        <v>-8.9387653441422715E-3</v>
      </c>
      <c r="AB20" s="76">
        <f>'Calculs rendements'!DC25</f>
        <v>8.8285532583061099E-2</v>
      </c>
      <c r="AC20" s="76">
        <f>'Calculs rendements'!DG25</f>
        <v>7.4425678766167694E-2</v>
      </c>
      <c r="AD20" s="76">
        <f>'Calculs rendements'!DK25</f>
        <v>7.8716724957680131E-3</v>
      </c>
      <c r="AE20" s="76">
        <f>'Calculs rendements'!DO25</f>
        <v>7.6028211150167946E-2</v>
      </c>
      <c r="AF20" s="76">
        <f>'Calculs rendements'!DS25</f>
        <v>7.1960053117965245E-2</v>
      </c>
      <c r="AG20" s="76">
        <f>'Calculs rendements'!DW25</f>
        <v>-1.6480773360140498E-2</v>
      </c>
      <c r="AH20" s="76">
        <f>'Calculs rendements'!EA25</f>
        <v>4.7418327717238216E-2</v>
      </c>
      <c r="AI20" s="76">
        <f>'Calculs rendements'!EE25</f>
        <v>0.10304721339367452</v>
      </c>
      <c r="AJ20" s="76">
        <f>'Calculs rendements'!EI25</f>
        <v>-4.1121225336264819E-2</v>
      </c>
      <c r="AK20" s="76">
        <f>'Calculs rendements'!EM25</f>
        <v>5.1573221011951088E-2</v>
      </c>
      <c r="AL20" s="76">
        <f>'Calculs rendements'!EQ25</f>
        <v>0.10042438502314717</v>
      </c>
      <c r="AM20" s="76">
        <f>'Calculs rendements'!EU25</f>
        <v>-1.0786619011665227E-2</v>
      </c>
      <c r="AN20" s="76">
        <f>'Calculs rendements'!EY25</f>
        <v>6.3953928112132255E-2</v>
      </c>
      <c r="AO20" s="76">
        <f>'Calculs rendements'!FC25</f>
        <v>6.6580890970636672E-2</v>
      </c>
      <c r="AP20" s="76">
        <f>'Calculs rendements'!FG25</f>
        <v>2.5752552626021871E-2</v>
      </c>
      <c r="AQ20" s="76">
        <f>'Calculs rendements'!FK25</f>
        <v>6.336789236361319E-2</v>
      </c>
      <c r="AR20" s="76">
        <f>'Calculs rendements'!FO25</f>
        <v>-7.2038027763102488E-2</v>
      </c>
      <c r="AS20" s="76">
        <f>'Calculs rendements'!FS25</f>
        <v>6.6800092609594186E-2</v>
      </c>
      <c r="AT20" s="76">
        <f>'Calculs rendements'!FW25</f>
        <v>4.8202101817877686E-2</v>
      </c>
      <c r="AU20" s="76">
        <f>'Calculs rendements'!GA25</f>
        <v>-1.7177910443312329E-2</v>
      </c>
      <c r="AV20" s="76">
        <f>'Calculs rendements'!GE25</f>
        <v>5.8259061295438562E-4</v>
      </c>
      <c r="AW20" s="76">
        <f>'Calculs rendements'!GI25</f>
        <v>-6.3259288558251362E-3</v>
      </c>
      <c r="AX20" s="76">
        <f>'Calculs rendements'!GM25</f>
        <v>3.9625742683524229E-2</v>
      </c>
      <c r="AY20" s="76">
        <f>'Calculs rendements'!GQ25</f>
        <v>-3.5561778738701266E-3</v>
      </c>
    </row>
    <row r="21" spans="2:51">
      <c r="B21" s="76">
        <f>'Calculs rendements'!C26</f>
        <v>-3.8993125554207191E-2</v>
      </c>
      <c r="C21" s="76">
        <f>'Calculs rendements'!G26</f>
        <v>-4.7361573125527259E-2</v>
      </c>
      <c r="D21" s="76">
        <f>'Calculs rendements'!K26</f>
        <v>2.893273763483812E-2</v>
      </c>
      <c r="E21" s="76">
        <f>'Calculs rendements'!O26</f>
        <v>-9.2373293235813808E-2</v>
      </c>
      <c r="F21" s="76">
        <f>'Calculs rendements'!S26</f>
        <v>-2.2713192785471067E-2</v>
      </c>
      <c r="G21" s="76">
        <f>'Calculs rendements'!W26</f>
        <v>-9.7521476081377734E-2</v>
      </c>
      <c r="H21" s="76">
        <f>'Calculs rendements'!AA26</f>
        <v>-1.3627807218565536E-2</v>
      </c>
      <c r="I21" s="76">
        <f>'Calculs rendements'!AE26</f>
        <v>-2.6420094628386965E-3</v>
      </c>
      <c r="J21" s="76">
        <f>'Calculs rendements'!AI26</f>
        <v>-6.6283469626462962E-2</v>
      </c>
      <c r="K21" s="76">
        <f>'Calculs rendements'!AM26</f>
        <v>5.5984757641514858E-2</v>
      </c>
      <c r="L21" s="76">
        <f>'Calculs rendements'!AQ26</f>
        <v>8.7373084944386364E-4</v>
      </c>
      <c r="M21" s="76">
        <f>'Calculs rendements'!AU26</f>
        <v>-0.10320378066617718</v>
      </c>
      <c r="N21" s="76">
        <f>'Calculs rendements'!AY26</f>
        <v>6.5706849306572997E-3</v>
      </c>
      <c r="O21" s="76">
        <f>'Calculs rendements'!BC26</f>
        <v>-1.7425465789202368E-2</v>
      </c>
      <c r="P21" s="76">
        <f>'Calculs rendements'!BG26</f>
        <v>-0.15859330655033438</v>
      </c>
      <c r="Q21" s="76">
        <f>'Calculs rendements'!BK26</f>
        <v>-2.6871448806359135E-2</v>
      </c>
      <c r="R21" s="76">
        <f>'Calculs rendements'!BO26</f>
        <v>-1.2674037301849041E-3</v>
      </c>
      <c r="S21" s="76">
        <f>'Calculs rendements'!BS26</f>
        <v>-3.6675423009684939E-2</v>
      </c>
      <c r="T21" s="76">
        <f>'Calculs rendements'!BW26</f>
        <v>-3.417102638523542E-2</v>
      </c>
      <c r="U21" s="76">
        <f>'Calculs rendements'!CA26</f>
        <v>8.9295078981976986E-2</v>
      </c>
      <c r="V21" s="76">
        <f>'Calculs rendements'!CE26</f>
        <v>1.5008865796982939E-2</v>
      </c>
      <c r="W21" s="76">
        <f>'Calculs rendements'!CI26</f>
        <v>-5.715965668746003E-2</v>
      </c>
      <c r="X21" s="76">
        <f>'Calculs rendements'!CM26</f>
        <v>2.0912332087006307E-2</v>
      </c>
      <c r="Y21" s="76">
        <f>'Calculs rendements'!CQ26</f>
        <v>6.65155382005473E-2</v>
      </c>
      <c r="Z21" s="76">
        <f>'Calculs rendements'!CU26</f>
        <v>4.7503132270315628E-2</v>
      </c>
      <c r="AA21" s="76">
        <f>'Calculs rendements'!CY26</f>
        <v>3.1877947052277138E-2</v>
      </c>
      <c r="AB21" s="76">
        <f>'Calculs rendements'!DC26</f>
        <v>-3.9744810108191871E-2</v>
      </c>
      <c r="AC21" s="76">
        <f>'Calculs rendements'!DG26</f>
        <v>-0.11914721988448405</v>
      </c>
      <c r="AD21" s="76">
        <f>'Calculs rendements'!DK26</f>
        <v>4.5395356685719555E-2</v>
      </c>
      <c r="AE21" s="76">
        <f>'Calculs rendements'!DO26</f>
        <v>-4.1342238896886346E-2</v>
      </c>
      <c r="AF21" s="76">
        <f>'Calculs rendements'!DS26</f>
        <v>-5.9679150091128987E-2</v>
      </c>
      <c r="AG21" s="76">
        <f>'Calculs rendements'!DW26</f>
        <v>1.3754350950466532E-2</v>
      </c>
      <c r="AH21" s="76">
        <f>'Calculs rendements'!EA26</f>
        <v>6.7031765881705339E-3</v>
      </c>
      <c r="AI21" s="76">
        <f>'Calculs rendements'!EE26</f>
        <v>-4.0005436324209852E-2</v>
      </c>
      <c r="AJ21" s="76">
        <f>'Calculs rendements'!EI26</f>
        <v>1.9952317164528017E-2</v>
      </c>
      <c r="AK21" s="76">
        <f>'Calculs rendements'!EM26</f>
        <v>-9.5535131281499885E-3</v>
      </c>
      <c r="AL21" s="76">
        <f>'Calculs rendements'!EQ26</f>
        <v>-6.2774735315452024E-2</v>
      </c>
      <c r="AM21" s="76">
        <f>'Calculs rendements'!EU26</f>
        <v>-9.4226363613781977E-2</v>
      </c>
      <c r="AN21" s="76">
        <f>'Calculs rendements'!EY26</f>
        <v>-4.1162546544316787E-2</v>
      </c>
      <c r="AO21" s="76">
        <f>'Calculs rendements'!FC26</f>
        <v>-2.3906001357185985E-2</v>
      </c>
      <c r="AP21" s="76">
        <f>'Calculs rendements'!FG26</f>
        <v>-0.19700510830190149</v>
      </c>
      <c r="AQ21" s="76">
        <f>'Calculs rendements'!FK26</f>
        <v>-9.3250010196599911E-2</v>
      </c>
      <c r="AR21" s="76">
        <f>'Calculs rendements'!FO26</f>
        <v>5.965707657131876E-2</v>
      </c>
      <c r="AS21" s="76">
        <f>'Calculs rendements'!FS26</f>
        <v>-4.9628461371568892E-2</v>
      </c>
      <c r="AT21" s="76">
        <f>'Calculs rendements'!FW26</f>
        <v>2.4405604406027848E-2</v>
      </c>
      <c r="AU21" s="76">
        <f>'Calculs rendements'!GA26</f>
        <v>1.5627439069449071E-2</v>
      </c>
      <c r="AV21" s="76">
        <f>'Calculs rendements'!GE26</f>
        <v>9.3349192712207554E-2</v>
      </c>
      <c r="AW21" s="76">
        <f>'Calculs rendements'!GI26</f>
        <v>1.876461852865827E-2</v>
      </c>
      <c r="AX21" s="76">
        <f>'Calculs rendements'!GM26</f>
        <v>-3.3804079129152792E-3</v>
      </c>
      <c r="AY21" s="76">
        <f>'Calculs rendements'!GQ26</f>
        <v>-8.1292676573214234E-2</v>
      </c>
    </row>
    <row r="22" spans="2:51">
      <c r="B22" s="76">
        <f>'Calculs rendements'!C27</f>
        <v>4.7374904638492157E-2</v>
      </c>
      <c r="C22" s="76">
        <f>'Calculs rendements'!G27</f>
        <v>-7.5057847832456878E-2</v>
      </c>
      <c r="D22" s="76">
        <f>'Calculs rendements'!K27</f>
        <v>-7.4669869617294497E-3</v>
      </c>
      <c r="E22" s="76">
        <f>'Calculs rendements'!O27</f>
        <v>-3.0568024317606354E-2</v>
      </c>
      <c r="F22" s="76">
        <f>'Calculs rendements'!S27</f>
        <v>-0.10644542543537874</v>
      </c>
      <c r="G22" s="76">
        <f>'Calculs rendements'!W27</f>
        <v>-8.5867121976317684E-2</v>
      </c>
      <c r="H22" s="76">
        <f>'Calculs rendements'!AA27</f>
        <v>-3.6323438548988542E-2</v>
      </c>
      <c r="I22" s="76">
        <f>'Calculs rendements'!AE27</f>
        <v>0</v>
      </c>
      <c r="J22" s="76">
        <f>'Calculs rendements'!AI27</f>
        <v>-5.6095443274034748E-2</v>
      </c>
      <c r="K22" s="76">
        <f>'Calculs rendements'!AM27</f>
        <v>5.8166491005345773E-2</v>
      </c>
      <c r="L22" s="76">
        <f>'Calculs rendements'!AQ27</f>
        <v>-6.4014792560570188E-2</v>
      </c>
      <c r="M22" s="76">
        <f>'Calculs rendements'!AU27</f>
        <v>-1.3919387458297202E-2</v>
      </c>
      <c r="N22" s="76">
        <f>'Calculs rendements'!AY27</f>
        <v>2.9314828337044085E-3</v>
      </c>
      <c r="O22" s="76">
        <f>'Calculs rendements'!BC27</f>
        <v>-7.672328463601101E-2</v>
      </c>
      <c r="P22" s="76">
        <f>'Calculs rendements'!BG27</f>
        <v>-0.12263776694460278</v>
      </c>
      <c r="Q22" s="76">
        <f>'Calculs rendements'!BK27</f>
        <v>-5.9218317118005993E-2</v>
      </c>
      <c r="R22" s="76">
        <f>'Calculs rendements'!BO27</f>
        <v>2.8514912152204013E-2</v>
      </c>
      <c r="S22" s="76">
        <f>'Calculs rendements'!BS27</f>
        <v>2.902867752512063E-2</v>
      </c>
      <c r="T22" s="76">
        <f>'Calculs rendements'!BW27</f>
        <v>-8.3416885567291807E-2</v>
      </c>
      <c r="U22" s="76">
        <f>'Calculs rendements'!CA27</f>
        <v>-1.7104749953797696E-2</v>
      </c>
      <c r="V22" s="76">
        <f>'Calculs rendements'!CE27</f>
        <v>-8.5633378690888454E-2</v>
      </c>
      <c r="W22" s="76">
        <f>'Calculs rendements'!CI27</f>
        <v>0</v>
      </c>
      <c r="X22" s="76">
        <f>'Calculs rendements'!CM27</f>
        <v>3.8286572593588378E-2</v>
      </c>
      <c r="Y22" s="76">
        <f>'Calculs rendements'!CQ27</f>
        <v>-3.8377937392284407E-2</v>
      </c>
      <c r="Z22" s="76">
        <f>'Calculs rendements'!CU27</f>
        <v>-6.2017268616856927E-3</v>
      </c>
      <c r="AA22" s="76">
        <f>'Calculs rendements'!CY27</f>
        <v>-1.0355741081563686E-2</v>
      </c>
      <c r="AB22" s="76">
        <f>'Calculs rendements'!DC27</f>
        <v>-2.9631266284859941E-2</v>
      </c>
      <c r="AC22" s="76">
        <f>'Calculs rendements'!DG27</f>
        <v>-5.5569825266803811E-2</v>
      </c>
      <c r="AD22" s="76">
        <f>'Calculs rendements'!DK27</f>
        <v>-2.0379162336652254E-2</v>
      </c>
      <c r="AE22" s="76">
        <f>'Calculs rendements'!DO27</f>
        <v>-2.2988526929385023E-2</v>
      </c>
      <c r="AF22" s="76">
        <f>'Calculs rendements'!DS27</f>
        <v>-2.6844449711897651E-2</v>
      </c>
      <c r="AG22" s="76">
        <f>'Calculs rendements'!DW27</f>
        <v>7.2634170104509737E-3</v>
      </c>
      <c r="AH22" s="76">
        <f>'Calculs rendements'!EA27</f>
        <v>6.6946191083265189E-2</v>
      </c>
      <c r="AI22" s="76">
        <f>'Calculs rendements'!EE27</f>
        <v>-5.7501284359098473E-2</v>
      </c>
      <c r="AJ22" s="76">
        <f>'Calculs rendements'!EI27</f>
        <v>-3.3020392559930528E-3</v>
      </c>
      <c r="AK22" s="76">
        <f>'Calculs rendements'!EM27</f>
        <v>-8.1477378083885631E-3</v>
      </c>
      <c r="AL22" s="76">
        <f>'Calculs rendements'!EQ27</f>
        <v>-1.9382811047315335E-2</v>
      </c>
      <c r="AM22" s="76">
        <f>'Calculs rendements'!EU27</f>
        <v>-6.1431791333072028E-2</v>
      </c>
      <c r="AN22" s="76">
        <f>'Calculs rendements'!EY27</f>
        <v>-3.029627162378478E-2</v>
      </c>
      <c r="AO22" s="76">
        <f>'Calculs rendements'!FC27</f>
        <v>2.89042773452006E-2</v>
      </c>
      <c r="AP22" s="76">
        <f>'Calculs rendements'!FG27</f>
        <v>-9.3312293995752565E-3</v>
      </c>
      <c r="AQ22" s="76">
        <f>'Calculs rendements'!FK27</f>
        <v>-2.3875116600660062E-2</v>
      </c>
      <c r="AR22" s="76">
        <f>'Calculs rendements'!FO27</f>
        <v>-0.110486487999503</v>
      </c>
      <c r="AS22" s="76">
        <f>'Calculs rendements'!FS27</f>
        <v>-1.379338853596121E-2</v>
      </c>
      <c r="AT22" s="76">
        <f>'Calculs rendements'!FW27</f>
        <v>6.5542632256911537E-2</v>
      </c>
      <c r="AU22" s="76">
        <f>'Calculs rendements'!GA27</f>
        <v>-4.2764370140547868E-2</v>
      </c>
      <c r="AV22" s="76">
        <f>'Calculs rendements'!GE27</f>
        <v>5.8184807678678526E-3</v>
      </c>
      <c r="AW22" s="76">
        <f>'Calculs rendements'!GI27</f>
        <v>1.6610058342787625E-2</v>
      </c>
      <c r="AX22" s="76">
        <f>'Calculs rendements'!GM27</f>
        <v>-9.3653409171572249E-3</v>
      </c>
      <c r="AY22" s="76">
        <f>'Calculs rendements'!GQ27</f>
        <v>-3.2736647572072383E-2</v>
      </c>
    </row>
    <row r="23" spans="2:51">
      <c r="B23" s="76">
        <f>'Calculs rendements'!C28</f>
        <v>1.7664149524690968E-2</v>
      </c>
      <c r="C23" s="76">
        <f>'Calculs rendements'!G28</f>
        <v>2.1627549060347074E-2</v>
      </c>
      <c r="D23" s="76">
        <f>'Calculs rendements'!K28</f>
        <v>2.4067673281706479E-2</v>
      </c>
      <c r="E23" s="76">
        <f>'Calculs rendements'!O28</f>
        <v>-6.8620913617878976E-2</v>
      </c>
      <c r="F23" s="76">
        <f>'Calculs rendements'!S28</f>
        <v>4.3707215445743394E-2</v>
      </c>
      <c r="G23" s="76">
        <f>'Calculs rendements'!W28</f>
        <v>-3.5385329326195494E-2</v>
      </c>
      <c r="H23" s="76">
        <f>'Calculs rendements'!AA28</f>
        <v>5.1641770431508138E-2</v>
      </c>
      <c r="I23" s="76">
        <f>'Calculs rendements'!AE28</f>
        <v>0</v>
      </c>
      <c r="J23" s="76">
        <f>'Calculs rendements'!AI28</f>
        <v>4.8858294519744348E-2</v>
      </c>
      <c r="K23" s="76">
        <f>'Calculs rendements'!AM28</f>
        <v>0</v>
      </c>
      <c r="L23" s="76">
        <f>'Calculs rendements'!AQ28</f>
        <v>-7.0076015642169184E-3</v>
      </c>
      <c r="M23" s="76">
        <f>'Calculs rendements'!AU28</f>
        <v>2.3709361198087801E-2</v>
      </c>
      <c r="N23" s="76">
        <f>'Calculs rendements'!AY28</f>
        <v>6.6211882908456587E-2</v>
      </c>
      <c r="O23" s="76">
        <f>'Calculs rendements'!BC28</f>
        <v>1.7568555636759645E-2</v>
      </c>
      <c r="P23" s="76">
        <f>'Calculs rendements'!BG28</f>
        <v>-1.3419835328312703E-2</v>
      </c>
      <c r="Q23" s="76">
        <f>'Calculs rendements'!BK28</f>
        <v>5.0311767654135243E-3</v>
      </c>
      <c r="R23" s="76">
        <f>'Calculs rendements'!BO28</f>
        <v>4.3227906299365876E-2</v>
      </c>
      <c r="S23" s="76">
        <f>'Calculs rendements'!BS28</f>
        <v>4.1687063444778433E-2</v>
      </c>
      <c r="T23" s="76">
        <f>'Calculs rendements'!BW28</f>
        <v>-2.7919907798773135E-2</v>
      </c>
      <c r="U23" s="76">
        <f>'Calculs rendements'!CA28</f>
        <v>7.0617897607123947E-2</v>
      </c>
      <c r="V23" s="76">
        <f>'Calculs rendements'!CE28</f>
        <v>-2.3586753318958993E-2</v>
      </c>
      <c r="W23" s="76">
        <f>'Calculs rendements'!CI28</f>
        <v>-6.0619537450017552E-2</v>
      </c>
      <c r="X23" s="76">
        <f>'Calculs rendements'!CM28</f>
        <v>5.320218607067214E-2</v>
      </c>
      <c r="Y23" s="76">
        <f>'Calculs rendements'!CQ28</f>
        <v>3.2335467288143425E-2</v>
      </c>
      <c r="Z23" s="76">
        <f>'Calculs rendements'!CU28</f>
        <v>3.9163037497769802E-2</v>
      </c>
      <c r="AA23" s="76">
        <f>'Calculs rendements'!CY28</f>
        <v>-4.4858572799475277E-2</v>
      </c>
      <c r="AB23" s="76">
        <f>'Calculs rendements'!DC28</f>
        <v>-4.9317666170631803E-2</v>
      </c>
      <c r="AC23" s="76">
        <f>'Calculs rendements'!DG28</f>
        <v>6.4921574531374494E-4</v>
      </c>
      <c r="AD23" s="76">
        <f>'Calculs rendements'!DK28</f>
        <v>-1.2429872966766719E-2</v>
      </c>
      <c r="AE23" s="76">
        <f>'Calculs rendements'!DO28</f>
        <v>1.6475901081914022E-2</v>
      </c>
      <c r="AF23" s="76">
        <f>'Calculs rendements'!DS28</f>
        <v>1.1593168430066409E-2</v>
      </c>
      <c r="AG23" s="76">
        <f>'Calculs rendements'!DW28</f>
        <v>-1.1824038317735345E-2</v>
      </c>
      <c r="AH23" s="76">
        <f>'Calculs rendements'!EA28</f>
        <v>6.1676367739193411E-2</v>
      </c>
      <c r="AI23" s="76">
        <f>'Calculs rendements'!EE28</f>
        <v>3.1909687682870357E-2</v>
      </c>
      <c r="AJ23" s="76">
        <f>'Calculs rendements'!EI28</f>
        <v>-3.615112740513584E-2</v>
      </c>
      <c r="AK23" s="76">
        <f>'Calculs rendements'!EM28</f>
        <v>2.8624978687550744E-2</v>
      </c>
      <c r="AL23" s="76">
        <f>'Calculs rendements'!EQ28</f>
        <v>-4.5035835320374015E-2</v>
      </c>
      <c r="AM23" s="76">
        <f>'Calculs rendements'!EU28</f>
        <v>-2.6753903094113532E-2</v>
      </c>
      <c r="AN23" s="76">
        <f>'Calculs rendements'!EY28</f>
        <v>8.0187738374422265E-2</v>
      </c>
      <c r="AO23" s="76">
        <f>'Calculs rendements'!FC28</f>
        <v>1.4846450888861797E-2</v>
      </c>
      <c r="AP23" s="76">
        <f>'Calculs rendements'!FG28</f>
        <v>0.13613217970494787</v>
      </c>
      <c r="AQ23" s="76">
        <f>'Calculs rendements'!FK28</f>
        <v>1.7110638709027355E-2</v>
      </c>
      <c r="AR23" s="76">
        <f>'Calculs rendements'!FO28</f>
        <v>-2.6031563235132223E-2</v>
      </c>
      <c r="AS23" s="76">
        <f>'Calculs rendements'!FS28</f>
        <v>2.7399105200668725E-2</v>
      </c>
      <c r="AT23" s="76">
        <f>'Calculs rendements'!FW28</f>
        <v>4.1595857591618803E-2</v>
      </c>
      <c r="AU23" s="76">
        <f>'Calculs rendements'!GA28</f>
        <v>-0.19995743357049858</v>
      </c>
      <c r="AV23" s="76">
        <f>'Calculs rendements'!GE28</f>
        <v>9.9712547305631782E-3</v>
      </c>
      <c r="AW23" s="76">
        <f>'Calculs rendements'!GI28</f>
        <v>1.210449059126108E-3</v>
      </c>
      <c r="AX23" s="76">
        <f>'Calculs rendements'!GM28</f>
        <v>1.359072444439951E-2</v>
      </c>
      <c r="AY23" s="76">
        <f>'Calculs rendements'!GQ28</f>
        <v>3.4812004412432707E-2</v>
      </c>
    </row>
    <row r="24" spans="2:51">
      <c r="B24" s="76">
        <f>'Calculs rendements'!C29</f>
        <v>3.6937980171385082E-2</v>
      </c>
      <c r="C24" s="76">
        <f>'Calculs rendements'!G29</f>
        <v>-9.3069188462326612E-4</v>
      </c>
      <c r="D24" s="76">
        <f>'Calculs rendements'!K29</f>
        <v>-6.1159667351685133E-3</v>
      </c>
      <c r="E24" s="76">
        <f>'Calculs rendements'!O29</f>
        <v>-1.5666146639488412E-2</v>
      </c>
      <c r="F24" s="76">
        <f>'Calculs rendements'!S29</f>
        <v>6.521273995503464E-2</v>
      </c>
      <c r="G24" s="76">
        <f>'Calculs rendements'!W29</f>
        <v>1.3182800887648664E-2</v>
      </c>
      <c r="H24" s="76">
        <f>'Calculs rendements'!AA29</f>
        <v>-1.4631927456495315E-2</v>
      </c>
      <c r="I24" s="76">
        <f>'Calculs rendements'!AE29</f>
        <v>5.6570351488394455E-2</v>
      </c>
      <c r="J24" s="76">
        <f>'Calculs rendements'!AI29</f>
        <v>8.592528667163828E-3</v>
      </c>
      <c r="K24" s="76">
        <f>'Calculs rendements'!AM29</f>
        <v>-1.8174194259051948E-2</v>
      </c>
      <c r="L24" s="76">
        <f>'Calculs rendements'!AQ29</f>
        <v>4.6711681821041913E-2</v>
      </c>
      <c r="M24" s="76">
        <f>'Calculs rendements'!AU29</f>
        <v>2.7848885744477834E-2</v>
      </c>
      <c r="N24" s="76">
        <f>'Calculs rendements'!AY29</f>
        <v>3.0100962404767288E-2</v>
      </c>
      <c r="O24" s="76">
        <f>'Calculs rendements'!BC29</f>
        <v>-2.2647342942152138E-2</v>
      </c>
      <c r="P24" s="76">
        <f>'Calculs rendements'!BG29</f>
        <v>7.5276738266825266E-2</v>
      </c>
      <c r="Q24" s="76">
        <f>'Calculs rendements'!BK29</f>
        <v>0.13910482758309251</v>
      </c>
      <c r="R24" s="76">
        <f>'Calculs rendements'!BO29</f>
        <v>2.6566884931750075E-2</v>
      </c>
      <c r="S24" s="76">
        <f>'Calculs rendements'!BS29</f>
        <v>5.3404823442594444E-3</v>
      </c>
      <c r="T24" s="76">
        <f>'Calculs rendements'!BW29</f>
        <v>-2.5008742598096021E-2</v>
      </c>
      <c r="U24" s="76">
        <f>'Calculs rendements'!CA29</f>
        <v>-1.3393462367132266E-2</v>
      </c>
      <c r="V24" s="76">
        <f>'Calculs rendements'!CE29</f>
        <v>1.5098045014435627E-3</v>
      </c>
      <c r="W24" s="76">
        <f>'Calculs rendements'!CI29</f>
        <v>6.0619537450017628E-2</v>
      </c>
      <c r="X24" s="76">
        <f>'Calculs rendements'!CM29</f>
        <v>7.5258896686448678E-3</v>
      </c>
      <c r="Y24" s="76">
        <f>'Calculs rendements'!CQ29</f>
        <v>6.3116904526335782E-2</v>
      </c>
      <c r="Z24" s="76">
        <f>'Calculs rendements'!CU29</f>
        <v>1.3374694924424583E-2</v>
      </c>
      <c r="AA24" s="76">
        <f>'Calculs rendements'!CY29</f>
        <v>-1.8045898673562377E-2</v>
      </c>
      <c r="AB24" s="76">
        <f>'Calculs rendements'!DC29</f>
        <v>3.5692151606954235E-2</v>
      </c>
      <c r="AC24" s="76">
        <f>'Calculs rendements'!DG29</f>
        <v>-7.6857150031288221E-2</v>
      </c>
      <c r="AD24" s="76">
        <f>'Calculs rendements'!DK29</f>
        <v>-5.3747516667399823E-3</v>
      </c>
      <c r="AE24" s="76">
        <f>'Calculs rendements'!DO29</f>
        <v>4.7854864744357392E-2</v>
      </c>
      <c r="AF24" s="76">
        <f>'Calculs rendements'!DS29</f>
        <v>-2.8859447624935614E-3</v>
      </c>
      <c r="AG24" s="76">
        <f>'Calculs rendements'!DW29</f>
        <v>1.3629330569510248E-2</v>
      </c>
      <c r="AH24" s="76">
        <f>'Calculs rendements'!EA29</f>
        <v>-2.5420457641824906E-2</v>
      </c>
      <c r="AI24" s="76">
        <f>'Calculs rendements'!EE29</f>
        <v>0.112116964342477</v>
      </c>
      <c r="AJ24" s="76">
        <f>'Calculs rendements'!EI29</f>
        <v>3.1185927953745429E-2</v>
      </c>
      <c r="AK24" s="76">
        <f>'Calculs rendements'!EM29</f>
        <v>-2.7289281228446087E-2</v>
      </c>
      <c r="AL24" s="76">
        <f>'Calculs rendements'!EQ29</f>
        <v>-2.0032987094413351E-2</v>
      </c>
      <c r="AM24" s="76">
        <f>'Calculs rendements'!EU29</f>
        <v>5.9476849312755185E-3</v>
      </c>
      <c r="AN24" s="76">
        <f>'Calculs rendements'!EY29</f>
        <v>5.9601750850644841E-2</v>
      </c>
      <c r="AO24" s="76">
        <f>'Calculs rendements'!FC29</f>
        <v>2.014699915732087E-2</v>
      </c>
      <c r="AP24" s="76">
        <f>'Calculs rendements'!FG29</f>
        <v>0.10435996413803872</v>
      </c>
      <c r="AQ24" s="76">
        <f>'Calculs rendements'!FK29</f>
        <v>3.7115129304249428E-2</v>
      </c>
      <c r="AR24" s="76">
        <f>'Calculs rendements'!FO29</f>
        <v>-2.1894528676772106E-3</v>
      </c>
      <c r="AS24" s="76">
        <f>'Calculs rendements'!FS29</f>
        <v>2.6668269147431822E-2</v>
      </c>
      <c r="AT24" s="76">
        <f>'Calculs rendements'!FW29</f>
        <v>6.0533637484761024E-2</v>
      </c>
      <c r="AU24" s="76">
        <f>'Calculs rendements'!GA29</f>
        <v>1.5686115150932767E-2</v>
      </c>
      <c r="AV24" s="76">
        <f>'Calculs rendements'!GE29</f>
        <v>-9.9712547305630707E-3</v>
      </c>
      <c r="AW24" s="76">
        <f>'Calculs rendements'!GI29</f>
        <v>4.0773598552043322E-2</v>
      </c>
      <c r="AX24" s="76">
        <f>'Calculs rendements'!GM29</f>
        <v>7.6335669832945305E-2</v>
      </c>
      <c r="AY24" s="76">
        <f>'Calculs rendements'!GQ29</f>
        <v>2.9288441112716369E-2</v>
      </c>
    </row>
    <row r="25" spans="2:51">
      <c r="B25" s="76">
        <f>'Calculs rendements'!C30</f>
        <v>-8.2933171326950664E-3</v>
      </c>
      <c r="C25" s="76">
        <f>'Calculs rendements'!G30</f>
        <v>-3.731403046878033E-3</v>
      </c>
      <c r="D25" s="76">
        <f>'Calculs rendements'!K30</f>
        <v>1.0375387499418243E-2</v>
      </c>
      <c r="E25" s="76">
        <f>'Calculs rendements'!O30</f>
        <v>7.9780253066888851E-2</v>
      </c>
      <c r="F25" s="76">
        <f>'Calculs rendements'!S30</f>
        <v>6.8663078938608658E-3</v>
      </c>
      <c r="G25" s="76">
        <f>'Calculs rendements'!W30</f>
        <v>1.7617639367680203E-2</v>
      </c>
      <c r="H25" s="76">
        <f>'Calculs rendements'!AA30</f>
        <v>3.204250144163788E-2</v>
      </c>
      <c r="I25" s="76">
        <f>'Calculs rendements'!AE30</f>
        <v>-1.0005003335835344E-3</v>
      </c>
      <c r="J25" s="76">
        <f>'Calculs rendements'!AI30</f>
        <v>7.0819042651093594E-2</v>
      </c>
      <c r="K25" s="76">
        <f>'Calculs rendements'!AM30</f>
        <v>-1.1408493783726225E-2</v>
      </c>
      <c r="L25" s="76">
        <f>'Calculs rendements'!AQ30</f>
        <v>1.7738846707851572E-2</v>
      </c>
      <c r="M25" s="76">
        <f>'Calculs rendements'!AU30</f>
        <v>0.11999294956087662</v>
      </c>
      <c r="N25" s="76">
        <f>'Calculs rendements'!AY30</f>
        <v>3.4964312551743607E-2</v>
      </c>
      <c r="O25" s="76">
        <f>'Calculs rendements'!BC30</f>
        <v>0.10726081499656456</v>
      </c>
      <c r="P25" s="76">
        <f>'Calculs rendements'!BG30</f>
        <v>3.2588524880788665E-2</v>
      </c>
      <c r="Q25" s="76">
        <f>'Calculs rendements'!BK30</f>
        <v>-2.167575513456961E-2</v>
      </c>
      <c r="R25" s="76">
        <f>'Calculs rendements'!BO30</f>
        <v>-2.0814054846355318E-2</v>
      </c>
      <c r="S25" s="76">
        <f>'Calculs rendements'!BS30</f>
        <v>6.1955163829552864E-2</v>
      </c>
      <c r="T25" s="76">
        <f>'Calculs rendements'!BW30</f>
        <v>3.8472056942657942E-2</v>
      </c>
      <c r="U25" s="76">
        <f>'Calculs rendements'!CA30</f>
        <v>3.6949721571250205E-2</v>
      </c>
      <c r="V25" s="76">
        <f>'Calculs rendements'!CE30</f>
        <v>-4.2205832453756725E-2</v>
      </c>
      <c r="W25" s="76">
        <f>'Calculs rendements'!CI30</f>
        <v>5.7159656687459974E-2</v>
      </c>
      <c r="X25" s="76">
        <f>'Calculs rendements'!CM30</f>
        <v>-2.1449228421589516E-3</v>
      </c>
      <c r="Y25" s="76">
        <f>'Calculs rendements'!CQ30</f>
        <v>-4.8079368725004061E-2</v>
      </c>
      <c r="Z25" s="76">
        <f>'Calculs rendements'!CU30</f>
        <v>2.0941380679714145E-2</v>
      </c>
      <c r="AA25" s="76">
        <f>'Calculs rendements'!CY30</f>
        <v>2.3738203213961306E-3</v>
      </c>
      <c r="AB25" s="76">
        <f>'Calculs rendements'!DC30</f>
        <v>2.2608250829106488E-2</v>
      </c>
      <c r="AC25" s="76">
        <f>'Calculs rendements'!DG30</f>
        <v>-3.1319314486496101E-2</v>
      </c>
      <c r="AD25" s="76">
        <f>'Calculs rendements'!DK30</f>
        <v>2.7172374637106859E-2</v>
      </c>
      <c r="AE25" s="76">
        <f>'Calculs rendements'!DO30</f>
        <v>3.670143093097062E-2</v>
      </c>
      <c r="AF25" s="76">
        <f>'Calculs rendements'!DS30</f>
        <v>6.7205323120638951E-3</v>
      </c>
      <c r="AG25" s="76">
        <f>'Calculs rendements'!DW30</f>
        <v>0.10445733666033002</v>
      </c>
      <c r="AH25" s="76">
        <f>'Calculs rendements'!EA30</f>
        <v>7.3977725663818009E-2</v>
      </c>
      <c r="AI25" s="76">
        <f>'Calculs rendements'!EE30</f>
        <v>5.1671973931505404E-2</v>
      </c>
      <c r="AJ25" s="76">
        <f>'Calculs rendements'!EI30</f>
        <v>7.1257202052720708E-2</v>
      </c>
      <c r="AK25" s="76">
        <f>'Calculs rendements'!EM30</f>
        <v>-2.1902971496587788E-2</v>
      </c>
      <c r="AL25" s="76">
        <f>'Calculs rendements'!EQ30</f>
        <v>3.5271333923509812E-2</v>
      </c>
      <c r="AM25" s="76">
        <f>'Calculs rendements'!EU30</f>
        <v>4.4803157855802113E-2</v>
      </c>
      <c r="AN25" s="76">
        <f>'Calculs rendements'!EY30</f>
        <v>-3.499386354556755E-2</v>
      </c>
      <c r="AO25" s="76">
        <f>'Calculs rendements'!FC30</f>
        <v>-6.8843460552949951E-4</v>
      </c>
      <c r="AP25" s="76">
        <f>'Calculs rendements'!FG30</f>
        <v>5.7167160668724756E-3</v>
      </c>
      <c r="AQ25" s="76">
        <f>'Calculs rendements'!FK30</f>
        <v>3.623331828720814E-2</v>
      </c>
      <c r="AR25" s="76">
        <f>'Calculs rendements'!FO30</f>
        <v>-1.1410912197007281E-2</v>
      </c>
      <c r="AS25" s="76">
        <f>'Calculs rendements'!FS30</f>
        <v>-3.4420327923805054E-2</v>
      </c>
      <c r="AT25" s="76">
        <f>'Calculs rendements'!FW30</f>
        <v>3.6228966386345908E-2</v>
      </c>
      <c r="AU25" s="76">
        <f>'Calculs rendements'!GA30</f>
        <v>5.6733885726618721E-2</v>
      </c>
      <c r="AV25" s="76">
        <f>'Calculs rendements'!GE30</f>
        <v>7.8802620521026684E-3</v>
      </c>
      <c r="AW25" s="76">
        <f>'Calculs rendements'!GI30</f>
        <v>-5.5903296635333556E-3</v>
      </c>
      <c r="AX25" s="76">
        <f>'Calculs rendements'!GM30</f>
        <v>-7.3767216798972203E-3</v>
      </c>
      <c r="AY25" s="76">
        <f>'Calculs rendements'!GQ30</f>
        <v>6.7481692795478485E-2</v>
      </c>
    </row>
    <row r="26" spans="2:51">
      <c r="B26" s="76">
        <f>'Calculs rendements'!C31</f>
        <v>3.2768741701019642E-2</v>
      </c>
      <c r="C26" s="76">
        <f>'Calculs rendements'!G31</f>
        <v>5.190053427331686E-2</v>
      </c>
      <c r="D26" s="76">
        <f>'Calculs rendements'!K31</f>
        <v>6.6964424658784813E-2</v>
      </c>
      <c r="E26" s="76">
        <f>'Calculs rendements'!O31</f>
        <v>4.1808767029155383E-2</v>
      </c>
      <c r="F26" s="76">
        <f>'Calculs rendements'!S31</f>
        <v>-2.2946410163925287E-2</v>
      </c>
      <c r="G26" s="76">
        <f>'Calculs rendements'!W31</f>
        <v>2.6305338888781862E-2</v>
      </c>
      <c r="H26" s="76">
        <f>'Calculs rendements'!AA31</f>
        <v>3.474308196105487E-2</v>
      </c>
      <c r="I26" s="76">
        <f>'Calculs rendements'!AE31</f>
        <v>9.6765122317962929E-2</v>
      </c>
      <c r="J26" s="76">
        <f>'Calculs rendements'!AI31</f>
        <v>6.1141585422482811E-2</v>
      </c>
      <c r="K26" s="76">
        <f>'Calculs rendements'!AM31</f>
        <v>3.7249807034199799E-2</v>
      </c>
      <c r="L26" s="76">
        <f>'Calculs rendements'!AQ31</f>
        <v>-6.1641762549499331E-2</v>
      </c>
      <c r="M26" s="76">
        <f>'Calculs rendements'!AU31</f>
        <v>3.747594290505258E-2</v>
      </c>
      <c r="N26" s="76">
        <f>'Calculs rendements'!AY31</f>
        <v>4.5550204215623807E-2</v>
      </c>
      <c r="O26" s="76">
        <f>'Calculs rendements'!BC31</f>
        <v>3.2613318378460258E-2</v>
      </c>
      <c r="P26" s="76">
        <f>'Calculs rendements'!BG31</f>
        <v>2.3128438893974805E-2</v>
      </c>
      <c r="Q26" s="76">
        <f>'Calculs rendements'!BK31</f>
        <v>-9.3815846862659868E-3</v>
      </c>
      <c r="R26" s="76">
        <f>'Calculs rendements'!BO31</f>
        <v>1.894093401846178E-2</v>
      </c>
      <c r="S26" s="76">
        <f>'Calculs rendements'!BS31</f>
        <v>4.1072399407142877E-2</v>
      </c>
      <c r="T26" s="76">
        <f>'Calculs rendements'!BW31</f>
        <v>4.6736061624333303E-2</v>
      </c>
      <c r="U26" s="76">
        <f>'Calculs rendements'!CA31</f>
        <v>-2.7107067860430538E-3</v>
      </c>
      <c r="V26" s="76">
        <f>'Calculs rendements'!CE31</f>
        <v>4.3713000290971478E-2</v>
      </c>
      <c r="W26" s="76">
        <f>'Calculs rendements'!CI31</f>
        <v>0</v>
      </c>
      <c r="X26" s="76">
        <f>'Calculs rendements'!CM31</f>
        <v>7.7074977070382245E-2</v>
      </c>
      <c r="Y26" s="76">
        <f>'Calculs rendements'!CQ31</f>
        <v>0.12786635672221583</v>
      </c>
      <c r="Z26" s="76">
        <f>'Calculs rendements'!CU31</f>
        <v>-2.4129253960945311E-3</v>
      </c>
      <c r="AA26" s="76">
        <f>'Calculs rendements'!CY31</f>
        <v>2.7269746705596998E-2</v>
      </c>
      <c r="AB26" s="76">
        <f>'Calculs rendements'!DC31</f>
        <v>1.3322892094364297E-2</v>
      </c>
      <c r="AC26" s="76">
        <f>'Calculs rendements'!DG31</f>
        <v>0.12554587400717182</v>
      </c>
      <c r="AD26" s="76">
        <f>'Calculs rendements'!DK31</f>
        <v>2.9852963149681128E-2</v>
      </c>
      <c r="AE26" s="76">
        <f>'Calculs rendements'!DO31</f>
        <v>6.1154524840454298E-2</v>
      </c>
      <c r="AF26" s="76">
        <f>'Calculs rendements'!DS31</f>
        <v>-2.029824447207873E-2</v>
      </c>
      <c r="AG26" s="76">
        <f>'Calculs rendements'!DW31</f>
        <v>6.4864362786292082E-3</v>
      </c>
      <c r="AH26" s="76">
        <f>'Calculs rendements'!EA31</f>
        <v>6.8441845753557488E-3</v>
      </c>
      <c r="AI26" s="76">
        <f>'Calculs rendements'!EE31</f>
        <v>3.0425620424357504E-2</v>
      </c>
      <c r="AJ26" s="76">
        <f>'Calculs rendements'!EI31</f>
        <v>2.1413067755652281E-2</v>
      </c>
      <c r="AK26" s="76">
        <f>'Calculs rendements'!EM31</f>
        <v>8.650997563516E-3</v>
      </c>
      <c r="AL26" s="76">
        <f>'Calculs rendements'!EQ31</f>
        <v>6.2883176078248434E-2</v>
      </c>
      <c r="AM26" s="76">
        <f>'Calculs rendements'!EU31</f>
        <v>5.6541126168236488E-3</v>
      </c>
      <c r="AN26" s="76">
        <f>'Calculs rendements'!EY31</f>
        <v>0.10354972005358408</v>
      </c>
      <c r="AO26" s="76">
        <f>'Calculs rendements'!FC31</f>
        <v>2.4474396584630794E-2</v>
      </c>
      <c r="AP26" s="76">
        <f>'Calculs rendements'!FG31</f>
        <v>-6.6494748309425339E-2</v>
      </c>
      <c r="AQ26" s="76">
        <f>'Calculs rendements'!FK31</f>
        <v>5.6482866941207722E-2</v>
      </c>
      <c r="AR26" s="76">
        <f>'Calculs rendements'!FO31</f>
        <v>0.1071195310630058</v>
      </c>
      <c r="AS26" s="76">
        <f>'Calculs rendements'!FS31</f>
        <v>0.11561900746003857</v>
      </c>
      <c r="AT26" s="76">
        <f>'Calculs rendements'!FW31</f>
        <v>8.0906636429648585E-2</v>
      </c>
      <c r="AU26" s="76">
        <f>'Calculs rendements'!GA31</f>
        <v>1.8217884417490213E-2</v>
      </c>
      <c r="AV26" s="76">
        <f>'Calculs rendements'!GE31</f>
        <v>2.02026571403464E-2</v>
      </c>
      <c r="AW26" s="76">
        <f>'Calculs rendements'!GI31</f>
        <v>3.4664376324606748E-2</v>
      </c>
      <c r="AX26" s="76">
        <f>'Calculs rendements'!GM31</f>
        <v>5.6652231868681686E-2</v>
      </c>
      <c r="AY26" s="76">
        <f>'Calculs rendements'!GQ31</f>
        <v>2.4329142841225164E-2</v>
      </c>
    </row>
    <row r="27" spans="2:51">
      <c r="B27" s="76">
        <f>'Calculs rendements'!C32</f>
        <v>-3.1604069233453027E-3</v>
      </c>
      <c r="C27" s="76">
        <f>'Calculs rendements'!G32</f>
        <v>-4.8715997086918254E-2</v>
      </c>
      <c r="D27" s="76">
        <f>'Calculs rendements'!K32</f>
        <v>2.337108668042006E-2</v>
      </c>
      <c r="E27" s="76">
        <f>'Calculs rendements'!O32</f>
        <v>1.3494544866416795E-2</v>
      </c>
      <c r="F27" s="76">
        <f>'Calculs rendements'!S32</f>
        <v>-9.6688554696190435E-2</v>
      </c>
      <c r="G27" s="76">
        <f>'Calculs rendements'!W32</f>
        <v>2.8245421997814133E-2</v>
      </c>
      <c r="H27" s="76">
        <f>'Calculs rendements'!AA32</f>
        <v>-2.4997099442242491E-2</v>
      </c>
      <c r="I27" s="76">
        <f>'Calculs rendements'!AE32</f>
        <v>-2.7638792936778855E-2</v>
      </c>
      <c r="J27" s="76">
        <f>'Calculs rendements'!AI32</f>
        <v>-3.8331267912954201E-2</v>
      </c>
      <c r="K27" s="76">
        <f>'Calculs rendements'!AM32</f>
        <v>-2.6714393878758024E-2</v>
      </c>
      <c r="L27" s="76">
        <f>'Calculs rendements'!AQ32</f>
        <v>9.1947274085242003E-2</v>
      </c>
      <c r="M27" s="76">
        <f>'Calculs rendements'!AU32</f>
        <v>-7.05673224448881E-2</v>
      </c>
      <c r="N27" s="76">
        <f>'Calculs rendements'!AY32</f>
        <v>-1.1576317972948355E-2</v>
      </c>
      <c r="O27" s="76">
        <f>'Calculs rendements'!BC32</f>
        <v>9.9026754027819724E-3</v>
      </c>
      <c r="P27" s="76">
        <f>'Calculs rendements'!BG32</f>
        <v>5.9176434523091015E-2</v>
      </c>
      <c r="Q27" s="76">
        <f>'Calculs rendements'!BK32</f>
        <v>0.11810541450919461</v>
      </c>
      <c r="R27" s="76">
        <f>'Calculs rendements'!BO32</f>
        <v>3.8641801634522112E-2</v>
      </c>
      <c r="S27" s="76">
        <f>'Calculs rendements'!BS32</f>
        <v>-4.2132268202950528E-3</v>
      </c>
      <c r="T27" s="76">
        <f>'Calculs rendements'!BW32</f>
        <v>-1.0835564436558184E-2</v>
      </c>
      <c r="U27" s="76">
        <f>'Calculs rendements'!CA32</f>
        <v>1.187267733812895E-2</v>
      </c>
      <c r="V27" s="76">
        <f>'Calculs rendements'!CE32</f>
        <v>-3.1515896847489358E-2</v>
      </c>
      <c r="W27" s="76">
        <f>'Calculs rendements'!CI32</f>
        <v>5.4068697224022182E-2</v>
      </c>
      <c r="X27" s="76">
        <f>'Calculs rendements'!CM32</f>
        <v>0.18520079794231453</v>
      </c>
      <c r="Y27" s="76">
        <f>'Calculs rendements'!CQ32</f>
        <v>-6.9105797712169896E-3</v>
      </c>
      <c r="Z27" s="76">
        <f>'Calculs rendements'!CU32</f>
        <v>7.2658137344587023E-2</v>
      </c>
      <c r="AA27" s="76">
        <f>'Calculs rendements'!CY32</f>
        <v>4.4352625213462567E-2</v>
      </c>
      <c r="AB27" s="76">
        <f>'Calculs rendements'!DC32</f>
        <v>5.0192179169752091E-2</v>
      </c>
      <c r="AC27" s="76">
        <f>'Calculs rendements'!DG32</f>
        <v>-1.4777273904026174E-2</v>
      </c>
      <c r="AD27" s="76">
        <f>'Calculs rendements'!DK32</f>
        <v>5.6089466651043578E-2</v>
      </c>
      <c r="AE27" s="76">
        <f>'Calculs rendements'!DO32</f>
        <v>6.3351610148882466E-3</v>
      </c>
      <c r="AF27" s="76">
        <f>'Calculs rendements'!DS32</f>
        <v>0.13499559420135643</v>
      </c>
      <c r="AG27" s="76">
        <f>'Calculs rendements'!DW32</f>
        <v>5.2706034019987177E-2</v>
      </c>
      <c r="AH27" s="76">
        <f>'Calculs rendements'!EA32</f>
        <v>-3.3393239544564336E-2</v>
      </c>
      <c r="AI27" s="76">
        <f>'Calculs rendements'!EE32</f>
        <v>-1.197635803900096E-2</v>
      </c>
      <c r="AJ27" s="76">
        <f>'Calculs rendements'!EI32</f>
        <v>4.7272306263124265E-2</v>
      </c>
      <c r="AK27" s="76">
        <f>'Calculs rendements'!EM32</f>
        <v>4.8778758113603438E-2</v>
      </c>
      <c r="AL27" s="76">
        <f>'Calculs rendements'!EQ32</f>
        <v>5.5809843439068176E-2</v>
      </c>
      <c r="AM27" s="76">
        <f>'Calculs rendements'!EU32</f>
        <v>2.7800498014164184E-2</v>
      </c>
      <c r="AN27" s="76">
        <f>'Calculs rendements'!EY32</f>
        <v>5.0681375691735801E-2</v>
      </c>
      <c r="AO27" s="76">
        <f>'Calculs rendements'!FC32</f>
        <v>2.965641294591222E-2</v>
      </c>
      <c r="AP27" s="76">
        <f>'Calculs rendements'!FG32</f>
        <v>1.8111639317184434E-2</v>
      </c>
      <c r="AQ27" s="76">
        <f>'Calculs rendements'!FK32</f>
        <v>3.2664552876422719E-2</v>
      </c>
      <c r="AR27" s="76">
        <f>'Calculs rendements'!FO32</f>
        <v>5.8036762600854531E-2</v>
      </c>
      <c r="AS27" s="76">
        <f>'Calculs rendements'!FS32</f>
        <v>-5.7056397433776176E-2</v>
      </c>
      <c r="AT27" s="76">
        <f>'Calculs rendements'!FW32</f>
        <v>-0.23771377058600043</v>
      </c>
      <c r="AU27" s="76">
        <f>'Calculs rendements'!GA32</f>
        <v>2.847052958096857E-2</v>
      </c>
      <c r="AV27" s="76">
        <f>'Calculs rendements'!GE32</f>
        <v>6.4538488786497983E-2</v>
      </c>
      <c r="AW27" s="76">
        <f>'Calculs rendements'!GI32</f>
        <v>6.6552800776327359E-2</v>
      </c>
      <c r="AX27" s="76">
        <f>'Calculs rendements'!GM32</f>
        <v>2.3100455140298903E-2</v>
      </c>
      <c r="AY27" s="76">
        <f>'Calculs rendements'!GQ32</f>
        <v>-1.070625077059229E-3</v>
      </c>
    </row>
    <row r="28" spans="2:51">
      <c r="B28" s="76">
        <f>'Calculs rendements'!C33</f>
        <v>1.4656030547455373E-2</v>
      </c>
      <c r="C28" s="76">
        <f>'Calculs rendements'!G33</f>
        <v>4.8521986014844018E-2</v>
      </c>
      <c r="D28" s="76">
        <f>'Calculs rendements'!K33</f>
        <v>8.6149880204997947E-2</v>
      </c>
      <c r="E28" s="76">
        <f>'Calculs rendements'!O33</f>
        <v>5.982410619400573E-3</v>
      </c>
      <c r="F28" s="76">
        <f>'Calculs rendements'!S33</f>
        <v>2.810334806373177E-2</v>
      </c>
      <c r="G28" s="76">
        <f>'Calculs rendements'!W33</f>
        <v>2.9161727626016303E-2</v>
      </c>
      <c r="H28" s="76">
        <f>'Calculs rendements'!AA33</f>
        <v>-6.329741338853747E-3</v>
      </c>
      <c r="I28" s="76">
        <f>'Calculs rendements'!AE33</f>
        <v>1.4835691666746918E-2</v>
      </c>
      <c r="J28" s="76">
        <f>'Calculs rendements'!AI33</f>
        <v>7.9189457826936469E-2</v>
      </c>
      <c r="K28" s="76">
        <f>'Calculs rendements'!AM33</f>
        <v>5.3561467223739251E-2</v>
      </c>
      <c r="L28" s="76">
        <f>'Calculs rendements'!AQ33</f>
        <v>1.2290791218658424E-2</v>
      </c>
      <c r="M28" s="76">
        <f>'Calculs rendements'!AU33</f>
        <v>5.0072178586588779E-2</v>
      </c>
      <c r="N28" s="76">
        <f>'Calculs rendements'!AY33</f>
        <v>7.623260491109278E-2</v>
      </c>
      <c r="O28" s="76">
        <f>'Calculs rendements'!BC33</f>
        <v>-2.1881454340919029E-3</v>
      </c>
      <c r="P28" s="76">
        <f>'Calculs rendements'!BG33</f>
        <v>0.10878655246145155</v>
      </c>
      <c r="Q28" s="76">
        <f>'Calculs rendements'!BK33</f>
        <v>7.2541283462320295E-3</v>
      </c>
      <c r="R28" s="76">
        <f>'Calculs rendements'!BO33</f>
        <v>-1.0889436026281977E-2</v>
      </c>
      <c r="S28" s="76">
        <f>'Calculs rendements'!BS33</f>
        <v>-4.6922181579804101E-2</v>
      </c>
      <c r="T28" s="76">
        <f>'Calculs rendements'!BW33</f>
        <v>3.1487514035895871E-3</v>
      </c>
      <c r="U28" s="76">
        <f>'Calculs rendements'!CA33</f>
        <v>5.5308924460899758E-2</v>
      </c>
      <c r="V28" s="76">
        <f>'Calculs rendements'!CE33</f>
        <v>5.5797343865671796E-3</v>
      </c>
      <c r="W28" s="76">
        <f>'Calculs rendements'!CI33</f>
        <v>5.1294449875846769E-2</v>
      </c>
      <c r="X28" s="76">
        <f>'Calculs rendements'!CM33</f>
        <v>9.0516162656972682E-3</v>
      </c>
      <c r="Y28" s="76">
        <f>'Calculs rendements'!CQ33</f>
        <v>8.2870473211067355E-3</v>
      </c>
      <c r="Z28" s="76">
        <f>'Calculs rendements'!CU33</f>
        <v>-8.1239414486740033E-3</v>
      </c>
      <c r="AA28" s="76">
        <f>'Calculs rendements'!CY33</f>
        <v>-3.0612278601255583E-2</v>
      </c>
      <c r="AB28" s="76">
        <f>'Calculs rendements'!DC33</f>
        <v>5.1780890449114061E-2</v>
      </c>
      <c r="AC28" s="76">
        <f>'Calculs rendements'!DG33</f>
        <v>0.14158975798421303</v>
      </c>
      <c r="AD28" s="76">
        <f>'Calculs rendements'!DK33</f>
        <v>1.5915455305899582E-2</v>
      </c>
      <c r="AE28" s="76">
        <f>'Calculs rendements'!DO33</f>
        <v>3.787117263331654E-2</v>
      </c>
      <c r="AF28" s="76">
        <f>'Calculs rendements'!DS33</f>
        <v>2.8594556790180196E-2</v>
      </c>
      <c r="AG28" s="76">
        <f>'Calculs rendements'!DW33</f>
        <v>-1.0011907040877987E-2</v>
      </c>
      <c r="AH28" s="76">
        <f>'Calculs rendements'!EA33</f>
        <v>-1.2000548487850508E-2</v>
      </c>
      <c r="AI28" s="76">
        <f>'Calculs rendements'!EE33</f>
        <v>-5.4205802555551241E-2</v>
      </c>
      <c r="AJ28" s="76">
        <f>'Calculs rendements'!EI33</f>
        <v>7.1914768813345457E-3</v>
      </c>
      <c r="AK28" s="76">
        <f>'Calculs rendements'!EM33</f>
        <v>8.4622590531528721E-2</v>
      </c>
      <c r="AL28" s="76">
        <f>'Calculs rendements'!EQ33</f>
        <v>1.5547028128283548E-2</v>
      </c>
      <c r="AM28" s="76">
        <f>'Calculs rendements'!EU33</f>
        <v>4.0542895090644411E-2</v>
      </c>
      <c r="AN28" s="76">
        <f>'Calculs rendements'!EY33</f>
        <v>-9.2476411116891033E-3</v>
      </c>
      <c r="AO28" s="76">
        <f>'Calculs rendements'!FC33</f>
        <v>4.3539932387754207E-2</v>
      </c>
      <c r="AP28" s="76">
        <f>'Calculs rendements'!FG33</f>
        <v>4.5937187849851333E-2</v>
      </c>
      <c r="AQ28" s="76">
        <f>'Calculs rendements'!FK33</f>
        <v>-1.7874984632419426E-2</v>
      </c>
      <c r="AR28" s="76">
        <f>'Calculs rendements'!FO33</f>
        <v>-3.1217446240809965E-2</v>
      </c>
      <c r="AS28" s="76">
        <f>'Calculs rendements'!FS33</f>
        <v>-2.7908804563380719E-2</v>
      </c>
      <c r="AT28" s="76">
        <f>'Calculs rendements'!FW33</f>
        <v>2.3810615835011508E-2</v>
      </c>
      <c r="AU28" s="76">
        <f>'Calculs rendements'!GA33</f>
        <v>0.10482874477511785</v>
      </c>
      <c r="AV28" s="76">
        <f>'Calculs rendements'!GE33</f>
        <v>4.3178432251658955E-3</v>
      </c>
      <c r="AW28" s="76">
        <f>'Calculs rendements'!GI33</f>
        <v>-1.3816685317037548E-2</v>
      </c>
      <c r="AX28" s="76">
        <f>'Calculs rendements'!GM33</f>
        <v>-1.3621346029945035E-2</v>
      </c>
      <c r="AY28" s="76">
        <f>'Calculs rendements'!GQ33</f>
        <v>3.2209253625959951E-2</v>
      </c>
    </row>
    <row r="29" spans="2:51">
      <c r="B29" s="76">
        <f>'Calculs rendements'!C34</f>
        <v>-6.6593981527233101E-2</v>
      </c>
      <c r="C29" s="76">
        <f>'Calculs rendements'!G34</f>
        <v>3.079894365722902E-2</v>
      </c>
      <c r="D29" s="76">
        <f>'Calculs rendements'!K34</f>
        <v>6.6701948231810311E-3</v>
      </c>
      <c r="E29" s="76">
        <f>'Calculs rendements'!O34</f>
        <v>4.2805587912272937E-2</v>
      </c>
      <c r="F29" s="76">
        <f>'Calculs rendements'!S34</f>
        <v>1.3117544219341973E-2</v>
      </c>
      <c r="G29" s="76">
        <f>'Calculs rendements'!W34</f>
        <v>4.3017224874062086E-2</v>
      </c>
      <c r="H29" s="76">
        <f>'Calculs rendements'!AA34</f>
        <v>3.0266224282656379E-2</v>
      </c>
      <c r="I29" s="76">
        <f>'Calculs rendements'!AE34</f>
        <v>7.104629176500038E-2</v>
      </c>
      <c r="J29" s="76">
        <f>'Calculs rendements'!AI34</f>
        <v>-3.5862513691792636E-2</v>
      </c>
      <c r="K29" s="76">
        <f>'Calculs rendements'!AM34</f>
        <v>7.4167070910640551E-2</v>
      </c>
      <c r="L29" s="76">
        <f>'Calculs rendements'!AQ34</f>
        <v>-2.9062106764061978E-2</v>
      </c>
      <c r="M29" s="76">
        <f>'Calculs rendements'!AU34</f>
        <v>2.4074952265384635E-2</v>
      </c>
      <c r="N29" s="76">
        <f>'Calculs rendements'!AY34</f>
        <v>-3.3267434250746068E-2</v>
      </c>
      <c r="O29" s="76">
        <f>'Calculs rendements'!BC34</f>
        <v>2.7066018621986786E-2</v>
      </c>
      <c r="P29" s="76">
        <f>'Calculs rendements'!BG34</f>
        <v>-6.9658956988284476E-2</v>
      </c>
      <c r="Q29" s="76">
        <f>'Calculs rendements'!BK34</f>
        <v>2.6712313701066224E-2</v>
      </c>
      <c r="R29" s="76">
        <f>'Calculs rendements'!BO34</f>
        <v>-1.8252240487658452E-3</v>
      </c>
      <c r="S29" s="76">
        <f>'Calculs rendements'!BS34</f>
        <v>-2.6907378345089404E-2</v>
      </c>
      <c r="T29" s="76">
        <f>'Calculs rendements'!BW34</f>
        <v>-1.3233777712493041E-2</v>
      </c>
      <c r="U29" s="76">
        <f>'Calculs rendements'!CA34</f>
        <v>1.6612372869986167E-2</v>
      </c>
      <c r="V29" s="76">
        <f>'Calculs rendements'!CE34</f>
        <v>0.11850221335944176</v>
      </c>
      <c r="W29" s="76">
        <f>'Calculs rendements'!CI34</f>
        <v>4.8786105873751394E-2</v>
      </c>
      <c r="X29" s="76">
        <f>'Calculs rendements'!CM34</f>
        <v>1.8005743526829988E-3</v>
      </c>
      <c r="Y29" s="76">
        <f>'Calculs rendements'!CQ34</f>
        <v>1.5017084699306944E-2</v>
      </c>
      <c r="Z29" s="76">
        <f>'Calculs rendements'!CU34</f>
        <v>5.1637682341622068E-2</v>
      </c>
      <c r="AA29" s="76">
        <f>'Calculs rendements'!CY34</f>
        <v>2.840271254940396E-2</v>
      </c>
      <c r="AB29" s="76">
        <f>'Calculs rendements'!DC34</f>
        <v>1.9724468676609937E-2</v>
      </c>
      <c r="AC29" s="76">
        <f>'Calculs rendements'!DG34</f>
        <v>-2.560573140749366E-2</v>
      </c>
      <c r="AD29" s="76">
        <f>'Calculs rendements'!DK34</f>
        <v>4.7285272990011902E-2</v>
      </c>
      <c r="AE29" s="76">
        <f>'Calculs rendements'!DO34</f>
        <v>5.7759558294484127E-2</v>
      </c>
      <c r="AF29" s="76">
        <f>'Calculs rendements'!DS34</f>
        <v>2.483900719712382E-3</v>
      </c>
      <c r="AG29" s="76">
        <f>'Calculs rendements'!DW34</f>
        <v>1.1542117026011798E-2</v>
      </c>
      <c r="AH29" s="76">
        <f>'Calculs rendements'!EA34</f>
        <v>7.5831194899467005E-2</v>
      </c>
      <c r="AI29" s="76">
        <f>'Calculs rendements'!EE34</f>
        <v>1.3072153687654922E-2</v>
      </c>
      <c r="AJ29" s="76">
        <f>'Calculs rendements'!EI34</f>
        <v>-4.3057664228151613E-3</v>
      </c>
      <c r="AK29" s="76">
        <f>'Calculs rendements'!EM34</f>
        <v>-8.0125980379806519E-2</v>
      </c>
      <c r="AL29" s="76">
        <f>'Calculs rendements'!EQ34</f>
        <v>3.6780830218412781E-2</v>
      </c>
      <c r="AM29" s="76">
        <f>'Calculs rendements'!EU34</f>
        <v>-1.9166929342332875E-3</v>
      </c>
      <c r="AN29" s="76">
        <f>'Calculs rendements'!EY34</f>
        <v>1.5045102768209575E-2</v>
      </c>
      <c r="AO29" s="76">
        <f>'Calculs rendements'!FC34</f>
        <v>4.3760388858190783E-3</v>
      </c>
      <c r="AP29" s="76">
        <f>'Calculs rendements'!FG34</f>
        <v>-1.2320626214135892E-2</v>
      </c>
      <c r="AQ29" s="76">
        <f>'Calculs rendements'!FK34</f>
        <v>-8.8510284825446348E-3</v>
      </c>
      <c r="AR29" s="76">
        <f>'Calculs rendements'!FO34</f>
        <v>6.2240342252803865E-2</v>
      </c>
      <c r="AS29" s="76">
        <f>'Calculs rendements'!FS34</f>
        <v>5.1481852847420753E-2</v>
      </c>
      <c r="AT29" s="76">
        <f>'Calculs rendements'!FW34</f>
        <v>-2.2169094262578612E-2</v>
      </c>
      <c r="AU29" s="76">
        <f>'Calculs rendements'!GA34</f>
        <v>7.6024469578417228E-2</v>
      </c>
      <c r="AV29" s="76">
        <f>'Calculs rendements'!GE34</f>
        <v>-3.8053581506292296E-2</v>
      </c>
      <c r="AW29" s="76">
        <f>'Calculs rendements'!GI34</f>
        <v>5.9751714846786007E-3</v>
      </c>
      <c r="AX29" s="76">
        <f>'Calculs rendements'!GM34</f>
        <v>-2.5689242733671538E-2</v>
      </c>
      <c r="AY29" s="76">
        <f>'Calculs rendements'!GQ34</f>
        <v>3.7641644154549582E-3</v>
      </c>
    </row>
    <row r="30" spans="2:51">
      <c r="B30" s="76">
        <f>'Calculs rendements'!C35</f>
        <v>-8.940670153982902E-2</v>
      </c>
      <c r="C30" s="76">
        <f>'Calculs rendements'!G35</f>
        <v>-5.7056354490487175E-2</v>
      </c>
      <c r="D30" s="76">
        <f>'Calculs rendements'!K35</f>
        <v>-4.5333241828221398E-2</v>
      </c>
      <c r="E30" s="76">
        <f>'Calculs rendements'!O35</f>
        <v>-5.3201731040152946E-2</v>
      </c>
      <c r="F30" s="76">
        <f>'Calculs rendements'!S35</f>
        <v>-2.1137280477223578E-2</v>
      </c>
      <c r="G30" s="76">
        <f>'Calculs rendements'!W35</f>
        <v>-0.10491071652682619</v>
      </c>
      <c r="H30" s="76">
        <f>'Calculs rendements'!AA35</f>
        <v>-7.5154051515671214E-2</v>
      </c>
      <c r="I30" s="76">
        <f>'Calculs rendements'!AE35</f>
        <v>-1.0773644393439958E-2</v>
      </c>
      <c r="J30" s="76">
        <f>'Calculs rendements'!AI35</f>
        <v>-4.3301536007562943E-3</v>
      </c>
      <c r="K30" s="76">
        <f>'Calculs rendements'!AM35</f>
        <v>5.0217010039423859E-2</v>
      </c>
      <c r="L30" s="76">
        <f>'Calculs rendements'!AQ35</f>
        <v>-4.8876806709906365E-2</v>
      </c>
      <c r="M30" s="76">
        <f>'Calculs rendements'!AU35</f>
        <v>-6.0063215604910486E-2</v>
      </c>
      <c r="N30" s="76">
        <f>'Calculs rendements'!AY35</f>
        <v>-8.7460276358345357E-2</v>
      </c>
      <c r="O30" s="76">
        <f>'Calculs rendements'!BC35</f>
        <v>3.1987743992055082E-3</v>
      </c>
      <c r="P30" s="76">
        <f>'Calculs rendements'!BG35</f>
        <v>-0.15940948477953765</v>
      </c>
      <c r="Q30" s="76">
        <f>'Calculs rendements'!BK35</f>
        <v>-0.13322548520792118</v>
      </c>
      <c r="R30" s="76">
        <f>'Calculs rendements'!BO35</f>
        <v>-7.2001442003755814E-2</v>
      </c>
      <c r="S30" s="76">
        <f>'Calculs rendements'!BS35</f>
        <v>-6.1598976200356322E-2</v>
      </c>
      <c r="T30" s="76">
        <f>'Calculs rendements'!BW35</f>
        <v>-0.12903197903994337</v>
      </c>
      <c r="U30" s="76">
        <f>'Calculs rendements'!CA35</f>
        <v>-2.6303928745547055E-2</v>
      </c>
      <c r="V30" s="76">
        <f>'Calculs rendements'!CE35</f>
        <v>-6.9400837433888196E-2</v>
      </c>
      <c r="W30" s="76">
        <f>'Calculs rendements'!CI35</f>
        <v>-0.10008055574959829</v>
      </c>
      <c r="X30" s="76">
        <f>'Calculs rendements'!CM35</f>
        <v>4.5698689409259384E-2</v>
      </c>
      <c r="Y30" s="76">
        <f>'Calculs rendements'!CQ35</f>
        <v>-5.4345000994986976E-3</v>
      </c>
      <c r="Z30" s="76">
        <f>'Calculs rendements'!CU35</f>
        <v>2.1485650932310256E-3</v>
      </c>
      <c r="AA30" s="76">
        <f>'Calculs rendements'!CY35</f>
        <v>4.4675804337324355E-2</v>
      </c>
      <c r="AB30" s="76">
        <f>'Calculs rendements'!DC35</f>
        <v>-5.899725250001478E-2</v>
      </c>
      <c r="AC30" s="76">
        <f>'Calculs rendements'!DG35</f>
        <v>-8.1299958917522452E-2</v>
      </c>
      <c r="AD30" s="76">
        <f>'Calculs rendements'!DK35</f>
        <v>1.2967762769010663E-2</v>
      </c>
      <c r="AE30" s="76">
        <f>'Calculs rendements'!DO35</f>
        <v>-6.1142843944440257E-2</v>
      </c>
      <c r="AF30" s="76">
        <f>'Calculs rendements'!DS35</f>
        <v>-8.1834750661435335E-2</v>
      </c>
      <c r="AG30" s="76">
        <f>'Calculs rendements'!DW35</f>
        <v>-3.9804148296290316E-2</v>
      </c>
      <c r="AH30" s="76">
        <f>'Calculs rendements'!EA35</f>
        <v>-1.9132918646328188E-2</v>
      </c>
      <c r="AI30" s="76">
        <f>'Calculs rendements'!EE35</f>
        <v>-1.6146959662749354E-2</v>
      </c>
      <c r="AJ30" s="76">
        <f>'Calculs rendements'!EI35</f>
        <v>-3.3654176398850918E-2</v>
      </c>
      <c r="AK30" s="76">
        <f>'Calculs rendements'!EM35</f>
        <v>-4.0143278801754749E-3</v>
      </c>
      <c r="AL30" s="76">
        <f>'Calculs rendements'!EQ35</f>
        <v>-3.6780830218412823E-2</v>
      </c>
      <c r="AM30" s="76">
        <f>'Calculs rendements'!EU35</f>
        <v>-8.6618783243377101E-2</v>
      </c>
      <c r="AN30" s="76">
        <f>'Calculs rendements'!EY35</f>
        <v>1.6245048720320246E-2</v>
      </c>
      <c r="AO30" s="76">
        <f>'Calculs rendements'!FC35</f>
        <v>-4.1392854620955384E-2</v>
      </c>
      <c r="AP30" s="76">
        <f>'Calculs rendements'!FG35</f>
        <v>2.4762053194774653E-3</v>
      </c>
      <c r="AQ30" s="76">
        <f>'Calculs rendements'!FK35</f>
        <v>-1.0634603526837082E-2</v>
      </c>
      <c r="AR30" s="76">
        <f>'Calculs rendements'!FO35</f>
        <v>-3.8659841964659059E-3</v>
      </c>
      <c r="AS30" s="76">
        <f>'Calculs rendements'!FS35</f>
        <v>-9.0010817322033268E-3</v>
      </c>
      <c r="AT30" s="76">
        <f>'Calculs rendements'!FW35</f>
        <v>4.4380457104790591E-2</v>
      </c>
      <c r="AU30" s="76">
        <f>'Calculs rendements'!GA35</f>
        <v>-5.5689354144635723E-2</v>
      </c>
      <c r="AV30" s="76">
        <f>'Calculs rendements'!GE35</f>
        <v>-5.7831289057354733E-2</v>
      </c>
      <c r="AW30" s="76">
        <f>'Calculs rendements'!GI35</f>
        <v>-7.5090512984841512E-2</v>
      </c>
      <c r="AX30" s="76">
        <f>'Calculs rendements'!GM35</f>
        <v>-1.5242661416008043E-2</v>
      </c>
      <c r="AY30" s="76">
        <f>'Calculs rendements'!GQ35</f>
        <v>-5.3865702321884902E-2</v>
      </c>
    </row>
    <row r="31" spans="2:51">
      <c r="B31" s="76">
        <f>'Calculs rendements'!C36</f>
        <v>0.10738696512931878</v>
      </c>
      <c r="C31" s="76">
        <f>'Calculs rendements'!G36</f>
        <v>6.2242233357335801E-2</v>
      </c>
      <c r="D31" s="76">
        <f>'Calculs rendements'!K36</f>
        <v>3.9777588119200423E-2</v>
      </c>
      <c r="E31" s="76">
        <f>'Calculs rendements'!O36</f>
        <v>7.952084878969104E-2</v>
      </c>
      <c r="F31" s="76">
        <f>'Calculs rendements'!S36</f>
        <v>9.6124169024465855E-2</v>
      </c>
      <c r="G31" s="76">
        <f>'Calculs rendements'!W36</f>
        <v>5.8506466749229234E-2</v>
      </c>
      <c r="H31" s="76">
        <f>'Calculs rendements'!AA36</f>
        <v>4.6912185532592604E-2</v>
      </c>
      <c r="I31" s="76">
        <f>'Calculs rendements'!AE36</f>
        <v>-5.2128701885330994E-3</v>
      </c>
      <c r="J31" s="76">
        <f>'Calculs rendements'!AI36</f>
        <v>7.3347309278350634E-2</v>
      </c>
      <c r="K31" s="76">
        <f>'Calculs rendements'!AM36</f>
        <v>6.9187611812147262E-2</v>
      </c>
      <c r="L31" s="76">
        <f>'Calculs rendements'!AQ36</f>
        <v>0.10757867409800718</v>
      </c>
      <c r="M31" s="76">
        <f>'Calculs rendements'!AU36</f>
        <v>3.7242283562890159E-2</v>
      </c>
      <c r="N31" s="76">
        <f>'Calculs rendements'!AY36</f>
        <v>0.14147745413392307</v>
      </c>
      <c r="O31" s="76">
        <f>'Calculs rendements'!BC36</f>
        <v>-4.0201358273220959E-2</v>
      </c>
      <c r="P31" s="76">
        <f>'Calculs rendements'!BG36</f>
        <v>0.16171285118035952</v>
      </c>
      <c r="Q31" s="76">
        <f>'Calculs rendements'!BK36</f>
        <v>0.11705906436367466</v>
      </c>
      <c r="R31" s="76">
        <f>'Calculs rendements'!BO36</f>
        <v>7.2001442003755703E-2</v>
      </c>
      <c r="S31" s="76">
        <f>'Calculs rendements'!BS36</f>
        <v>8.321055848918249E-2</v>
      </c>
      <c r="T31" s="76">
        <f>'Calculs rendements'!BW36</f>
        <v>0.1161559367009263</v>
      </c>
      <c r="U31" s="76">
        <f>'Calculs rendements'!CA36</f>
        <v>6.2100739418336319E-2</v>
      </c>
      <c r="V31" s="76">
        <f>'Calculs rendements'!CE36</f>
        <v>7.3671188160196521E-2</v>
      </c>
      <c r="W31" s="76">
        <f>'Calculs rendements'!CI36</f>
        <v>8.5310088073833085E-2</v>
      </c>
      <c r="X31" s="76">
        <f>'Calculs rendements'!CM36</f>
        <v>4.4528100289784975E-2</v>
      </c>
      <c r="Y31" s="76">
        <f>'Calculs rendements'!CQ36</f>
        <v>-2.7285241645919932E-3</v>
      </c>
      <c r="Z31" s="76">
        <f>'Calculs rendements'!CU36</f>
        <v>-9.9184293473156271E-2</v>
      </c>
      <c r="AA31" s="76">
        <f>'Calculs rendements'!CY36</f>
        <v>-2.7869511073695848E-2</v>
      </c>
      <c r="AB31" s="76">
        <f>'Calculs rendements'!DC36</f>
        <v>3.2610816564845435E-2</v>
      </c>
      <c r="AC31" s="76">
        <f>'Calculs rendements'!DG36</f>
        <v>-3.1302575612376073E-2</v>
      </c>
      <c r="AD31" s="76">
        <f>'Calculs rendements'!DK36</f>
        <v>-4.9566295934244838E-4</v>
      </c>
      <c r="AE31" s="76">
        <f>'Calculs rendements'!DO36</f>
        <v>5.9560693877557247E-2</v>
      </c>
      <c r="AF31" s="76">
        <f>'Calculs rendements'!DS36</f>
        <v>7.1025014875339396E-2</v>
      </c>
      <c r="AG31" s="76">
        <f>'Calculs rendements'!DW36</f>
        <v>-4.9790092118647496E-2</v>
      </c>
      <c r="AH31" s="76">
        <f>'Calculs rendements'!EA36</f>
        <v>0.11732026830310355</v>
      </c>
      <c r="AI31" s="76">
        <f>'Calculs rendements'!EE36</f>
        <v>2.3479039427181572E-2</v>
      </c>
      <c r="AJ31" s="76">
        <f>'Calculs rendements'!EI36</f>
        <v>-2.3336460679668745E-2</v>
      </c>
      <c r="AK31" s="76">
        <f>'Calculs rendements'!EM36</f>
        <v>2.6026731479656586E-2</v>
      </c>
      <c r="AL31" s="76">
        <f>'Calculs rendements'!EQ36</f>
        <v>4.9445960163764104E-2</v>
      </c>
      <c r="AM31" s="76">
        <f>'Calculs rendements'!EU36</f>
        <v>9.925265656260597E-2</v>
      </c>
      <c r="AN31" s="76">
        <f>'Calculs rendements'!EY36</f>
        <v>3.4927905654711697E-2</v>
      </c>
      <c r="AO31" s="76">
        <f>'Calculs rendements'!FC36</f>
        <v>3.7643638633638295E-2</v>
      </c>
      <c r="AP31" s="76">
        <f>'Calculs rendements'!FG36</f>
        <v>0.11732504561452836</v>
      </c>
      <c r="AQ31" s="76">
        <f>'Calculs rendements'!FK36</f>
        <v>5.7349286672721267E-2</v>
      </c>
      <c r="AR31" s="76">
        <f>'Calculs rendements'!FO36</f>
        <v>-9.1658580858974936E-2</v>
      </c>
      <c r="AS31" s="76">
        <f>'Calculs rendements'!FS36</f>
        <v>9.0010817322034101E-3</v>
      </c>
      <c r="AT31" s="76">
        <f>'Calculs rendements'!FW36</f>
        <v>7.9398813568570537E-2</v>
      </c>
      <c r="AU31" s="76">
        <f>'Calculs rendements'!GA36</f>
        <v>-0.10090316346947439</v>
      </c>
      <c r="AV31" s="76">
        <f>'Calculs rendements'!GE36</f>
        <v>8.4813511369159697E-2</v>
      </c>
      <c r="AW31" s="76">
        <f>'Calculs rendements'!GI36</f>
        <v>7.0184889377000723E-2</v>
      </c>
      <c r="AX31" s="76">
        <f>'Calculs rendements'!GM36</f>
        <v>8.0398633907165021E-2</v>
      </c>
      <c r="AY31" s="76">
        <f>'Calculs rendements'!GQ36</f>
        <v>1.9009003876752513E-3</v>
      </c>
    </row>
    <row r="32" spans="2:51">
      <c r="B32" s="76">
        <f>'Calculs rendements'!C37</f>
        <v>4.1236224582691612E-2</v>
      </c>
      <c r="C32" s="76">
        <f>'Calculs rendements'!G37</f>
        <v>0.10915720842698631</v>
      </c>
      <c r="D32" s="76">
        <f>'Calculs rendements'!K37</f>
        <v>0.16639441818017858</v>
      </c>
      <c r="E32" s="76">
        <f>'Calculs rendements'!O37</f>
        <v>7.1044496821855568E-2</v>
      </c>
      <c r="F32" s="76">
        <f>'Calculs rendements'!S37</f>
        <v>0.10709722437128845</v>
      </c>
      <c r="G32" s="76">
        <f>'Calculs rendements'!W37</f>
        <v>2.1189027946978259E-2</v>
      </c>
      <c r="H32" s="76">
        <f>'Calculs rendements'!AA37</f>
        <v>1.654417738916486E-2</v>
      </c>
      <c r="I32" s="76">
        <f>'Calculs rendements'!AE37</f>
        <v>3.9121979912919063E-3</v>
      </c>
      <c r="J32" s="76">
        <f>'Calculs rendements'!AI37</f>
        <v>3.3220246600054522E-2</v>
      </c>
      <c r="K32" s="76">
        <f>'Calculs rendements'!AM37</f>
        <v>-7.6524607388838803E-2</v>
      </c>
      <c r="L32" s="76">
        <f>'Calculs rendements'!AQ37</f>
        <v>0.11509164571232174</v>
      </c>
      <c r="M32" s="76">
        <f>'Calculs rendements'!AU37</f>
        <v>1.0539283198588909E-2</v>
      </c>
      <c r="N32" s="76">
        <f>'Calculs rendements'!AY37</f>
        <v>2.0017342408023428E-2</v>
      </c>
      <c r="O32" s="76">
        <f>'Calculs rendements'!BC37</f>
        <v>2.7344405649608175E-2</v>
      </c>
      <c r="P32" s="76">
        <f>'Calculs rendements'!BG37</f>
        <v>-3.0705150845143246E-3</v>
      </c>
      <c r="Q32" s="76">
        <f>'Calculs rendements'!BK37</f>
        <v>0.11365720063376239</v>
      </c>
      <c r="R32" s="76">
        <f>'Calculs rendements'!BO37</f>
        <v>7.207347726406238E-2</v>
      </c>
      <c r="S32" s="76">
        <f>'Calculs rendements'!BS37</f>
        <v>1.3157712358284685E-2</v>
      </c>
      <c r="T32" s="76">
        <f>'Calculs rendements'!BW37</f>
        <v>2.93117046186223E-2</v>
      </c>
      <c r="U32" s="76">
        <f>'Calculs rendements'!CA37</f>
        <v>2.6148385357800303E-2</v>
      </c>
      <c r="V32" s="76">
        <f>'Calculs rendements'!CE37</f>
        <v>8.7747798203522645E-2</v>
      </c>
      <c r="W32" s="76">
        <f>'Calculs rendements'!CI37</f>
        <v>0.14722857108521906</v>
      </c>
      <c r="X32" s="76">
        <f>'Calculs rendements'!CM37</f>
        <v>0.20531066355733718</v>
      </c>
      <c r="Y32" s="76">
        <f>'Calculs rendements'!CQ37</f>
        <v>-1.2371335254988654E-2</v>
      </c>
      <c r="Z32" s="76">
        <f>'Calculs rendements'!CU37</f>
        <v>6.3354725222045813E-2</v>
      </c>
      <c r="AA32" s="76">
        <f>'Calculs rendements'!CY37</f>
        <v>2.3632317108211207E-2</v>
      </c>
      <c r="AB32" s="76">
        <f>'Calculs rendements'!DC37</f>
        <v>1.0741137209722074E-2</v>
      </c>
      <c r="AC32" s="76">
        <f>'Calculs rendements'!DG37</f>
        <v>0.11329150066487891</v>
      </c>
      <c r="AD32" s="76">
        <f>'Calculs rendements'!DK37</f>
        <v>2.8349894710586854E-2</v>
      </c>
      <c r="AE32" s="76">
        <f>'Calculs rendements'!DO37</f>
        <v>-3.2986391262533653E-3</v>
      </c>
      <c r="AF32" s="76">
        <f>'Calculs rendements'!DS37</f>
        <v>0.10927915989421068</v>
      </c>
      <c r="AG32" s="76">
        <f>'Calculs rendements'!DW37</f>
        <v>6.4016862206816821E-2</v>
      </c>
      <c r="AH32" s="76">
        <f>'Calculs rendements'!EA37</f>
        <v>6.611923690889128E-2</v>
      </c>
      <c r="AI32" s="76">
        <f>'Calculs rendements'!EE37</f>
        <v>3.7533505222694108E-2</v>
      </c>
      <c r="AJ32" s="76">
        <f>'Calculs rendements'!EI37</f>
        <v>3.5900379518043354E-2</v>
      </c>
      <c r="AK32" s="76">
        <f>'Calculs rendements'!EM37</f>
        <v>0.15476064552678656</v>
      </c>
      <c r="AL32" s="76">
        <f>'Calculs rendements'!EQ37</f>
        <v>3.9537055078368126E-2</v>
      </c>
      <c r="AM32" s="76">
        <f>'Calculs rendements'!EU37</f>
        <v>9.1325083689486244E-3</v>
      </c>
      <c r="AN32" s="76">
        <f>'Calculs rendements'!EY37</f>
        <v>2.6198219309529425E-2</v>
      </c>
      <c r="AO32" s="76">
        <f>'Calculs rendements'!FC37</f>
        <v>9.775022241404957E-2</v>
      </c>
      <c r="AP32" s="76">
        <f>'Calculs rendements'!FG37</f>
        <v>1.5278488412798058E-2</v>
      </c>
      <c r="AQ32" s="76">
        <f>'Calculs rendements'!FK37</f>
        <v>7.8332234378082469E-2</v>
      </c>
      <c r="AR32" s="76">
        <f>'Calculs rendements'!FO37</f>
        <v>4.7441546298138404E-2</v>
      </c>
      <c r="AS32" s="76">
        <f>'Calculs rendements'!FS37</f>
        <v>5.7581038507675916E-2</v>
      </c>
      <c r="AT32" s="76">
        <f>'Calculs rendements'!FW37</f>
        <v>2.4810414064372059E-2</v>
      </c>
      <c r="AU32" s="76">
        <f>'Calculs rendements'!GA37</f>
        <v>4.8469350319765514E-2</v>
      </c>
      <c r="AV32" s="76">
        <f>'Calculs rendements'!GE37</f>
        <v>4.4956752551566559E-2</v>
      </c>
      <c r="AW32" s="76">
        <f>'Calculs rendements'!GI37</f>
        <v>-1.8994917815375281E-2</v>
      </c>
      <c r="AX32" s="76">
        <f>'Calculs rendements'!GM37</f>
        <v>4.3410136208602068E-2</v>
      </c>
      <c r="AY32" s="76">
        <f>'Calculs rendements'!GQ37</f>
        <v>5.9677590720209533E-2</v>
      </c>
    </row>
    <row r="33" spans="2:51">
      <c r="B33" s="76">
        <f>'Calculs rendements'!C38</f>
        <v>9.1502020961583524E-2</v>
      </c>
      <c r="C33" s="76">
        <f>'Calculs rendements'!G38</f>
        <v>7.0243940584174963E-2</v>
      </c>
      <c r="D33" s="76">
        <f>'Calculs rendements'!K38</f>
        <v>6.3315189868398944E-2</v>
      </c>
      <c r="E33" s="76">
        <f>'Calculs rendements'!O38</f>
        <v>3.0291087404500004E-2</v>
      </c>
      <c r="F33" s="76">
        <f>'Calculs rendements'!S38</f>
        <v>-1.5394797788297497E-2</v>
      </c>
      <c r="G33" s="76">
        <f>'Calculs rendements'!W38</f>
        <v>9.2472424490772698E-2</v>
      </c>
      <c r="H33" s="76">
        <f>'Calculs rendements'!AA38</f>
        <v>5.3402583788403471E-2</v>
      </c>
      <c r="I33" s="76">
        <f>'Calculs rendements'!AE38</f>
        <v>-7.8958696727278205E-2</v>
      </c>
      <c r="J33" s="76">
        <f>'Calculs rendements'!AI38</f>
        <v>6.6257655311507402E-2</v>
      </c>
      <c r="K33" s="76">
        <f>'Calculs rendements'!AM38</f>
        <v>6.6368340824837738E-2</v>
      </c>
      <c r="L33" s="76">
        <f>'Calculs rendements'!AQ38</f>
        <v>5.1046310820724021E-2</v>
      </c>
      <c r="M33" s="76">
        <f>'Calculs rendements'!AU38</f>
        <v>9.8683724109752541E-2</v>
      </c>
      <c r="N33" s="76">
        <f>'Calculs rendements'!AY38</f>
        <v>6.3401326930190044E-2</v>
      </c>
      <c r="O33" s="76">
        <f>'Calculs rendements'!BC38</f>
        <v>3.3932136564631267E-2</v>
      </c>
      <c r="P33" s="76">
        <f>'Calculs rendements'!BG38</f>
        <v>0.10282447253101649</v>
      </c>
      <c r="Q33" s="76">
        <f>'Calculs rendements'!BK38</f>
        <v>0.14985214392574608</v>
      </c>
      <c r="R33" s="76">
        <f>'Calculs rendements'!BO38</f>
        <v>8.8378424407418998E-2</v>
      </c>
      <c r="S33" s="76">
        <f>'Calculs rendements'!BS38</f>
        <v>6.7597735500009151E-2</v>
      </c>
      <c r="T33" s="76">
        <f>'Calculs rendements'!BW38</f>
        <v>0.17794426302473712</v>
      </c>
      <c r="U33" s="76">
        <f>'Calculs rendements'!CA38</f>
        <v>0.13647507428597372</v>
      </c>
      <c r="V33" s="76">
        <f>'Calculs rendements'!CE38</f>
        <v>2.6933244471418399E-2</v>
      </c>
      <c r="W33" s="76">
        <f>'Calculs rendements'!CI38</f>
        <v>9.0973784633481089E-2</v>
      </c>
      <c r="X33" s="76">
        <f>'Calculs rendements'!CM38</f>
        <v>-2.9499254778019221E-2</v>
      </c>
      <c r="Y33" s="76">
        <f>'Calculs rendements'!CQ38</f>
        <v>2.5008330779944184E-2</v>
      </c>
      <c r="Z33" s="76">
        <f>'Calculs rendements'!CU38</f>
        <v>3.8826481499307487E-2</v>
      </c>
      <c r="AA33" s="76">
        <f>'Calculs rendements'!CY38</f>
        <v>-2.8339668793342437E-3</v>
      </c>
      <c r="AB33" s="76">
        <f>'Calculs rendements'!DC38</f>
        <v>0.1297966013291118</v>
      </c>
      <c r="AC33" s="76">
        <f>'Calculs rendements'!DG38</f>
        <v>6.7162052601600894E-2</v>
      </c>
      <c r="AD33" s="76">
        <f>'Calculs rendements'!DK38</f>
        <v>5.0280733728217362E-2</v>
      </c>
      <c r="AE33" s="76">
        <f>'Calculs rendements'!DO38</f>
        <v>5.7745423153339907E-2</v>
      </c>
      <c r="AF33" s="76">
        <f>'Calculs rendements'!DS38</f>
        <v>3.9315286725873172E-2</v>
      </c>
      <c r="AG33" s="76">
        <f>'Calculs rendements'!DW38</f>
        <v>1.5674240314553175E-3</v>
      </c>
      <c r="AH33" s="76">
        <f>'Calculs rendements'!EA38</f>
        <v>7.5685008508597967E-2</v>
      </c>
      <c r="AI33" s="76">
        <f>'Calculs rendements'!EE38</f>
        <v>7.4089930604679985E-2</v>
      </c>
      <c r="AJ33" s="76">
        <f>'Calculs rendements'!EI38</f>
        <v>-5.1560332388246406E-3</v>
      </c>
      <c r="AK33" s="76">
        <f>'Calculs rendements'!EM38</f>
        <v>1.906021988654482E-2</v>
      </c>
      <c r="AL33" s="76">
        <f>'Calculs rendements'!EQ38</f>
        <v>5.733099520867168E-2</v>
      </c>
      <c r="AM33" s="76">
        <f>'Calculs rendements'!EU38</f>
        <v>6.8865371870777708E-2</v>
      </c>
      <c r="AN33" s="76">
        <f>'Calculs rendements'!EY38</f>
        <v>0.18839603840555469</v>
      </c>
      <c r="AO33" s="76">
        <f>'Calculs rendements'!FC38</f>
        <v>6.9982014193022343E-2</v>
      </c>
      <c r="AP33" s="76">
        <f>'Calculs rendements'!FG38</f>
        <v>-6.333590672787337E-2</v>
      </c>
      <c r="AQ33" s="76">
        <f>'Calculs rendements'!FK38</f>
        <v>7.2616497997418962E-3</v>
      </c>
      <c r="AR33" s="76">
        <f>'Calculs rendements'!FO38</f>
        <v>-9.0375671618534298E-3</v>
      </c>
      <c r="AS33" s="76">
        <f>'Calculs rendements'!FS38</f>
        <v>6.0103917180761933E-2</v>
      </c>
      <c r="AT33" s="76">
        <f>'Calculs rendements'!FW38</f>
        <v>7.181642162469952E-2</v>
      </c>
      <c r="AU33" s="76">
        <f>'Calculs rendements'!GA38</f>
        <v>0.10372764547809188</v>
      </c>
      <c r="AV33" s="76">
        <f>'Calculs rendements'!GE38</f>
        <v>7.6155242237817528E-2</v>
      </c>
      <c r="AW33" s="76">
        <f>'Calculs rendements'!GI38</f>
        <v>0.10497462604179487</v>
      </c>
      <c r="AX33" s="76">
        <f>'Calculs rendements'!GM38</f>
        <v>3.6250709287498302E-2</v>
      </c>
      <c r="AY33" s="76">
        <f>'Calculs rendements'!GQ38</f>
        <v>9.9782655739446446E-2</v>
      </c>
    </row>
    <row r="34" spans="2:51">
      <c r="B34" s="76">
        <f>'Calculs rendements'!C39</f>
        <v>3.1788576952805125E-2</v>
      </c>
      <c r="C34" s="76">
        <f>'Calculs rendements'!G39</f>
        <v>-4.5513217728716492E-2</v>
      </c>
      <c r="D34" s="76">
        <f>'Calculs rendements'!K39</f>
        <v>2.9043335164118153E-2</v>
      </c>
      <c r="E34" s="76">
        <f>'Calculs rendements'!O39</f>
        <v>1.0791982101673394E-2</v>
      </c>
      <c r="F34" s="76">
        <f>'Calculs rendements'!S39</f>
        <v>-3.0136850309992264E-2</v>
      </c>
      <c r="G34" s="76">
        <f>'Calculs rendements'!W39</f>
        <v>-7.6820785704556215E-4</v>
      </c>
      <c r="H34" s="76">
        <f>'Calculs rendements'!AA39</f>
        <v>-3.3711180522661824E-2</v>
      </c>
      <c r="I34" s="76">
        <f>'Calculs rendements'!AE39</f>
        <v>3.3698088098872356E-2</v>
      </c>
      <c r="J34" s="76">
        <f>'Calculs rendements'!AI39</f>
        <v>-2.9953617820283367E-2</v>
      </c>
      <c r="K34" s="76">
        <f>'Calculs rendements'!AM39</f>
        <v>-3.0596337309460635E-2</v>
      </c>
      <c r="L34" s="76">
        <f>'Calculs rendements'!AQ39</f>
        <v>-1.3432386675312708E-2</v>
      </c>
      <c r="M34" s="76">
        <f>'Calculs rendements'!AU39</f>
        <v>7.6276242515960354E-4</v>
      </c>
      <c r="N34" s="76">
        <f>'Calculs rendements'!AY39</f>
        <v>-3.1374433133263518E-2</v>
      </c>
      <c r="O34" s="76">
        <f>'Calculs rendements'!BC39</f>
        <v>6.3634107366376369E-2</v>
      </c>
      <c r="P34" s="76">
        <f>'Calculs rendements'!BG39</f>
        <v>-6.0712016636467671E-2</v>
      </c>
      <c r="Q34" s="76">
        <f>'Calculs rendements'!BK39</f>
        <v>-5.6467327616555256E-2</v>
      </c>
      <c r="R34" s="76">
        <f>'Calculs rendements'!BO39</f>
        <v>-1.1793438740156831E-2</v>
      </c>
      <c r="S34" s="76">
        <f>'Calculs rendements'!BS39</f>
        <v>-6.1082931825551808E-2</v>
      </c>
      <c r="T34" s="76">
        <f>'Calculs rendements'!BW39</f>
        <v>3.8626146157831033E-2</v>
      </c>
      <c r="U34" s="76">
        <f>'Calculs rendements'!CA39</f>
        <v>2.4036710759086501E-2</v>
      </c>
      <c r="V34" s="76">
        <f>'Calculs rendements'!CE39</f>
        <v>-6.2270733466211453E-2</v>
      </c>
      <c r="W34" s="76">
        <f>'Calculs rendements'!CI39</f>
        <v>-4.4452857840485444E-2</v>
      </c>
      <c r="X34" s="76">
        <f>'Calculs rendements'!CM39</f>
        <v>7.4963189414048281E-2</v>
      </c>
      <c r="Y34" s="76">
        <f>'Calculs rendements'!CQ39</f>
        <v>1.9663306059506759E-2</v>
      </c>
      <c r="Z34" s="76">
        <f>'Calculs rendements'!CU39</f>
        <v>6.6623243996916853E-2</v>
      </c>
      <c r="AA34" s="76">
        <f>'Calculs rendements'!CY39</f>
        <v>3.8974870814585338E-2</v>
      </c>
      <c r="AB34" s="76">
        <f>'Calculs rendements'!DC39</f>
        <v>4.1997415805757887E-2</v>
      </c>
      <c r="AC34" s="76">
        <f>'Calculs rendements'!DG39</f>
        <v>-8.7209996939165715E-2</v>
      </c>
      <c r="AD34" s="76">
        <f>'Calculs rendements'!DK39</f>
        <v>-3.6876990690316289E-2</v>
      </c>
      <c r="AE34" s="76">
        <f>'Calculs rendements'!DO39</f>
        <v>-2.6533709739151881E-2</v>
      </c>
      <c r="AF34" s="76">
        <f>'Calculs rendements'!DS39</f>
        <v>-1.7109115682272972E-2</v>
      </c>
      <c r="AG34" s="76">
        <f>'Calculs rendements'!DW39</f>
        <v>8.6296680564072678E-2</v>
      </c>
      <c r="AH34" s="76">
        <f>'Calculs rendements'!EA39</f>
        <v>-3.2655801318789771E-2</v>
      </c>
      <c r="AI34" s="76">
        <f>'Calculs rendements'!EE39</f>
        <v>-4.6202172295163525E-2</v>
      </c>
      <c r="AJ34" s="76">
        <f>'Calculs rendements'!EI39</f>
        <v>2.5525643495835724E-2</v>
      </c>
      <c r="AK34" s="76">
        <f>'Calculs rendements'!EM39</f>
        <v>2.0202499044658491E-2</v>
      </c>
      <c r="AL34" s="76">
        <f>'Calculs rendements'!EQ39</f>
        <v>-9.7805748102751497E-4</v>
      </c>
      <c r="AM34" s="76">
        <f>'Calculs rendements'!EU39</f>
        <v>-4.8031137631729726E-2</v>
      </c>
      <c r="AN34" s="76">
        <f>'Calculs rendements'!EY39</f>
        <v>7.3851696557948566E-4</v>
      </c>
      <c r="AO34" s="76">
        <f>'Calculs rendements'!FC39</f>
        <v>-3.0373724247342113E-2</v>
      </c>
      <c r="AP34" s="76">
        <f>'Calculs rendements'!FG39</f>
        <v>-3.5228543878275002E-2</v>
      </c>
      <c r="AQ34" s="76">
        <f>'Calculs rendements'!FK39</f>
        <v>-3.016314991567216E-2</v>
      </c>
      <c r="AR34" s="76">
        <f>'Calculs rendements'!FO39</f>
        <v>8.5961120715738956E-2</v>
      </c>
      <c r="AS34" s="76">
        <f>'Calculs rendements'!FS39</f>
        <v>5.3540686172485856E-2</v>
      </c>
      <c r="AT34" s="76">
        <f>'Calculs rendements'!FW39</f>
        <v>1.8253423082821248E-2</v>
      </c>
      <c r="AU34" s="76">
        <f>'Calculs rendements'!GA39</f>
        <v>6.545223291072956E-2</v>
      </c>
      <c r="AV34" s="76">
        <f>'Calculs rendements'!GE39</f>
        <v>-6.694267727905942E-2</v>
      </c>
      <c r="AW34" s="76">
        <f>'Calculs rendements'!GI39</f>
        <v>-5.8699046618015654E-3</v>
      </c>
      <c r="AX34" s="76">
        <f>'Calculs rendements'!GM39</f>
        <v>1.1061670531353526E-2</v>
      </c>
      <c r="AY34" s="76">
        <f>'Calculs rendements'!GQ39</f>
        <v>-1.8065379696770315E-2</v>
      </c>
    </row>
    <row r="35" spans="2:51">
      <c r="B35" s="76">
        <f>'Calculs rendements'!C40</f>
        <v>3.9355391606270156E-2</v>
      </c>
      <c r="C35" s="76">
        <f>'Calculs rendements'!G40</f>
        <v>4.6242538440976005E-2</v>
      </c>
      <c r="D35" s="76">
        <f>'Calculs rendements'!K40</f>
        <v>6.362872446227627E-2</v>
      </c>
      <c r="E35" s="76">
        <f>'Calculs rendements'!O40</f>
        <v>5.6515782905285084E-2</v>
      </c>
      <c r="F35" s="76">
        <f>'Calculs rendements'!S40</f>
        <v>4.4072287211128706E-2</v>
      </c>
      <c r="G35" s="76">
        <f>'Calculs rendements'!W40</f>
        <v>-9.2664863540878155E-3</v>
      </c>
      <c r="H35" s="76">
        <f>'Calculs rendements'!AA40</f>
        <v>4.075682899124565E-2</v>
      </c>
      <c r="I35" s="76">
        <f>'Calculs rendements'!AE40</f>
        <v>3.1724477094554862E-3</v>
      </c>
      <c r="J35" s="76">
        <f>'Calculs rendements'!AI40</f>
        <v>6.3642318071889234E-2</v>
      </c>
      <c r="K35" s="76">
        <f>'Calculs rendements'!AM40</f>
        <v>-6.524109624518726E-3</v>
      </c>
      <c r="L35" s="76">
        <f>'Calculs rendements'!AQ40</f>
        <v>7.5308085734463251E-2</v>
      </c>
      <c r="M35" s="76">
        <f>'Calculs rendements'!AU40</f>
        <v>6.8522430598895664E-2</v>
      </c>
      <c r="N35" s="76">
        <f>'Calculs rendements'!AY40</f>
        <v>9.580648038796559E-2</v>
      </c>
      <c r="O35" s="76">
        <f>'Calculs rendements'!BC40</f>
        <v>-3.1817539916964628E-2</v>
      </c>
      <c r="P35" s="76">
        <f>'Calculs rendements'!BG40</f>
        <v>5.8744996988081208E-3</v>
      </c>
      <c r="Q35" s="76">
        <f>'Calculs rendements'!BK40</f>
        <v>0.16540453339857727</v>
      </c>
      <c r="R35" s="76">
        <f>'Calculs rendements'!BO40</f>
        <v>7.0347723122895126E-2</v>
      </c>
      <c r="S35" s="76">
        <f>'Calculs rendements'!BS40</f>
        <v>-1.7027242263616463E-2</v>
      </c>
      <c r="T35" s="76">
        <f>'Calculs rendements'!BW40</f>
        <v>5.6865032166163704E-2</v>
      </c>
      <c r="U35" s="76">
        <f>'Calculs rendements'!CA40</f>
        <v>2.9154026130894132E-2</v>
      </c>
      <c r="V35" s="76">
        <f>'Calculs rendements'!CE40</f>
        <v>6.9980936960301193E-2</v>
      </c>
      <c r="W35" s="76">
        <f>'Calculs rendements'!CI40</f>
        <v>4.4452857840485395E-2</v>
      </c>
      <c r="X35" s="76">
        <f>'Calculs rendements'!CM40</f>
        <v>-4.8753046832360914E-3</v>
      </c>
      <c r="Y35" s="76">
        <f>'Calculs rendements'!CQ40</f>
        <v>-1.3918811040591977E-3</v>
      </c>
      <c r="Z35" s="76">
        <f>'Calculs rendements'!CU40</f>
        <v>-5.9377459112379155E-2</v>
      </c>
      <c r="AA35" s="76">
        <f>'Calculs rendements'!CY40</f>
        <v>-3.8974870814585408E-2</v>
      </c>
      <c r="AB35" s="76">
        <f>'Calculs rendements'!DC40</f>
        <v>5.2643785400534507E-2</v>
      </c>
      <c r="AC35" s="76">
        <f>'Calculs rendements'!DG40</f>
        <v>6.7363620304191713E-2</v>
      </c>
      <c r="AD35" s="76">
        <f>'Calculs rendements'!DK40</f>
        <v>-8.1165401419820791E-3</v>
      </c>
      <c r="AE35" s="76">
        <f>'Calculs rendements'!DO40</f>
        <v>-7.0654102592705844E-3</v>
      </c>
      <c r="AF35" s="76">
        <f>'Calculs rendements'!DS40</f>
        <v>3.0129759311493823E-2</v>
      </c>
      <c r="AG35" s="76">
        <f>'Calculs rendements'!DW40</f>
        <v>-3.3625756540956071E-2</v>
      </c>
      <c r="AH35" s="76">
        <f>'Calculs rendements'!EA40</f>
        <v>-1.3863293358775064E-4</v>
      </c>
      <c r="AI35" s="76">
        <f>'Calculs rendements'!EE40</f>
        <v>-1.825795487896226E-2</v>
      </c>
      <c r="AJ35" s="76">
        <f>'Calculs rendements'!EI40</f>
        <v>-3.741381656954846E-2</v>
      </c>
      <c r="AK35" s="76">
        <f>'Calculs rendements'!EM40</f>
        <v>3.015329128917419E-2</v>
      </c>
      <c r="AL35" s="76">
        <f>'Calculs rendements'!EQ40</f>
        <v>-4.9132742891890339E-2</v>
      </c>
      <c r="AM35" s="76">
        <f>'Calculs rendements'!EU40</f>
        <v>3.5446645858424615E-2</v>
      </c>
      <c r="AN35" s="76">
        <f>'Calculs rendements'!EY40</f>
        <v>4.5398243546224383E-2</v>
      </c>
      <c r="AO35" s="76">
        <f>'Calculs rendements'!FC40</f>
        <v>8.1140050090714871E-2</v>
      </c>
      <c r="AP35" s="76">
        <f>'Calculs rendements'!FG40</f>
        <v>8.255247060366519E-2</v>
      </c>
      <c r="AQ35" s="76">
        <f>'Calculs rendements'!FK40</f>
        <v>6.4244682613308457E-2</v>
      </c>
      <c r="AR35" s="76">
        <f>'Calculs rendements'!FO40</f>
        <v>-5.6001357042633836E-2</v>
      </c>
      <c r="AS35" s="76">
        <f>'Calculs rendements'!FS40</f>
        <v>8.4771004570196817E-2</v>
      </c>
      <c r="AT35" s="76">
        <f>'Calculs rendements'!FW40</f>
        <v>3.9684438857834493E-2</v>
      </c>
      <c r="AU35" s="76">
        <f>'Calculs rendements'!GA40</f>
        <v>-8.2960903784861546E-3</v>
      </c>
      <c r="AV35" s="76">
        <f>'Calculs rendements'!GE40</f>
        <v>4.219642647241114E-2</v>
      </c>
      <c r="AW35" s="76">
        <f>'Calculs rendements'!GI40</f>
        <v>-2.8832384398645255E-2</v>
      </c>
      <c r="AX35" s="76">
        <f>'Calculs rendements'!GM40</f>
        <v>-9.490613835825468E-3</v>
      </c>
      <c r="AY35" s="76">
        <f>'Calculs rendements'!GQ40</f>
        <v>0.1027652527065239</v>
      </c>
    </row>
    <row r="36" spans="2:51">
      <c r="B36" s="76">
        <f>'Calculs rendements'!C41</f>
        <v>1.3282478128821449E-2</v>
      </c>
      <c r="C36" s="76">
        <f>'Calculs rendements'!G41</f>
        <v>-1.5424392462080189E-2</v>
      </c>
      <c r="D36" s="76">
        <f>'Calculs rendements'!K41</f>
        <v>-8.1144268451724469E-2</v>
      </c>
      <c r="E36" s="76">
        <f>'Calculs rendements'!O41</f>
        <v>-7.6371305338145965E-3</v>
      </c>
      <c r="F36" s="76">
        <f>'Calculs rendements'!S41</f>
        <v>-7.6788070286081221E-3</v>
      </c>
      <c r="G36" s="76">
        <f>'Calculs rendements'!W41</f>
        <v>-4.9294700533987608E-2</v>
      </c>
      <c r="H36" s="76">
        <f>'Calculs rendements'!AA41</f>
        <v>-3.234255469546253E-2</v>
      </c>
      <c r="I36" s="76">
        <f>'Calculs rendements'!AE41</f>
        <v>0.10064352577968751</v>
      </c>
      <c r="J36" s="76">
        <f>'Calculs rendements'!AI41</f>
        <v>-5.1140626885684583E-2</v>
      </c>
      <c r="K36" s="76">
        <f>'Calculs rendements'!AM41</f>
        <v>-2.877375710103508E-2</v>
      </c>
      <c r="L36" s="76">
        <f>'Calculs rendements'!AQ41</f>
        <v>-2.0548735734709792E-2</v>
      </c>
      <c r="M36" s="76">
        <f>'Calculs rendements'!AU41</f>
        <v>4.7713110818051005E-2</v>
      </c>
      <c r="N36" s="76">
        <f>'Calculs rendements'!AY41</f>
        <v>-3.8325250024367645E-2</v>
      </c>
      <c r="O36" s="76">
        <f>'Calculs rendements'!BC41</f>
        <v>9.8973471314144523E-2</v>
      </c>
      <c r="P36" s="76">
        <f>'Calculs rendements'!BG41</f>
        <v>3.1705221645750285E-2</v>
      </c>
      <c r="Q36" s="76">
        <f>'Calculs rendements'!BK41</f>
        <v>-0.11364459183029001</v>
      </c>
      <c r="R36" s="76">
        <f>'Calculs rendements'!BO41</f>
        <v>0</v>
      </c>
      <c r="S36" s="76">
        <f>'Calculs rendements'!BS41</f>
        <v>-2.6096896299816146E-2</v>
      </c>
      <c r="T36" s="76">
        <f>'Calculs rendements'!BW41</f>
        <v>-5.4709168071473663E-2</v>
      </c>
      <c r="U36" s="76">
        <f>'Calculs rendements'!CA41</f>
        <v>-9.9934397797352581E-2</v>
      </c>
      <c r="V36" s="76">
        <f>'Calculs rendements'!CE41</f>
        <v>-7.6039926184332987E-2</v>
      </c>
      <c r="W36" s="76">
        <f>'Calculs rendements'!CI41</f>
        <v>4.2560618414922737E-2</v>
      </c>
      <c r="X36" s="76">
        <f>'Calculs rendements'!CM41</f>
        <v>-9.4332296223598011E-2</v>
      </c>
      <c r="Y36" s="76">
        <f>'Calculs rendements'!CQ41</f>
        <v>-6.3239207977839718E-2</v>
      </c>
      <c r="Z36" s="76">
        <f>'Calculs rendements'!CU41</f>
        <v>5.1337551476990068E-2</v>
      </c>
      <c r="AA36" s="76">
        <f>'Calculs rendements'!CY41</f>
        <v>8.238593624178342E-2</v>
      </c>
      <c r="AB36" s="76">
        <f>'Calculs rendements'!DC41</f>
        <v>-5.2643785400534493E-2</v>
      </c>
      <c r="AC36" s="76">
        <f>'Calculs rendements'!DG41</f>
        <v>-7.8744392185994716E-2</v>
      </c>
      <c r="AD36" s="76">
        <f>'Calculs rendements'!DK41</f>
        <v>0.10847168246073889</v>
      </c>
      <c r="AE36" s="76">
        <f>'Calculs rendements'!DO41</f>
        <v>4.5034935375656811E-3</v>
      </c>
      <c r="AF36" s="76">
        <f>'Calculs rendements'!DS41</f>
        <v>4.2466017763571194E-2</v>
      </c>
      <c r="AG36" s="76">
        <f>'Calculs rendements'!DW41</f>
        <v>8.1353861831539934E-2</v>
      </c>
      <c r="AH36" s="76">
        <f>'Calculs rendements'!EA41</f>
        <v>-3.226190164621523E-2</v>
      </c>
      <c r="AI36" s="76">
        <f>'Calculs rendements'!EE41</f>
        <v>-9.6651035904637986E-2</v>
      </c>
      <c r="AJ36" s="76">
        <f>'Calculs rendements'!EI41</f>
        <v>1.7779677994743642E-2</v>
      </c>
      <c r="AK36" s="76">
        <f>'Calculs rendements'!EM41</f>
        <v>-9.2825388376973437E-3</v>
      </c>
      <c r="AL36" s="76">
        <f>'Calculs rendements'!EQ41</f>
        <v>-4.5199144241449288E-2</v>
      </c>
      <c r="AM36" s="76">
        <f>'Calculs rendements'!EU41</f>
        <v>-1.4120242204207692E-2</v>
      </c>
      <c r="AN36" s="76">
        <f>'Calculs rendements'!EY41</f>
        <v>-8.1211745823702788E-2</v>
      </c>
      <c r="AO36" s="76">
        <f>'Calculs rendements'!FC41</f>
        <v>3.1555580992456769E-3</v>
      </c>
      <c r="AP36" s="76">
        <f>'Calculs rendements'!FG41</f>
        <v>-8.8430707494028451E-3</v>
      </c>
      <c r="AQ36" s="76">
        <f>'Calculs rendements'!FK41</f>
        <v>-3.2936619599824433E-2</v>
      </c>
      <c r="AR36" s="76">
        <f>'Calculs rendements'!FO41</f>
        <v>4.5217605993293247E-2</v>
      </c>
      <c r="AS36" s="76">
        <f>'Calculs rendements'!FS41</f>
        <v>-2.9071983976191687E-3</v>
      </c>
      <c r="AT36" s="76">
        <f>'Calculs rendements'!FW41</f>
        <v>-9.1839440839568201E-2</v>
      </c>
      <c r="AU36" s="76">
        <f>'Calculs rendements'!GA41</f>
        <v>-0.13511851272173633</v>
      </c>
      <c r="AV36" s="76">
        <f>'Calculs rendements'!GE41</f>
        <v>-9.5397897574032484E-2</v>
      </c>
      <c r="AW36" s="76">
        <f>'Calculs rendements'!GI41</f>
        <v>-4.6181901222311521E-2</v>
      </c>
      <c r="AX36" s="76">
        <f>'Calculs rendements'!GM41</f>
        <v>-1.3685044939337214E-2</v>
      </c>
      <c r="AY36" s="76">
        <f>'Calculs rendements'!GQ41</f>
        <v>3.975617980407571E-3</v>
      </c>
    </row>
    <row r="37" spans="2:51">
      <c r="B37" s="76">
        <f>'Calculs rendements'!C42</f>
        <v>7.3679627449251314E-2</v>
      </c>
      <c r="C37" s="76">
        <f>'Calculs rendements'!G42</f>
        <v>7.48475786841937E-2</v>
      </c>
      <c r="D37" s="76">
        <f>'Calculs rendements'!K42</f>
        <v>1.4225173243970034E-2</v>
      </c>
      <c r="E37" s="76">
        <f>'Calculs rendements'!O42</f>
        <v>-2.8511391122291879E-2</v>
      </c>
      <c r="F37" s="76">
        <f>'Calculs rendements'!S42</f>
        <v>7.197815773947179E-2</v>
      </c>
      <c r="G37" s="76">
        <f>'Calculs rendements'!W42</f>
        <v>-8.1518348525523674E-4</v>
      </c>
      <c r="H37" s="76">
        <f>'Calculs rendements'!AA42</f>
        <v>3.6080102872498965E-2</v>
      </c>
      <c r="I37" s="76">
        <f>'Calculs rendements'!AE42</f>
        <v>1.0177169053693503E-2</v>
      </c>
      <c r="J37" s="76">
        <f>'Calculs rendements'!AI42</f>
        <v>0.15597600243688531</v>
      </c>
      <c r="K37" s="76">
        <f>'Calculs rendements'!AM42</f>
        <v>2.6589543782135652E-2</v>
      </c>
      <c r="L37" s="76">
        <f>'Calculs rendements'!AQ42</f>
        <v>8.3921213701770844E-2</v>
      </c>
      <c r="M37" s="76">
        <f>'Calculs rendements'!AU42</f>
        <v>4.6917243118798559E-2</v>
      </c>
      <c r="N37" s="76">
        <f>'Calculs rendements'!AY42</f>
        <v>4.072234296805826E-2</v>
      </c>
      <c r="O37" s="76">
        <f>'Calculs rendements'!BC42</f>
        <v>-2.688722691747469E-2</v>
      </c>
      <c r="P37" s="76">
        <f>'Calculs rendements'!BG42</f>
        <v>0.14191628359810765</v>
      </c>
      <c r="Q37" s="76">
        <f>'Calculs rendements'!BK42</f>
        <v>-4.0636742783057123E-2</v>
      </c>
      <c r="R37" s="76">
        <f>'Calculs rendements'!BO42</f>
        <v>5.9787181182453263E-2</v>
      </c>
      <c r="S37" s="76">
        <f>'Calculs rendements'!BS42</f>
        <v>-4.5068470677529934E-2</v>
      </c>
      <c r="T37" s="76">
        <f>'Calculs rendements'!BW42</f>
        <v>2.7146888940429655E-2</v>
      </c>
      <c r="U37" s="76">
        <f>'Calculs rendements'!CA42</f>
        <v>4.9156291688492677E-2</v>
      </c>
      <c r="V37" s="76">
        <f>'Calculs rendements'!CE42</f>
        <v>3.0470192602639713E-2</v>
      </c>
      <c r="W37" s="76">
        <f>'Calculs rendements'!CI42</f>
        <v>8.004029073789945E-2</v>
      </c>
      <c r="X37" s="76">
        <f>'Calculs rendements'!CM42</f>
        <v>3.6148362595572824E-2</v>
      </c>
      <c r="Y37" s="76">
        <f>'Calculs rendements'!CQ42</f>
        <v>-4.4612699520886001E-3</v>
      </c>
      <c r="Z37" s="76">
        <f>'Calculs rendements'!CU42</f>
        <v>-2.9899148149279152E-2</v>
      </c>
      <c r="AA37" s="76">
        <f>'Calculs rendements'!CY42</f>
        <v>-8.5332254491160726E-3</v>
      </c>
      <c r="AB37" s="76">
        <f>'Calculs rendements'!DC42</f>
        <v>2.552402008749222E-2</v>
      </c>
      <c r="AC37" s="76">
        <f>'Calculs rendements'!DG42</f>
        <v>8.7613503731201373E-2</v>
      </c>
      <c r="AD37" s="76">
        <f>'Calculs rendements'!DK42</f>
        <v>-3.992633839231071E-2</v>
      </c>
      <c r="AE37" s="76">
        <f>'Calculs rendements'!DO42</f>
        <v>5.1292014630017965E-2</v>
      </c>
      <c r="AF37" s="76">
        <f>'Calculs rendements'!DS42</f>
        <v>6.6313596279856932E-2</v>
      </c>
      <c r="AG37" s="76">
        <f>'Calculs rendements'!DW42</f>
        <v>8.1919625997951689E-3</v>
      </c>
      <c r="AH37" s="76">
        <f>'Calculs rendements'!EA42</f>
        <v>6.2979074829391496E-2</v>
      </c>
      <c r="AI37" s="76">
        <f>'Calculs rendements'!EE42</f>
        <v>-1.9562818527088459E-2</v>
      </c>
      <c r="AJ37" s="76">
        <f>'Calculs rendements'!EI42</f>
        <v>-2.3024577768501621E-2</v>
      </c>
      <c r="AK37" s="76">
        <f>'Calculs rendements'!EM42</f>
        <v>7.1466749702027085E-2</v>
      </c>
      <c r="AL37" s="76">
        <f>'Calculs rendements'!EQ42</f>
        <v>-9.1823040730309082E-3</v>
      </c>
      <c r="AM37" s="76">
        <f>'Calculs rendements'!EU42</f>
        <v>8.4830137668359978E-2</v>
      </c>
      <c r="AN37" s="76">
        <f>'Calculs rendements'!EY42</f>
        <v>1.9472493660918429E-3</v>
      </c>
      <c r="AO37" s="76">
        <f>'Calculs rendements'!FC42</f>
        <v>5.9604222805867961E-2</v>
      </c>
      <c r="AP37" s="76">
        <f>'Calculs rendements'!FG42</f>
        <v>6.7956106057613291E-2</v>
      </c>
      <c r="AQ37" s="76">
        <f>'Calculs rendements'!FK42</f>
        <v>-6.4034680610074529E-2</v>
      </c>
      <c r="AR37" s="76">
        <f>'Calculs rendements'!FO42</f>
        <v>3.1090587070031182E-2</v>
      </c>
      <c r="AS37" s="76">
        <f>'Calculs rendements'!FS42</f>
        <v>2.7281290609083787E-2</v>
      </c>
      <c r="AT37" s="76">
        <f>'Calculs rendements'!FW42</f>
        <v>-4.0746321715997007E-2</v>
      </c>
      <c r="AU37" s="76">
        <f>'Calculs rendements'!GA42</f>
        <v>-7.7668023511576548E-2</v>
      </c>
      <c r="AV37" s="76">
        <f>'Calculs rendements'!GE42</f>
        <v>8.7454264007568325E-2</v>
      </c>
      <c r="AW37" s="76">
        <f>'Calculs rendements'!GI42</f>
        <v>7.2778661849168022E-2</v>
      </c>
      <c r="AX37" s="76">
        <f>'Calculs rendements'!GM42</f>
        <v>6.8602917535849045E-2</v>
      </c>
      <c r="AY37" s="76">
        <f>'Calculs rendements'!GQ42</f>
        <v>6.2032283308040774E-2</v>
      </c>
    </row>
    <row r="38" spans="2:51">
      <c r="B38" s="76">
        <f>'Calculs rendements'!C43</f>
        <v>2.3944865473911853E-2</v>
      </c>
      <c r="C38" s="76">
        <f>'Calculs rendements'!G43</f>
        <v>3.0438925012335933E-2</v>
      </c>
      <c r="D38" s="76">
        <f>'Calculs rendements'!K43</f>
        <v>5.5516856391870643E-2</v>
      </c>
      <c r="E38" s="76">
        <f>'Calculs rendements'!O43</f>
        <v>4.9434580191352329E-2</v>
      </c>
      <c r="F38" s="76">
        <f>'Calculs rendements'!S43</f>
        <v>-1.2399885935076749E-3</v>
      </c>
      <c r="G38" s="76">
        <f>'Calculs rendements'!W43</f>
        <v>2.4175197398884012E-2</v>
      </c>
      <c r="H38" s="76">
        <f>'Calculs rendements'!AA43</f>
        <v>0.1180249706858857</v>
      </c>
      <c r="I38" s="76">
        <f>'Calculs rendements'!AE43</f>
        <v>1.0475518840439605E-2</v>
      </c>
      <c r="J38" s="76">
        <f>'Calculs rendements'!AI43</f>
        <v>4.1363572006827637E-2</v>
      </c>
      <c r="K38" s="76">
        <f>'Calculs rendements'!AM43</f>
        <v>7.9844703576941845E-2</v>
      </c>
      <c r="L38" s="76">
        <f>'Calculs rendements'!AQ43</f>
        <v>1.4843121750213129E-2</v>
      </c>
      <c r="M38" s="76">
        <f>'Calculs rendements'!AU43</f>
        <v>3.5401284738765852E-2</v>
      </c>
      <c r="N38" s="76">
        <f>'Calculs rendements'!AY43</f>
        <v>3.2351928243836758E-2</v>
      </c>
      <c r="O38" s="76">
        <f>'Calculs rendements'!BC43</f>
        <v>1.4923296752020931E-2</v>
      </c>
      <c r="P38" s="76">
        <f>'Calculs rendements'!BG43</f>
        <v>3.9221796494762921E-2</v>
      </c>
      <c r="Q38" s="76">
        <f>'Calculs rendements'!BK43</f>
        <v>-1.5372552827298232E-3</v>
      </c>
      <c r="R38" s="76">
        <f>'Calculs rendements'!BO43</f>
        <v>1.7700025887444203E-2</v>
      </c>
      <c r="S38" s="76">
        <f>'Calculs rendements'!BS43</f>
        <v>-1.4195732875818658E-3</v>
      </c>
      <c r="T38" s="76">
        <f>'Calculs rendements'!BW43</f>
        <v>4.6468792666217174E-3</v>
      </c>
      <c r="U38" s="76">
        <f>'Calculs rendements'!CA43</f>
        <v>1.8523428402690095E-2</v>
      </c>
      <c r="V38" s="76">
        <f>'Calculs rendements'!CE43</f>
        <v>-7.2608513136227654E-3</v>
      </c>
      <c r="W38" s="76">
        <f>'Calculs rendements'!CI43</f>
        <v>3.7741160591409965E-2</v>
      </c>
      <c r="X38" s="76">
        <f>'Calculs rendements'!CM43</f>
        <v>8.7203278424608469E-2</v>
      </c>
      <c r="Y38" s="76">
        <f>'Calculs rendements'!CQ43</f>
        <v>1.776796740450998E-2</v>
      </c>
      <c r="Z38" s="76">
        <f>'Calculs rendements'!CU43</f>
        <v>0.13477604888131353</v>
      </c>
      <c r="AA38" s="76">
        <f>'Calculs rendements'!CY43</f>
        <v>1.1145669268479061E-2</v>
      </c>
      <c r="AB38" s="76">
        <f>'Calculs rendements'!DC43</f>
        <v>1.1389605524506009E-2</v>
      </c>
      <c r="AC38" s="76">
        <f>'Calculs rendements'!DG43</f>
        <v>0.10866648264978195</v>
      </c>
      <c r="AD38" s="76">
        <f>'Calculs rendements'!DK43</f>
        <v>4.4752741852316158E-4</v>
      </c>
      <c r="AE38" s="76">
        <f>'Calculs rendements'!DO43</f>
        <v>8.7518869873188118E-2</v>
      </c>
      <c r="AF38" s="76">
        <f>'Calculs rendements'!DS43</f>
        <v>2.826538363576676E-2</v>
      </c>
      <c r="AG38" s="76">
        <f>'Calculs rendements'!DW43</f>
        <v>2.0853053023151259E-2</v>
      </c>
      <c r="AH38" s="76">
        <f>'Calculs rendements'!EA43</f>
        <v>7.0623651123688083E-2</v>
      </c>
      <c r="AI38" s="76">
        <f>'Calculs rendements'!EE43</f>
        <v>-1.2780976030499009E-2</v>
      </c>
      <c r="AJ38" s="76">
        <f>'Calculs rendements'!EI43</f>
        <v>-5.7998259604557421E-2</v>
      </c>
      <c r="AK38" s="76">
        <f>'Calculs rendements'!EM43</f>
        <v>9.9014656966264741E-2</v>
      </c>
      <c r="AL38" s="76">
        <f>'Calculs rendements'!EQ43</f>
        <v>0.10546918846501101</v>
      </c>
      <c r="AM38" s="76">
        <f>'Calculs rendements'!EU43</f>
        <v>0.10092611998547539</v>
      </c>
      <c r="AN38" s="76">
        <f>'Calculs rendements'!EY43</f>
        <v>-3.7261542561664876E-2</v>
      </c>
      <c r="AO38" s="76">
        <f>'Calculs rendements'!FC43</f>
        <v>2.7319744276558956E-2</v>
      </c>
      <c r="AP38" s="76">
        <f>'Calculs rendements'!FG43</f>
        <v>6.9453781971451259E-2</v>
      </c>
      <c r="AQ38" s="76">
        <f>'Calculs rendements'!FK43</f>
        <v>7.0856974862258115E-2</v>
      </c>
      <c r="AR38" s="76">
        <f>'Calculs rendements'!FO43</f>
        <v>0.12330066532108663</v>
      </c>
      <c r="AS38" s="76">
        <f>'Calculs rendements'!FS43</f>
        <v>-3.4585832832299761E-2</v>
      </c>
      <c r="AT38" s="76">
        <f>'Calculs rendements'!FW43</f>
        <v>6.0513407473598707E-2</v>
      </c>
      <c r="AU38" s="76">
        <f>'Calculs rendements'!GA43</f>
        <v>9.3432436803227131E-2</v>
      </c>
      <c r="AV38" s="76">
        <f>'Calculs rendements'!GE43</f>
        <v>6.8490684835253335E-2</v>
      </c>
      <c r="AW38" s="76">
        <f>'Calculs rendements'!GI43</f>
        <v>2.2133849416232736E-2</v>
      </c>
      <c r="AX38" s="76">
        <f>'Calculs rendements'!GM43</f>
        <v>7.870760721725184E-2</v>
      </c>
      <c r="AY38" s="76">
        <f>'Calculs rendements'!GQ43</f>
        <v>-1.4906466178263593E-2</v>
      </c>
    </row>
    <row r="39" spans="2:51">
      <c r="B39" s="76">
        <f>'Calculs rendements'!C44</f>
        <v>5.2962599096969619E-2</v>
      </c>
      <c r="C39" s="76">
        <f>'Calculs rendements'!G44</f>
        <v>-7.3421112367324549E-3</v>
      </c>
      <c r="D39" s="76">
        <f>'Calculs rendements'!K44</f>
        <v>6.8301631729311973E-2</v>
      </c>
      <c r="E39" s="76">
        <f>'Calculs rendements'!O44</f>
        <v>-1.7283852912477369E-3</v>
      </c>
      <c r="F39" s="76">
        <f>'Calculs rendements'!S44</f>
        <v>9.545283891115447E-2</v>
      </c>
      <c r="G39" s="76">
        <f>'Calculs rendements'!W44</f>
        <v>6.1747964215241959E-2</v>
      </c>
      <c r="H39" s="76">
        <f>'Calculs rendements'!AA44</f>
        <v>3.6081332238843349E-2</v>
      </c>
      <c r="I39" s="76">
        <f>'Calculs rendements'!AE44</f>
        <v>8.7445484488140393E-2</v>
      </c>
      <c r="J39" s="76">
        <f>'Calculs rendements'!AI44</f>
        <v>-2.6416416210601139E-2</v>
      </c>
      <c r="K39" s="76">
        <f>'Calculs rendements'!AM44</f>
        <v>1.9404897166349282E-2</v>
      </c>
      <c r="L39" s="76">
        <f>'Calculs rendements'!AQ44</f>
        <v>1.0912054202294961E-2</v>
      </c>
      <c r="M39" s="76">
        <f>'Calculs rendements'!AU44</f>
        <v>3.6152591547711478E-2</v>
      </c>
      <c r="N39" s="76">
        <f>'Calculs rendements'!AY44</f>
        <v>2.3154350460587825E-3</v>
      </c>
      <c r="O39" s="76">
        <f>'Calculs rendements'!BC44</f>
        <v>3.1897619958092233E-2</v>
      </c>
      <c r="P39" s="76">
        <f>'Calculs rendements'!BG44</f>
        <v>9.3155380606112489E-2</v>
      </c>
      <c r="Q39" s="76">
        <f>'Calculs rendements'!BK44</f>
        <v>8.7165277926060741E-2</v>
      </c>
      <c r="R39" s="76">
        <f>'Calculs rendements'!BO44</f>
        <v>7.0551587451829365E-2</v>
      </c>
      <c r="S39" s="76">
        <f>'Calculs rendements'!BS44</f>
        <v>-7.7500670544749961E-2</v>
      </c>
      <c r="T39" s="76">
        <f>'Calculs rendements'!BW44</f>
        <v>9.1213342932747021E-2</v>
      </c>
      <c r="U39" s="76">
        <f>'Calculs rendements'!CA44</f>
        <v>6.0046762602120086E-2</v>
      </c>
      <c r="V39" s="76">
        <f>'Calculs rendements'!CE44</f>
        <v>4.8464639872214995E-3</v>
      </c>
      <c r="W39" s="76">
        <f>'Calculs rendements'!CI44</f>
        <v>3.6368633624487154E-2</v>
      </c>
      <c r="X39" s="76">
        <f>'Calculs rendements'!CM44</f>
        <v>7.1881340568884913E-2</v>
      </c>
      <c r="Y39" s="76">
        <f>'Calculs rendements'!CQ44</f>
        <v>4.562964489811086E-2</v>
      </c>
      <c r="Z39" s="76">
        <f>'Calculs rendements'!CU44</f>
        <v>6.2673495152698752E-2</v>
      </c>
      <c r="AA39" s="76">
        <f>'Calculs rendements'!CY44</f>
        <v>5.7628098723827702E-2</v>
      </c>
      <c r="AB39" s="76">
        <f>'Calculs rendements'!DC44</f>
        <v>1.5730159788536403E-2</v>
      </c>
      <c r="AC39" s="76">
        <f>'Calculs rendements'!DG44</f>
        <v>7.3471052347293925E-2</v>
      </c>
      <c r="AD39" s="76">
        <f>'Calculs rendements'!DK44</f>
        <v>3.2573302306826077E-2</v>
      </c>
      <c r="AE39" s="76">
        <f>'Calculs rendements'!DO44</f>
        <v>4.5327854693991122E-2</v>
      </c>
      <c r="AF39" s="76">
        <f>'Calculs rendements'!DS44</f>
        <v>0.13220452084210579</v>
      </c>
      <c r="AG39" s="76">
        <f>'Calculs rendements'!DW44</f>
        <v>3.9905579906520999E-3</v>
      </c>
      <c r="AH39" s="76">
        <f>'Calculs rendements'!EA44</f>
        <v>7.2902241581920907E-2</v>
      </c>
      <c r="AI39" s="76">
        <f>'Calculs rendements'!EE44</f>
        <v>-0.11445360340571829</v>
      </c>
      <c r="AJ39" s="76">
        <f>'Calculs rendements'!EI44</f>
        <v>1.1871879809501421E-2</v>
      </c>
      <c r="AK39" s="76">
        <f>'Calculs rendements'!EM44</f>
        <v>-1.4374827180621717E-2</v>
      </c>
      <c r="AL39" s="76">
        <f>'Calculs rendements'!EQ44</f>
        <v>0.12427228950075524</v>
      </c>
      <c r="AM39" s="76">
        <f>'Calculs rendements'!EU44</f>
        <v>5.6650398769694348E-2</v>
      </c>
      <c r="AN39" s="76">
        <f>'Calculs rendements'!EY44</f>
        <v>4.9251736854591319E-2</v>
      </c>
      <c r="AO39" s="76">
        <f>'Calculs rendements'!FC44</f>
        <v>5.2716744736923532E-2</v>
      </c>
      <c r="AP39" s="76">
        <f>'Calculs rendements'!FG44</f>
        <v>-2.8797787679696138E-2</v>
      </c>
      <c r="AQ39" s="76">
        <f>'Calculs rendements'!FK44</f>
        <v>-2.6032731479507725E-2</v>
      </c>
      <c r="AR39" s="76">
        <f>'Calculs rendements'!FO44</f>
        <v>3.1258094495511403E-2</v>
      </c>
      <c r="AS39" s="76">
        <f>'Calculs rendements'!FS44</f>
        <v>5.2831835028015361E-2</v>
      </c>
      <c r="AT39" s="76">
        <f>'Calculs rendements'!FW44</f>
        <v>7.7026939846677384E-2</v>
      </c>
      <c r="AU39" s="76">
        <f>'Calculs rendements'!GA44</f>
        <v>-9.4309908643218868E-3</v>
      </c>
      <c r="AV39" s="76">
        <f>'Calculs rendements'!GE44</f>
        <v>6.2156742810085271E-2</v>
      </c>
      <c r="AW39" s="76">
        <f>'Calculs rendements'!GI44</f>
        <v>7.1046943068760832E-2</v>
      </c>
      <c r="AX39" s="76">
        <f>'Calculs rendements'!GM44</f>
        <v>4.9523030547452704E-2</v>
      </c>
      <c r="AY39" s="76">
        <f>'Calculs rendements'!GQ44</f>
        <v>7.6146069936072036E-2</v>
      </c>
    </row>
    <row r="40" spans="2:51">
      <c r="B40" s="76">
        <f>'Calculs rendements'!C45</f>
        <v>5.1541513658032287E-4</v>
      </c>
      <c r="C40" s="76">
        <f>'Calculs rendements'!G45</f>
        <v>2.6579794840257406E-2</v>
      </c>
      <c r="D40" s="76">
        <f>'Calculs rendements'!K45</f>
        <v>-7.3972899797733138E-2</v>
      </c>
      <c r="E40" s="76">
        <f>'Calculs rendements'!O45</f>
        <v>8.6227031370674622E-3</v>
      </c>
      <c r="F40" s="76">
        <f>'Calculs rendements'!S45</f>
        <v>1.5020334522689891E-2</v>
      </c>
      <c r="G40" s="76">
        <f>'Calculs rendements'!W45</f>
        <v>0.10573473581770246</v>
      </c>
      <c r="H40" s="76">
        <f>'Calculs rendements'!AA45</f>
        <v>4.4018319409913305E-2</v>
      </c>
      <c r="I40" s="76">
        <f>'Calculs rendements'!AE45</f>
        <v>3.5711639738999892E-2</v>
      </c>
      <c r="J40" s="76">
        <f>'Calculs rendements'!AI45</f>
        <v>-1.7016972842319896E-2</v>
      </c>
      <c r="K40" s="76">
        <f>'Calculs rendements'!AM45</f>
        <v>-5.5172354710124633E-2</v>
      </c>
      <c r="L40" s="76">
        <f>'Calculs rendements'!AQ45</f>
        <v>-4.7302878896201946E-2</v>
      </c>
      <c r="M40" s="76">
        <f>'Calculs rendements'!AU45</f>
        <v>2.0519135324741904E-2</v>
      </c>
      <c r="N40" s="76">
        <f>'Calculs rendements'!AY45</f>
        <v>-2.4977996580708449E-2</v>
      </c>
      <c r="O40" s="76">
        <f>'Calculs rendements'!BC45</f>
        <v>6.0039943591472307E-2</v>
      </c>
      <c r="P40" s="76">
        <f>'Calculs rendements'!BG45</f>
        <v>-6.3425628520911811E-2</v>
      </c>
      <c r="Q40" s="76">
        <f>'Calculs rendements'!BK45</f>
        <v>0.19836061316288184</v>
      </c>
      <c r="R40" s="76">
        <f>'Calculs rendements'!BO45</f>
        <v>5.6931210544765652E-2</v>
      </c>
      <c r="S40" s="76">
        <f>'Calculs rendements'!BS45</f>
        <v>1.5987884943921397E-2</v>
      </c>
      <c r="T40" s="76">
        <f>'Calculs rendements'!BW45</f>
        <v>-1.6211823015803904E-2</v>
      </c>
      <c r="U40" s="76">
        <f>'Calculs rendements'!CA45</f>
        <v>-3.7678357994960415E-2</v>
      </c>
      <c r="V40" s="76">
        <f>'Calculs rendements'!CE45</f>
        <v>8.0228530047923213E-2</v>
      </c>
      <c r="W40" s="76">
        <f>'Calculs rendements'!CI45</f>
        <v>6.8994147760488844E-2</v>
      </c>
      <c r="X40" s="76">
        <f>'Calculs rendements'!CM45</f>
        <v>1.2334194388207074E-2</v>
      </c>
      <c r="Y40" s="76">
        <f>'Calculs rendements'!CQ45</f>
        <v>4.3074807598657318E-3</v>
      </c>
      <c r="Z40" s="76">
        <f>'Calculs rendements'!CU45</f>
        <v>2.3883841822733027E-3</v>
      </c>
      <c r="AA40" s="76">
        <f>'Calculs rendements'!CY45</f>
        <v>4.0402860320015686E-2</v>
      </c>
      <c r="AB40" s="76">
        <f>'Calculs rendements'!DC45</f>
        <v>7.8240673591135595E-2</v>
      </c>
      <c r="AC40" s="76">
        <f>'Calculs rendements'!DG45</f>
        <v>-1.7633430587591772E-2</v>
      </c>
      <c r="AD40" s="76">
        <f>'Calculs rendements'!DK45</f>
        <v>1.4617629153300293E-2</v>
      </c>
      <c r="AE40" s="76">
        <f>'Calculs rendements'!DO45</f>
        <v>5.7572683389540517E-2</v>
      </c>
      <c r="AF40" s="76">
        <f>'Calculs rendements'!DS45</f>
        <v>-2.910924691309665E-3</v>
      </c>
      <c r="AG40" s="76">
        <f>'Calculs rendements'!DW45</f>
        <v>9.723468587249498E-2</v>
      </c>
      <c r="AH40" s="76">
        <f>'Calculs rendements'!EA45</f>
        <v>-4.8087470518400809E-2</v>
      </c>
      <c r="AI40" s="76">
        <f>'Calculs rendements'!EE45</f>
        <v>-2.5427640287199134E-2</v>
      </c>
      <c r="AJ40" s="76">
        <f>'Calculs rendements'!EI45</f>
        <v>-1.1871879809501369E-2</v>
      </c>
      <c r="AK40" s="76">
        <f>'Calculs rendements'!EM45</f>
        <v>2.7767911981887126E-2</v>
      </c>
      <c r="AL40" s="76">
        <f>'Calculs rendements'!EQ45</f>
        <v>-5.6777863992783437E-2</v>
      </c>
      <c r="AM40" s="76">
        <f>'Calculs rendements'!EU45</f>
        <v>-1.669740218448074E-2</v>
      </c>
      <c r="AN40" s="76">
        <f>'Calculs rendements'!EY45</f>
        <v>0.10984883828383742</v>
      </c>
      <c r="AO40" s="76">
        <f>'Calculs rendements'!FC45</f>
        <v>8.969004732412944E-2</v>
      </c>
      <c r="AP40" s="76">
        <f>'Calculs rendements'!FG45</f>
        <v>3.4587386103246805E-2</v>
      </c>
      <c r="AQ40" s="76">
        <f>'Calculs rendements'!FK45</f>
        <v>-1.2884910414026968E-2</v>
      </c>
      <c r="AR40" s="76">
        <f>'Calculs rendements'!FO45</f>
        <v>-2.3440991927923552E-2</v>
      </c>
      <c r="AS40" s="76">
        <f>'Calculs rendements'!FS45</f>
        <v>5.5478510601431382E-3</v>
      </c>
      <c r="AT40" s="76">
        <f>'Calculs rendements'!FW45</f>
        <v>0.12453302200676369</v>
      </c>
      <c r="AU40" s="76">
        <f>'Calculs rendements'!GA45</f>
        <v>3.1572049904693218E-3</v>
      </c>
      <c r="AV40" s="76">
        <f>'Calculs rendements'!GE45</f>
        <v>7.3802453686756336E-2</v>
      </c>
      <c r="AW40" s="76">
        <f>'Calculs rendements'!GI45</f>
        <v>3.7294137851693394E-2</v>
      </c>
      <c r="AX40" s="76">
        <f>'Calculs rendements'!GM45</f>
        <v>1.1898083053091365E-2</v>
      </c>
      <c r="AY40" s="76">
        <f>'Calculs rendements'!GQ45</f>
        <v>5.5283774100718143E-2</v>
      </c>
    </row>
    <row r="41" spans="2:51">
      <c r="B41" s="76">
        <f>'Calculs rendements'!C46</f>
        <v>-2.3199148812600521E-3</v>
      </c>
      <c r="C41" s="76">
        <f>'Calculs rendements'!G46</f>
        <v>5.9196315704503642E-2</v>
      </c>
      <c r="D41" s="76">
        <f>'Calculs rendements'!K46</f>
        <v>3.1260194515246878E-2</v>
      </c>
      <c r="E41" s="76">
        <f>'Calculs rendements'!O46</f>
        <v>-1.644544676410141E-2</v>
      </c>
      <c r="F41" s="76">
        <f>'Calculs rendements'!S46</f>
        <v>4.5485708825015875E-2</v>
      </c>
      <c r="G41" s="76">
        <f>'Calculs rendements'!W46</f>
        <v>-2.1096594430224911E-2</v>
      </c>
      <c r="H41" s="76">
        <f>'Calculs rendements'!AA46</f>
        <v>5.1966743515461137E-4</v>
      </c>
      <c r="I41" s="76">
        <f>'Calculs rendements'!AE46</f>
        <v>6.549040671754193E-2</v>
      </c>
      <c r="J41" s="76">
        <f>'Calculs rendements'!AI46</f>
        <v>-2.1841218091558763E-2</v>
      </c>
      <c r="K41" s="76">
        <f>'Calculs rendements'!AM46</f>
        <v>9.4800945548154603E-2</v>
      </c>
      <c r="L41" s="76">
        <f>'Calculs rendements'!AQ46</f>
        <v>0.12253992593217916</v>
      </c>
      <c r="M41" s="76">
        <f>'Calculs rendements'!AU46</f>
        <v>1.74249448881088E-2</v>
      </c>
      <c r="N41" s="76">
        <f>'Calculs rendements'!AY46</f>
        <v>2.2508057678737693E-2</v>
      </c>
      <c r="O41" s="76">
        <f>'Calculs rendements'!BC46</f>
        <v>3.4044299948554381E-2</v>
      </c>
      <c r="P41" s="76">
        <f>'Calculs rendements'!BG46</f>
        <v>-3.2694816282988912E-2</v>
      </c>
      <c r="Q41" s="76">
        <f>'Calculs rendements'!BK46</f>
        <v>5.352141627385E-2</v>
      </c>
      <c r="R41" s="76">
        <f>'Calculs rendements'!BO46</f>
        <v>-2.5520886351428633E-3</v>
      </c>
      <c r="S41" s="76">
        <f>'Calculs rendements'!BS46</f>
        <v>5.0084076350722803E-2</v>
      </c>
      <c r="T41" s="76">
        <f>'Calculs rendements'!BW46</f>
        <v>1.9169925730033066E-2</v>
      </c>
      <c r="U41" s="76">
        <f>'Calculs rendements'!CA46</f>
        <v>-2.0236687009414746E-2</v>
      </c>
      <c r="V41" s="76">
        <f>'Calculs rendements'!CE46</f>
        <v>0.15356739493801055</v>
      </c>
      <c r="W41" s="76">
        <f>'Calculs rendements'!CI46</f>
        <v>-3.3902115592952427E-2</v>
      </c>
      <c r="X41" s="76">
        <f>'Calculs rendements'!CM46</f>
        <v>6.6804672580846935E-2</v>
      </c>
      <c r="Y41" s="76">
        <f>'Calculs rendements'!CQ46</f>
        <v>1.4315087426540901E-3</v>
      </c>
      <c r="Z41" s="76">
        <f>'Calculs rendements'!CU46</f>
        <v>7.096497737947681E-2</v>
      </c>
      <c r="AA41" s="76">
        <f>'Calculs rendements'!CY46</f>
        <v>-2.1505705538840906E-2</v>
      </c>
      <c r="AB41" s="76">
        <f>'Calculs rendements'!DC46</f>
        <v>4.1398965936707041E-2</v>
      </c>
      <c r="AC41" s="76">
        <f>'Calculs rendements'!DG46</f>
        <v>-2.0814764431461366E-2</v>
      </c>
      <c r="AD41" s="76">
        <f>'Calculs rendements'!DK46</f>
        <v>0.12199476371930555</v>
      </c>
      <c r="AE41" s="76">
        <f>'Calculs rendements'!DO46</f>
        <v>-6.0664272804038886E-3</v>
      </c>
      <c r="AF41" s="76">
        <f>'Calculs rendements'!DS46</f>
        <v>3.8321595370518831E-2</v>
      </c>
      <c r="AG41" s="76">
        <f>'Calculs rendements'!DW46</f>
        <v>2.7298934908649125E-2</v>
      </c>
      <c r="AH41" s="76">
        <f>'Calculs rendements'!EA46</f>
        <v>-5.0731256857546097E-3</v>
      </c>
      <c r="AI41" s="76">
        <f>'Calculs rendements'!EE46</f>
        <v>1.6843537335427754E-2</v>
      </c>
      <c r="AJ41" s="76">
        <f>'Calculs rendements'!EI46</f>
        <v>2.9806538774033237E-2</v>
      </c>
      <c r="AK41" s="76">
        <f>'Calculs rendements'!EM46</f>
        <v>9.292440028347787E-2</v>
      </c>
      <c r="AL41" s="76">
        <f>'Calculs rendements'!EQ46</f>
        <v>-5.7292648123580023E-2</v>
      </c>
      <c r="AM41" s="76">
        <f>'Calculs rendements'!EU46</f>
        <v>2.0648990298728877E-2</v>
      </c>
      <c r="AN41" s="76">
        <f>'Calculs rendements'!EY46</f>
        <v>2.7519795550786808E-2</v>
      </c>
      <c r="AO41" s="76">
        <f>'Calculs rendements'!FC46</f>
        <v>4.2806413653292019E-2</v>
      </c>
      <c r="AP41" s="76">
        <f>'Calculs rendements'!FG46</f>
        <v>8.245753368695577E-2</v>
      </c>
      <c r="AQ41" s="76">
        <f>'Calculs rendements'!FK46</f>
        <v>0.10755966591018541</v>
      </c>
      <c r="AR41" s="76">
        <f>'Calculs rendements'!FO46</f>
        <v>1.7917811271813296E-2</v>
      </c>
      <c r="AS41" s="76">
        <f>'Calculs rendements'!FS46</f>
        <v>1.7820924609046419E-2</v>
      </c>
      <c r="AT41" s="76">
        <f>'Calculs rendements'!FW46</f>
        <v>8.0322388838833247E-2</v>
      </c>
      <c r="AU41" s="76">
        <f>'Calculs rendements'!GA46</f>
        <v>7.4331542574254103E-2</v>
      </c>
      <c r="AV41" s="76">
        <f>'Calculs rendements'!GE46</f>
        <v>2.2496905722791803E-2</v>
      </c>
      <c r="AW41" s="76">
        <f>'Calculs rendements'!GI46</f>
        <v>2.903856160336362E-2</v>
      </c>
      <c r="AX41" s="76">
        <f>'Calculs rendements'!GM46</f>
        <v>-2.3392296224264204E-2</v>
      </c>
      <c r="AY41" s="76">
        <f>'Calculs rendements'!GQ46</f>
        <v>1.928353735207269E-2</v>
      </c>
    </row>
    <row r="42" spans="2:51">
      <c r="B42" s="76">
        <f>'Calculs rendements'!C47</f>
        <v>3.2538435643028114E-2</v>
      </c>
      <c r="C42" s="76">
        <f>'Calculs rendements'!G47</f>
        <v>3.1033815845357249E-2</v>
      </c>
      <c r="D42" s="76">
        <f>'Calculs rendements'!K47</f>
        <v>6.866528139642167E-3</v>
      </c>
      <c r="E42" s="76">
        <f>'Calculs rendements'!O47</f>
        <v>-8.7443247085967446E-4</v>
      </c>
      <c r="F42" s="76">
        <f>'Calculs rendements'!S47</f>
        <v>-3.2994793885237253E-2</v>
      </c>
      <c r="G42" s="76">
        <f>'Calculs rendements'!W47</f>
        <v>1.0944089085256259E-2</v>
      </c>
      <c r="H42" s="76">
        <f>'Calculs rendements'!AA47</f>
        <v>-2.6837420992502081E-2</v>
      </c>
      <c r="I42" s="76">
        <f>'Calculs rendements'!AE47</f>
        <v>5.5516028875962624E-2</v>
      </c>
      <c r="J42" s="76">
        <f>'Calculs rendements'!AI47</f>
        <v>0.10199627546862068</v>
      </c>
      <c r="K42" s="76">
        <f>'Calculs rendements'!AM47</f>
        <v>-4.8949497240630163E-2</v>
      </c>
      <c r="L42" s="76">
        <f>'Calculs rendements'!AQ47</f>
        <v>-0.10577610439271971</v>
      </c>
      <c r="M42" s="76">
        <f>'Calculs rendements'!AU47</f>
        <v>-3.7567274278006636E-2</v>
      </c>
      <c r="N42" s="76">
        <f>'Calculs rendements'!AY47</f>
        <v>4.9158058908781777E-2</v>
      </c>
      <c r="O42" s="76">
        <f>'Calculs rendements'!BC47</f>
        <v>-1.6460907678825808E-2</v>
      </c>
      <c r="P42" s="76">
        <f>'Calculs rendements'!BG47</f>
        <v>-2.9697259699743447E-3</v>
      </c>
      <c r="Q42" s="76">
        <f>'Calculs rendements'!BK47</f>
        <v>-2.88969589726581E-2</v>
      </c>
      <c r="R42" s="76">
        <f>'Calculs rendements'!BO47</f>
        <v>-2.3747843552938439E-2</v>
      </c>
      <c r="S42" s="76">
        <f>'Calculs rendements'!BS47</f>
        <v>2.8330539629871122E-2</v>
      </c>
      <c r="T42" s="76">
        <f>'Calculs rendements'!BW47</f>
        <v>-8.678129976521852E-2</v>
      </c>
      <c r="U42" s="76">
        <f>'Calculs rendements'!CA47</f>
        <v>3.0203414814576789E-2</v>
      </c>
      <c r="V42" s="76">
        <f>'Calculs rendements'!CE47</f>
        <v>-5.2857635407897938E-2</v>
      </c>
      <c r="W42" s="76">
        <f>'Calculs rendements'!CI47</f>
        <v>0</v>
      </c>
      <c r="X42" s="76">
        <f>'Calculs rendements'!CM47</f>
        <v>-3.2482602187295345E-2</v>
      </c>
      <c r="Y42" s="76">
        <f>'Calculs rendements'!CQ47</f>
        <v>-1.5862006116612336E-2</v>
      </c>
      <c r="Z42" s="76">
        <f>'Calculs rendements'!CU47</f>
        <v>3.3371628931743606E-2</v>
      </c>
      <c r="AA42" s="76">
        <f>'Calculs rendements'!CY47</f>
        <v>3.6755606044479298E-2</v>
      </c>
      <c r="AB42" s="76">
        <f>'Calculs rendements'!DC47</f>
        <v>-2.2001274196596893E-2</v>
      </c>
      <c r="AC42" s="76">
        <f>'Calculs rendements'!DG47</f>
        <v>-2.762459056247038E-2</v>
      </c>
      <c r="AD42" s="76">
        <f>'Calculs rendements'!DK47</f>
        <v>6.4018294331785576E-3</v>
      </c>
      <c r="AE42" s="76">
        <f>'Calculs rendements'!DO47</f>
        <v>-4.777790553655592E-2</v>
      </c>
      <c r="AF42" s="76">
        <f>'Calculs rendements'!DS47</f>
        <v>7.2702078386431956E-3</v>
      </c>
      <c r="AG42" s="76">
        <f>'Calculs rendements'!DW47</f>
        <v>8.1631124580669838E-3</v>
      </c>
      <c r="AH42" s="76">
        <f>'Calculs rendements'!EA47</f>
        <v>2.5171960097902405E-2</v>
      </c>
      <c r="AI42" s="76">
        <f>'Calculs rendements'!EE47</f>
        <v>-2.6974435108485495E-3</v>
      </c>
      <c r="AJ42" s="76">
        <f>'Calculs rendements'!EI47</f>
        <v>7.7353725235270203E-4</v>
      </c>
      <c r="AK42" s="76">
        <f>'Calculs rendements'!EM47</f>
        <v>-3.6039071664521222E-2</v>
      </c>
      <c r="AL42" s="76">
        <f>'Calculs rendements'!EQ47</f>
        <v>2.1043409403667647E-2</v>
      </c>
      <c r="AM42" s="76">
        <f>'Calculs rendements'!EU47</f>
        <v>-3.8313456427478245E-3</v>
      </c>
      <c r="AN42" s="76">
        <f>'Calculs rendements'!EY47</f>
        <v>-4.6647413216953662E-2</v>
      </c>
      <c r="AO42" s="76">
        <f>'Calculs rendements'!FC47</f>
        <v>-2.4468349821496239E-2</v>
      </c>
      <c r="AP42" s="76">
        <f>'Calculs rendements'!FG47</f>
        <v>6.1284578950502447E-2</v>
      </c>
      <c r="AQ42" s="76">
        <f>'Calculs rendements'!FK47</f>
        <v>2.0952359373375029E-2</v>
      </c>
      <c r="AR42" s="76">
        <f>'Calculs rendements'!FO47</f>
        <v>2.8170876966696224E-2</v>
      </c>
      <c r="AS42" s="76">
        <f>'Calculs rendements'!FS47</f>
        <v>7.7111945946318414E-2</v>
      </c>
      <c r="AT42" s="76">
        <f>'Calculs rendements'!FW47</f>
        <v>-7.5968202083435882E-2</v>
      </c>
      <c r="AU42" s="76">
        <f>'Calculs rendements'!GA47</f>
        <v>-5.2527298909713777E-2</v>
      </c>
      <c r="AV42" s="76">
        <f>'Calculs rendements'!GE47</f>
        <v>2.8886691915170234E-2</v>
      </c>
      <c r="AW42" s="76">
        <f>'Calculs rendements'!GI47</f>
        <v>3.0745245744815762E-2</v>
      </c>
      <c r="AX42" s="76">
        <f>'Calculs rendements'!GM47</f>
        <v>6.7045485248809086E-2</v>
      </c>
      <c r="AY42" s="76">
        <f>'Calculs rendements'!GQ47</f>
        <v>3.2053188164198512E-2</v>
      </c>
    </row>
    <row r="43" spans="2:51">
      <c r="B43" s="76">
        <f>'Calculs rendements'!C48</f>
        <v>-4.4019085427182927E-2</v>
      </c>
      <c r="C43" s="76">
        <f>'Calculs rendements'!G48</f>
        <v>-8.4345717286362476E-2</v>
      </c>
      <c r="D43" s="76">
        <f>'Calculs rendements'!K48</f>
        <v>-7.9738763373641219E-2</v>
      </c>
      <c r="E43" s="76">
        <f>'Calculs rendements'!O48</f>
        <v>-6.8460425081220022E-2</v>
      </c>
      <c r="F43" s="76">
        <f>'Calculs rendements'!S48</f>
        <v>-5.5373502607315515E-2</v>
      </c>
      <c r="G43" s="76">
        <f>'Calculs rendements'!W48</f>
        <v>-5.0935244179594392E-2</v>
      </c>
      <c r="H43" s="76">
        <f>'Calculs rendements'!AA48</f>
        <v>-0.1110054298325794</v>
      </c>
      <c r="I43" s="76">
        <f>'Calculs rendements'!AE48</f>
        <v>1.3720202752011541E-2</v>
      </c>
      <c r="J43" s="76">
        <f>'Calculs rendements'!AI48</f>
        <v>-4.3830282190259771E-2</v>
      </c>
      <c r="K43" s="76">
        <f>'Calculs rendements'!AM48</f>
        <v>-1.6183824543439002E-2</v>
      </c>
      <c r="L43" s="76">
        <f>'Calculs rendements'!AQ48</f>
        <v>-0.11794285093379327</v>
      </c>
      <c r="M43" s="76">
        <f>'Calculs rendements'!AU48</f>
        <v>-8.8999978163863389E-2</v>
      </c>
      <c r="N43" s="76">
        <f>'Calculs rendements'!AY48</f>
        <v>-6.7879454607182199E-2</v>
      </c>
      <c r="O43" s="76">
        <f>'Calculs rendements'!BC48</f>
        <v>1.9722596426580287E-2</v>
      </c>
      <c r="P43" s="76">
        <f>'Calculs rendements'!BG48</f>
        <v>-6.2004024563022078E-2</v>
      </c>
      <c r="Q43" s="76">
        <f>'Calculs rendements'!BK48</f>
        <v>-0.11347461021849341</v>
      </c>
      <c r="R43" s="76">
        <f>'Calculs rendements'!BO48</f>
        <v>-2.8438072921372959E-2</v>
      </c>
      <c r="S43" s="76">
        <f>'Calculs rendements'!BS48</f>
        <v>-0.12241982998405306</v>
      </c>
      <c r="T43" s="76">
        <f>'Calculs rendements'!BW48</f>
        <v>-2.6139308152442836E-2</v>
      </c>
      <c r="U43" s="76">
        <f>'Calculs rendements'!CA48</f>
        <v>-2.9777778930277221E-2</v>
      </c>
      <c r="V43" s="76">
        <f>'Calculs rendements'!CE48</f>
        <v>-7.1381753567917344E-2</v>
      </c>
      <c r="W43" s="76">
        <f>'Calculs rendements'!CI48</f>
        <v>-7.1460665792023606E-2</v>
      </c>
      <c r="X43" s="76">
        <f>'Calculs rendements'!CM48</f>
        <v>-9.3787620026787935E-2</v>
      </c>
      <c r="Y43" s="76">
        <f>'Calculs rendements'!CQ48</f>
        <v>1.1560700412631186E-2</v>
      </c>
      <c r="Z43" s="76">
        <f>'Calculs rendements'!CU48</f>
        <v>-1.0485092393058774E-2</v>
      </c>
      <c r="AA43" s="76">
        <f>'Calculs rendements'!CY48</f>
        <v>-1.7466713675612898E-3</v>
      </c>
      <c r="AB43" s="76">
        <f>'Calculs rendements'!DC48</f>
        <v>-4.8689668321492054E-2</v>
      </c>
      <c r="AC43" s="76">
        <f>'Calculs rendements'!DG48</f>
        <v>-0.16991736193782206</v>
      </c>
      <c r="AD43" s="76">
        <f>'Calculs rendements'!DK48</f>
        <v>-3.1264460253692006E-2</v>
      </c>
      <c r="AE43" s="76">
        <f>'Calculs rendements'!DO48</f>
        <v>8.5133926766295439E-3</v>
      </c>
      <c r="AF43" s="76">
        <f>'Calculs rendements'!DS48</f>
        <v>-0.10319748561025956</v>
      </c>
      <c r="AG43" s="76">
        <f>'Calculs rendements'!DW48</f>
        <v>1.6705766662020938E-2</v>
      </c>
      <c r="AH43" s="76">
        <f>'Calculs rendements'!EA48</f>
        <v>-7.7953319883316441E-2</v>
      </c>
      <c r="AI43" s="76">
        <f>'Calculs rendements'!EE48</f>
        <v>-5.8398823882573614E-2</v>
      </c>
      <c r="AJ43" s="76">
        <f>'Calculs rendements'!EI48</f>
        <v>-1.9496346929800665E-2</v>
      </c>
      <c r="AK43" s="76">
        <f>'Calculs rendements'!EM48</f>
        <v>-8.4309095639325149E-2</v>
      </c>
      <c r="AL43" s="76">
        <f>'Calculs rendements'!EQ48</f>
        <v>1.4186302923460978E-3</v>
      </c>
      <c r="AM43" s="76">
        <f>'Calculs rendements'!EU48</f>
        <v>-0.10841206263645216</v>
      </c>
      <c r="AN43" s="76">
        <f>'Calculs rendements'!EY48</f>
        <v>-4.1583233819045988E-2</v>
      </c>
      <c r="AO43" s="76">
        <f>'Calculs rendements'!FC48</f>
        <v>-7.4589145460599452E-3</v>
      </c>
      <c r="AP43" s="76">
        <f>'Calculs rendements'!FG48</f>
        <v>-8.4590067441842443E-2</v>
      </c>
      <c r="AQ43" s="76">
        <f>'Calculs rendements'!FK48</f>
        <v>-3.3379065719056918E-2</v>
      </c>
      <c r="AR43" s="76">
        <f>'Calculs rendements'!FO48</f>
        <v>-4.0821994520255166E-2</v>
      </c>
      <c r="AS43" s="76">
        <f>'Calculs rendements'!FS48</f>
        <v>-1.1385426995233273E-2</v>
      </c>
      <c r="AT43" s="76">
        <f>'Calculs rendements'!FW48</f>
        <v>-7.3606808857735975E-2</v>
      </c>
      <c r="AU43" s="76">
        <f>'Calculs rendements'!GA48</f>
        <v>9.2101706380225117E-3</v>
      </c>
      <c r="AV43" s="76">
        <f>'Calculs rendements'!GE48</f>
        <v>-0.10784108861821567</v>
      </c>
      <c r="AW43" s="76">
        <f>'Calculs rendements'!GI48</f>
        <v>-8.4186162907580589E-2</v>
      </c>
      <c r="AX43" s="76">
        <f>'Calculs rendements'!GM48</f>
        <v>-7.6333939855194946E-2</v>
      </c>
      <c r="AY43" s="76">
        <f>'Calculs rendements'!GQ48</f>
        <v>-8.3207864276337473E-2</v>
      </c>
    </row>
    <row r="44" spans="2:51">
      <c r="B44" s="76">
        <f>'Calculs rendements'!C49</f>
        <v>2.1880530419262596E-2</v>
      </c>
      <c r="C44" s="76">
        <f>'Calculs rendements'!G49</f>
        <v>2.3633689942761989E-2</v>
      </c>
      <c r="D44" s="76">
        <f>'Calculs rendements'!K49</f>
        <v>2.0954107626340417E-2</v>
      </c>
      <c r="E44" s="76">
        <f>'Calculs rendements'!O49</f>
        <v>7.9535731416595173E-2</v>
      </c>
      <c r="F44" s="76">
        <f>'Calculs rendements'!S49</f>
        <v>4.0424618229074664E-2</v>
      </c>
      <c r="G44" s="76">
        <f>'Calculs rendements'!W49</f>
        <v>6.9217813299442973E-2</v>
      </c>
      <c r="H44" s="76">
        <f>'Calculs rendements'!AA49</f>
        <v>1.346652907002594E-2</v>
      </c>
      <c r="I44" s="76">
        <f>'Calculs rendements'!AE49</f>
        <v>-4.2707739625263884E-2</v>
      </c>
      <c r="J44" s="76">
        <f>'Calculs rendements'!AI49</f>
        <v>5.2083532877333985E-2</v>
      </c>
      <c r="K44" s="76">
        <f>'Calculs rendements'!AM49</f>
        <v>3.6707632050572127E-2</v>
      </c>
      <c r="L44" s="76">
        <f>'Calculs rendements'!AQ49</f>
        <v>-0.19236208503127764</v>
      </c>
      <c r="M44" s="76">
        <f>'Calculs rendements'!AU49</f>
        <v>3.262631383893029E-2</v>
      </c>
      <c r="N44" s="76">
        <f>'Calculs rendements'!AY49</f>
        <v>4.8307073945983152E-2</v>
      </c>
      <c r="O44" s="76">
        <f>'Calculs rendements'!BC49</f>
        <v>-8.6645232894129176E-2</v>
      </c>
      <c r="P44" s="76">
        <f>'Calculs rendements'!BG49</f>
        <v>3.1637157802942096E-3</v>
      </c>
      <c r="Q44" s="76">
        <f>'Calculs rendements'!BK49</f>
        <v>3.4100979589359988E-2</v>
      </c>
      <c r="R44" s="76">
        <f>'Calculs rendements'!BO49</f>
        <v>6.5374147107036581E-2</v>
      </c>
      <c r="S44" s="76">
        <f>'Calculs rendements'!BS49</f>
        <v>4.4164382099411051E-2</v>
      </c>
      <c r="T44" s="76">
        <f>'Calculs rendements'!BW49</f>
        <v>-5.9542889996646781E-2</v>
      </c>
      <c r="U44" s="76">
        <f>'Calculs rendements'!CA49</f>
        <v>-1.977705871068678E-2</v>
      </c>
      <c r="V44" s="76">
        <f>'Calculs rendements'!CE49</f>
        <v>-1.1537699336736958E-2</v>
      </c>
      <c r="W44" s="76">
        <f>'Calculs rendements'!CI49</f>
        <v>0.10556344612291982</v>
      </c>
      <c r="X44" s="76">
        <f>'Calculs rendements'!CM49</f>
        <v>0.15082805907329411</v>
      </c>
      <c r="Y44" s="76">
        <f>'Calculs rendements'!CQ49</f>
        <v>-3.3604091820102773E-2</v>
      </c>
      <c r="Z44" s="76">
        <f>'Calculs rendements'!CU49</f>
        <v>-5.5117132772731788E-2</v>
      </c>
      <c r="AA44" s="76">
        <f>'Calculs rendements'!CY49</f>
        <v>-5.5752816072946985E-2</v>
      </c>
      <c r="AB44" s="76">
        <f>'Calculs rendements'!DC49</f>
        <v>0.11185250243307092</v>
      </c>
      <c r="AC44" s="76">
        <f>'Calculs rendements'!DG49</f>
        <v>1.2095751016251054E-2</v>
      </c>
      <c r="AD44" s="76">
        <f>'Calculs rendements'!DK49</f>
        <v>-3.0275557887622574E-2</v>
      </c>
      <c r="AE44" s="76">
        <f>'Calculs rendements'!DO49</f>
        <v>1.3739626851250283E-2</v>
      </c>
      <c r="AF44" s="76">
        <f>'Calculs rendements'!DS49</f>
        <v>5.695503803491142E-2</v>
      </c>
      <c r="AG44" s="76">
        <f>'Calculs rendements'!DW49</f>
        <v>-7.9614803565071057E-2</v>
      </c>
      <c r="AH44" s="76">
        <f>'Calculs rendements'!EA49</f>
        <v>-3.9156605165109916E-3</v>
      </c>
      <c r="AI44" s="76">
        <f>'Calculs rendements'!EE49</f>
        <v>1.8669838345538162E-2</v>
      </c>
      <c r="AJ44" s="76">
        <f>'Calculs rendements'!EI49</f>
        <v>5.5040545600002488E-3</v>
      </c>
      <c r="AK44" s="76">
        <f>'Calculs rendements'!EM49</f>
        <v>6.7393454148032814E-2</v>
      </c>
      <c r="AL44" s="76">
        <f>'Calculs rendements'!EQ49</f>
        <v>2.1020012753515425E-2</v>
      </c>
      <c r="AM44" s="76">
        <f>'Calculs rendements'!EU49</f>
        <v>-4.4926685948460743E-3</v>
      </c>
      <c r="AN44" s="76">
        <f>'Calculs rendements'!EY49</f>
        <v>-1.4549981901534559E-2</v>
      </c>
      <c r="AO44" s="76">
        <f>'Calculs rendements'!FC49</f>
        <v>-4.4226195866476949E-2</v>
      </c>
      <c r="AP44" s="76">
        <f>'Calculs rendements'!FG49</f>
        <v>-5.1484295600220942E-2</v>
      </c>
      <c r="AQ44" s="76">
        <f>'Calculs rendements'!FK49</f>
        <v>1.5851302181070809E-2</v>
      </c>
      <c r="AR44" s="76">
        <f>'Calculs rendements'!FO49</f>
        <v>-6.0274122351113534E-2</v>
      </c>
      <c r="AS44" s="76">
        <f>'Calculs rendements'!FS49</f>
        <v>4.1234504124347655E-2</v>
      </c>
      <c r="AT44" s="76">
        <f>'Calculs rendements'!FW49</f>
        <v>6.0487065708470941E-2</v>
      </c>
      <c r="AU44" s="76">
        <f>'Calculs rendements'!GA49</f>
        <v>-2.6297218396585016E-2</v>
      </c>
      <c r="AV44" s="76">
        <f>'Calculs rendements'!GE49</f>
        <v>-2.3976608323985262E-2</v>
      </c>
      <c r="AW44" s="76">
        <f>'Calculs rendements'!GI49</f>
        <v>2.2614985417639271E-2</v>
      </c>
      <c r="AX44" s="76">
        <f>'Calculs rendements'!GM49</f>
        <v>3.32714435783948E-4</v>
      </c>
      <c r="AY44" s="76">
        <f>'Calculs rendements'!GQ49</f>
        <v>-1.7459305848670986E-2</v>
      </c>
    </row>
    <row r="45" spans="2:51">
      <c r="B45" s="76">
        <f>'Calculs rendements'!C50</f>
        <v>6.9252114196103498E-2</v>
      </c>
      <c r="C45" s="76">
        <f>'Calculs rendements'!G50</f>
        <v>1.3440164771139134E-2</v>
      </c>
      <c r="D45" s="76">
        <f>'Calculs rendements'!K50</f>
        <v>3.4387306703116106E-2</v>
      </c>
      <c r="E45" s="76">
        <f>'Calculs rendements'!O50</f>
        <v>4.8441515295718898E-2</v>
      </c>
      <c r="F45" s="76">
        <f>'Calculs rendements'!S50</f>
        <v>-0.14121467850227915</v>
      </c>
      <c r="G45" s="76">
        <f>'Calculs rendements'!W50</f>
        <v>6.0425380255613177E-2</v>
      </c>
      <c r="H45" s="76">
        <f>'Calculs rendements'!AA50</f>
        <v>-7.5069163983466636E-2</v>
      </c>
      <c r="I45" s="76">
        <f>'Calculs rendements'!AE50</f>
        <v>5.8378670245177997E-2</v>
      </c>
      <c r="J45" s="76">
        <f>'Calculs rendements'!AI50</f>
        <v>7.0624528452155472E-2</v>
      </c>
      <c r="K45" s="76">
        <f>'Calculs rendements'!AM50</f>
        <v>-3.3716904257663394E-3</v>
      </c>
      <c r="L45" s="76">
        <f>'Calculs rendements'!AQ50</f>
        <v>3.9991741617553629E-3</v>
      </c>
      <c r="M45" s="76">
        <f>'Calculs rendements'!AU50</f>
        <v>-4.3811777832534569E-3</v>
      </c>
      <c r="N45" s="76">
        <f>'Calculs rendements'!AY50</f>
        <v>3.6568266621201479E-3</v>
      </c>
      <c r="O45" s="76">
        <f>'Calculs rendements'!BC50</f>
        <v>1.3226383746109245E-2</v>
      </c>
      <c r="P45" s="76">
        <f>'Calculs rendements'!BG50</f>
        <v>8.6431113434632195E-2</v>
      </c>
      <c r="Q45" s="76">
        <f>'Calculs rendements'!BK50</f>
        <v>5.9939100509305655E-2</v>
      </c>
      <c r="R45" s="76">
        <f>'Calculs rendements'!BO50</f>
        <v>5.3734532193008888E-2</v>
      </c>
      <c r="S45" s="76">
        <f>'Calculs rendements'!BS50</f>
        <v>-3.8902779313511764E-2</v>
      </c>
      <c r="T45" s="76">
        <f>'Calculs rendements'!BW50</f>
        <v>4.5048120422773841E-2</v>
      </c>
      <c r="U45" s="76">
        <f>'Calculs rendements'!CA50</f>
        <v>7.0724862466071153E-2</v>
      </c>
      <c r="V45" s="76">
        <f>'Calculs rendements'!CE50</f>
        <v>3.3978074490053654E-2</v>
      </c>
      <c r="W45" s="76">
        <f>'Calculs rendements'!CI50</f>
        <v>3.7741060644155604E-2</v>
      </c>
      <c r="X45" s="76">
        <f>'Calculs rendements'!CM50</f>
        <v>-1.2492665154357629E-2</v>
      </c>
      <c r="Y45" s="76">
        <f>'Calculs rendements'!CQ50</f>
        <v>9.025138417005682E-2</v>
      </c>
      <c r="Z45" s="76">
        <f>'Calculs rendements'!CU50</f>
        <v>6.5306076889436885E-3</v>
      </c>
      <c r="AA45" s="76">
        <f>'Calculs rendements'!CY50</f>
        <v>3.2331476890952192E-2</v>
      </c>
      <c r="AB45" s="76">
        <f>'Calculs rendements'!DC50</f>
        <v>4.0419505949082404E-2</v>
      </c>
      <c r="AC45" s="76">
        <f>'Calculs rendements'!DG50</f>
        <v>-0.11112184211611784</v>
      </c>
      <c r="AD45" s="76">
        <f>'Calculs rendements'!DK50</f>
        <v>7.2367079292633724E-2</v>
      </c>
      <c r="AE45" s="76">
        <f>'Calculs rendements'!DO50</f>
        <v>-1.1527923847475018E-2</v>
      </c>
      <c r="AF45" s="76">
        <f>'Calculs rendements'!DS50</f>
        <v>-1.2347130071283897E-2</v>
      </c>
      <c r="AG45" s="76">
        <f>'Calculs rendements'!DW50</f>
        <v>-5.5835595085104266E-3</v>
      </c>
      <c r="AH45" s="76">
        <f>'Calculs rendements'!EA50</f>
        <v>-2.3275853824350708E-2</v>
      </c>
      <c r="AI45" s="76">
        <f>'Calculs rendements'!EE50</f>
        <v>-2.4692677485099977E-2</v>
      </c>
      <c r="AJ45" s="76">
        <f>'Calculs rendements'!EI50</f>
        <v>1.9382595110319974E-2</v>
      </c>
      <c r="AK45" s="76">
        <f>'Calculs rendements'!EM50</f>
        <v>4.2690681949425303E-2</v>
      </c>
      <c r="AL45" s="76">
        <f>'Calculs rendements'!EQ50</f>
        <v>-7.8374382472477952E-2</v>
      </c>
      <c r="AM45" s="76">
        <f>'Calculs rendements'!EU50</f>
        <v>5.6498884585644775E-2</v>
      </c>
      <c r="AN45" s="76">
        <f>'Calculs rendements'!EY50</f>
        <v>5.9166890826557801E-2</v>
      </c>
      <c r="AO45" s="76">
        <f>'Calculs rendements'!FC50</f>
        <v>6.011733947550596E-2</v>
      </c>
      <c r="AP45" s="76">
        <f>'Calculs rendements'!FG50</f>
        <v>-2.318191850751198E-2</v>
      </c>
      <c r="AQ45" s="76">
        <f>'Calculs rendements'!FK50</f>
        <v>-3.3021415413897026E-2</v>
      </c>
      <c r="AR45" s="76">
        <f>'Calculs rendements'!FO50</f>
        <v>9.9737371752167073E-3</v>
      </c>
      <c r="AS45" s="76">
        <f>'Calculs rendements'!FS50</f>
        <v>-5.0956957332028456E-3</v>
      </c>
      <c r="AT45" s="76">
        <f>'Calculs rendements'!FW50</f>
        <v>6.3942230510416323E-2</v>
      </c>
      <c r="AU45" s="76">
        <f>'Calculs rendements'!GA50</f>
        <v>6.2281656974109374E-2</v>
      </c>
      <c r="AV45" s="76">
        <f>'Calculs rendements'!GE50</f>
        <v>-3.914232765655901E-4</v>
      </c>
      <c r="AW45" s="76">
        <f>'Calculs rendements'!GI50</f>
        <v>2.6095094977968865E-2</v>
      </c>
      <c r="AX45" s="76">
        <f>'Calculs rendements'!GM50</f>
        <v>4.6652546645927023E-2</v>
      </c>
      <c r="AY45" s="76">
        <f>'Calculs rendements'!GQ50</f>
        <v>6.14177152299357E-2</v>
      </c>
    </row>
    <row r="46" spans="2:51">
      <c r="B46" s="76">
        <f>'Calculs rendements'!C51</f>
        <v>-1.3967727055712958E-2</v>
      </c>
      <c r="C46" s="76">
        <f>'Calculs rendements'!G51</f>
        <v>2.1384391568901935E-2</v>
      </c>
      <c r="D46" s="76">
        <f>'Calculs rendements'!K51</f>
        <v>-1.0382557682676721E-2</v>
      </c>
      <c r="E46" s="76">
        <f>'Calculs rendements'!O51</f>
        <v>5.3710613886556269E-4</v>
      </c>
      <c r="F46" s="76">
        <f>'Calculs rendements'!S51</f>
        <v>3.9819152320628243E-2</v>
      </c>
      <c r="G46" s="76">
        <f>'Calculs rendements'!W51</f>
        <v>4.0592745107738269E-2</v>
      </c>
      <c r="H46" s="76">
        <f>'Calculs rendements'!AA51</f>
        <v>4.7498775749524075E-2</v>
      </c>
      <c r="I46" s="76">
        <f>'Calculs rendements'!AE51</f>
        <v>3.622608362900602E-2</v>
      </c>
      <c r="J46" s="76">
        <f>'Calculs rendements'!AI51</f>
        <v>2.5893010563554234E-3</v>
      </c>
      <c r="K46" s="76">
        <f>'Calculs rendements'!AM51</f>
        <v>-6.0918268373032651E-2</v>
      </c>
      <c r="L46" s="76">
        <f>'Calculs rendements'!AQ51</f>
        <v>4.2966068311891689E-2</v>
      </c>
      <c r="M46" s="76">
        <f>'Calculs rendements'!AU51</f>
        <v>7.3579209347545721E-2</v>
      </c>
      <c r="N46" s="76">
        <f>'Calculs rendements'!AY51</f>
        <v>2.0732595667882374E-2</v>
      </c>
      <c r="O46" s="76">
        <f>'Calculs rendements'!BC51</f>
        <v>3.7806107196002782E-2</v>
      </c>
      <c r="P46" s="76">
        <f>'Calculs rendements'!BG51</f>
        <v>0.10042307387386484</v>
      </c>
      <c r="Q46" s="76">
        <f>'Calculs rendements'!BK51</f>
        <v>5.5648341417560192E-2</v>
      </c>
      <c r="R46" s="76">
        <f>'Calculs rendements'!BO51</f>
        <v>8.5479152309836659E-2</v>
      </c>
      <c r="S46" s="76">
        <f>'Calculs rendements'!BS51</f>
        <v>-6.0469472049159E-2</v>
      </c>
      <c r="T46" s="76">
        <f>'Calculs rendements'!BW51</f>
        <v>1.9361014674662957E-2</v>
      </c>
      <c r="U46" s="76">
        <f>'Calculs rendements'!CA51</f>
        <v>-4.5917787774021014E-3</v>
      </c>
      <c r="V46" s="76">
        <f>'Calculs rendements'!CE51</f>
        <v>7.4230756713063411E-4</v>
      </c>
      <c r="W46" s="76">
        <f>'Calculs rendements'!CI51</f>
        <v>7.1460820639397543E-2</v>
      </c>
      <c r="X46" s="76">
        <f>'Calculs rendements'!CM51</f>
        <v>6.0365927447764395E-2</v>
      </c>
      <c r="Y46" s="76">
        <f>'Calculs rendements'!CQ51</f>
        <v>1.152741912154473E-2</v>
      </c>
      <c r="Z46" s="76">
        <f>'Calculs rendements'!CU51</f>
        <v>3.3598923769637766E-2</v>
      </c>
      <c r="AA46" s="76">
        <f>'Calculs rendements'!CY51</f>
        <v>3.674262352728995E-2</v>
      </c>
      <c r="AB46" s="76">
        <f>'Calculs rendements'!DC51</f>
        <v>3.6987761163514543E-2</v>
      </c>
      <c r="AC46" s="76">
        <f>'Calculs rendements'!DG51</f>
        <v>0.11170925133117571</v>
      </c>
      <c r="AD46" s="76">
        <f>'Calculs rendements'!DK51</f>
        <v>3.1795113873083945E-2</v>
      </c>
      <c r="AE46" s="76">
        <f>'Calculs rendements'!DO51</f>
        <v>0.14424014870866181</v>
      </c>
      <c r="AF46" s="76">
        <f>'Calculs rendements'!DS51</f>
        <v>3.3589829023113436E-2</v>
      </c>
      <c r="AG46" s="76">
        <f>'Calculs rendements'!DW51</f>
        <v>3.4232269151159886E-2</v>
      </c>
      <c r="AH46" s="76">
        <f>'Calculs rendements'!EA51</f>
        <v>1.8448889244887745E-2</v>
      </c>
      <c r="AI46" s="76">
        <f>'Calculs rendements'!EE51</f>
        <v>1.031252728608956E-2</v>
      </c>
      <c r="AJ46" s="76">
        <f>'Calculs rendements'!EI51</f>
        <v>1.6755326983649111E-2</v>
      </c>
      <c r="AK46" s="76">
        <f>'Calculs rendements'!EM51</f>
        <v>9.3369725931351205E-2</v>
      </c>
      <c r="AL46" s="76">
        <f>'Calculs rendements'!EQ51</f>
        <v>2.0935326168154616E-2</v>
      </c>
      <c r="AM46" s="76">
        <f>'Calculs rendements'!EU51</f>
        <v>2.935228975781708E-2</v>
      </c>
      <c r="AN46" s="76">
        <f>'Calculs rendements'!EY51</f>
        <v>4.1841338742496882E-2</v>
      </c>
      <c r="AO46" s="76">
        <f>'Calculs rendements'!FC51</f>
        <v>7.5822337142469859E-2</v>
      </c>
      <c r="AP46" s="76">
        <f>'Calculs rendements'!FG51</f>
        <v>4.3346618316216556E-2</v>
      </c>
      <c r="AQ46" s="76">
        <f>'Calculs rendements'!FK51</f>
        <v>1.2746326543731422E-2</v>
      </c>
      <c r="AR46" s="76">
        <f>'Calculs rendements'!FO51</f>
        <v>9.5043577923769312E-3</v>
      </c>
      <c r="AS46" s="76">
        <f>'Calculs rendements'!FS51</f>
        <v>3.1429262947039009E-2</v>
      </c>
      <c r="AT46" s="76">
        <f>'Calculs rendements'!FW51</f>
        <v>4.7708012659292011E-2</v>
      </c>
      <c r="AU46" s="76">
        <f>'Calculs rendements'!GA51</f>
        <v>3.4734410136870897E-2</v>
      </c>
      <c r="AV46" s="76">
        <f>'Calculs rendements'!GE51</f>
        <v>6.8105031609821565E-2</v>
      </c>
      <c r="AW46" s="76">
        <f>'Calculs rendements'!GI51</f>
        <v>3.6016145458963159E-2</v>
      </c>
      <c r="AX46" s="76">
        <f>'Calculs rendements'!GM51</f>
        <v>4.7910307566475699E-2</v>
      </c>
      <c r="AY46" s="76">
        <f>'Calculs rendements'!GQ51</f>
        <v>-1.2264240857881881E-2</v>
      </c>
    </row>
    <row r="47" spans="2:51">
      <c r="B47" s="76">
        <f>'Calculs rendements'!C52</f>
        <v>6.8879386403181544E-2</v>
      </c>
      <c r="C47" s="76">
        <f>'Calculs rendements'!G52</f>
        <v>1.1138726681733569E-2</v>
      </c>
      <c r="D47" s="76">
        <f>'Calculs rendements'!K52</f>
        <v>-1.8191030562880035E-2</v>
      </c>
      <c r="E47" s="76">
        <f>'Calculs rendements'!O52</f>
        <v>4.1036406789976436E-2</v>
      </c>
      <c r="F47" s="76">
        <f>'Calculs rendements'!S52</f>
        <v>4.7866699696514296E-2</v>
      </c>
      <c r="G47" s="76">
        <f>'Calculs rendements'!W52</f>
        <v>-1.9778252616187864E-2</v>
      </c>
      <c r="H47" s="76">
        <f>'Calculs rendements'!AA52</f>
        <v>3.8825999896735089E-2</v>
      </c>
      <c r="I47" s="76">
        <f>'Calculs rendements'!AE52</f>
        <v>4.0622033335583452E-2</v>
      </c>
      <c r="J47" s="76">
        <f>'Calculs rendements'!AI52</f>
        <v>3.880104815859621E-2</v>
      </c>
      <c r="K47" s="76">
        <f>'Calculs rendements'!AM52</f>
        <v>2.1389105584371207E-3</v>
      </c>
      <c r="L47" s="76">
        <f>'Calculs rendements'!AQ52</f>
        <v>-3.7217531191174921E-2</v>
      </c>
      <c r="M47" s="76">
        <f>'Calculs rendements'!AU52</f>
        <v>3.0577077657812212E-2</v>
      </c>
      <c r="N47" s="76">
        <f>'Calculs rendements'!AY52</f>
        <v>-1.8513066084802809E-2</v>
      </c>
      <c r="O47" s="76">
        <f>'Calculs rendements'!BC52</f>
        <v>2.0855130087438698E-2</v>
      </c>
      <c r="P47" s="76">
        <f>'Calculs rendements'!BG52</f>
        <v>7.7788349253690103E-2</v>
      </c>
      <c r="Q47" s="76">
        <f>'Calculs rendements'!BK52</f>
        <v>5.0785886166178552E-2</v>
      </c>
      <c r="R47" s="76">
        <f>'Calculs rendements'!BO52</f>
        <v>2.2633557159944424E-2</v>
      </c>
      <c r="S47" s="76">
        <f>'Calculs rendements'!BS52</f>
        <v>9.6187447853172819E-2</v>
      </c>
      <c r="T47" s="76">
        <f>'Calculs rendements'!BW52</f>
        <v>-4.4418715581341889E-2</v>
      </c>
      <c r="U47" s="76">
        <f>'Calculs rendements'!CA52</f>
        <v>-2.2425050714037654E-2</v>
      </c>
      <c r="V47" s="76">
        <f>'Calculs rendements'!CE52</f>
        <v>4.3548268894030857E-2</v>
      </c>
      <c r="W47" s="76">
        <f>'Calculs rendements'!CI52</f>
        <v>0</v>
      </c>
      <c r="X47" s="76">
        <f>'Calculs rendements'!CM52</f>
        <v>3.8310178894351371E-2</v>
      </c>
      <c r="Y47" s="76">
        <f>'Calculs rendements'!CQ52</f>
        <v>3.2420251190354459E-2</v>
      </c>
      <c r="Z47" s="76">
        <f>'Calculs rendements'!CU52</f>
        <v>6.0142408719056052E-2</v>
      </c>
      <c r="AA47" s="76">
        <f>'Calculs rendements'!CY52</f>
        <v>4.1529996468202657E-2</v>
      </c>
      <c r="AB47" s="76">
        <f>'Calculs rendements'!DC52</f>
        <v>3.0264714866620069E-2</v>
      </c>
      <c r="AC47" s="76">
        <f>'Calculs rendements'!DG52</f>
        <v>-6.6144817732541494E-2</v>
      </c>
      <c r="AD47" s="76">
        <f>'Calculs rendements'!DK52</f>
        <v>4.1569916195944939E-2</v>
      </c>
      <c r="AE47" s="76">
        <f>'Calculs rendements'!DO52</f>
        <v>-7.6774214429203404E-3</v>
      </c>
      <c r="AF47" s="76">
        <f>'Calculs rendements'!DS52</f>
        <v>5.492171678097086E-2</v>
      </c>
      <c r="AG47" s="76">
        <f>'Calculs rendements'!DW52</f>
        <v>6.9634449114523517E-2</v>
      </c>
      <c r="AH47" s="76">
        <f>'Calculs rendements'!EA52</f>
        <v>-2.691875768410232E-3</v>
      </c>
      <c r="AI47" s="76">
        <f>'Calculs rendements'!EE52</f>
        <v>8.8317976350871408E-2</v>
      </c>
      <c r="AJ47" s="76">
        <f>'Calculs rendements'!EI52</f>
        <v>1.2013114225500117E-2</v>
      </c>
      <c r="AK47" s="76">
        <f>'Calculs rendements'!EM52</f>
        <v>-5.2575593203787758E-3</v>
      </c>
      <c r="AL47" s="76">
        <f>'Calculs rendements'!EQ52</f>
        <v>4.4956854538113648E-2</v>
      </c>
      <c r="AM47" s="76">
        <f>'Calculs rendements'!EU52</f>
        <v>3.8685824002896219E-2</v>
      </c>
      <c r="AN47" s="76">
        <f>'Calculs rendements'!EY52</f>
        <v>9.962401487045007E-2</v>
      </c>
      <c r="AO47" s="76">
        <f>'Calculs rendements'!FC52</f>
        <v>-3.978722410979775E-3</v>
      </c>
      <c r="AP47" s="76">
        <f>'Calculs rendements'!FG52</f>
        <v>-4.0094576019734089E-2</v>
      </c>
      <c r="AQ47" s="76">
        <f>'Calculs rendements'!FK52</f>
        <v>5.7177872067647822E-2</v>
      </c>
      <c r="AR47" s="76">
        <f>'Calculs rendements'!FO52</f>
        <v>8.6563040080127912E-2</v>
      </c>
      <c r="AS47" s="76">
        <f>'Calculs rendements'!FS52</f>
        <v>0</v>
      </c>
      <c r="AT47" s="76">
        <f>'Calculs rendements'!FW52</f>
        <v>8.3670302445041603E-2</v>
      </c>
      <c r="AU47" s="76">
        <f>'Calculs rendements'!GA52</f>
        <v>6.3377419036034124E-2</v>
      </c>
      <c r="AV47" s="76">
        <f>'Calculs rendements'!GE52</f>
        <v>-1.140343080063946E-2</v>
      </c>
      <c r="AW47" s="76">
        <f>'Calculs rendements'!GI52</f>
        <v>-1.3026635156609099E-2</v>
      </c>
      <c r="AX47" s="76">
        <f>'Calculs rendements'!GM52</f>
        <v>-5.6107572893328218E-2</v>
      </c>
      <c r="AY47" s="76">
        <f>'Calculs rendements'!GQ52</f>
        <v>6.5239678317525973E-2</v>
      </c>
    </row>
    <row r="48" spans="2:51">
      <c r="B48" s="76">
        <f>'Calculs rendements'!C53</f>
        <v>1.6445581773790404E-2</v>
      </c>
      <c r="C48" s="76">
        <f>'Calculs rendements'!G53</f>
        <v>4.9114297926929019E-3</v>
      </c>
      <c r="D48" s="76">
        <f>'Calculs rendements'!K53</f>
        <v>2.4810308956603029E-2</v>
      </c>
      <c r="E48" s="76">
        <f>'Calculs rendements'!O53</f>
        <v>-4.1319036145143918E-3</v>
      </c>
      <c r="F48" s="76">
        <f>'Calculs rendements'!S53</f>
        <v>-3.3303315902684506E-3</v>
      </c>
      <c r="G48" s="76">
        <f>'Calculs rendements'!W53</f>
        <v>-4.9914307862644731E-2</v>
      </c>
      <c r="H48" s="76">
        <f>'Calculs rendements'!AA53</f>
        <v>2.4408170458392008E-2</v>
      </c>
      <c r="I48" s="76">
        <f>'Calculs rendements'!AE53</f>
        <v>3.7133665132798976E-2</v>
      </c>
      <c r="J48" s="76">
        <f>'Calculs rendements'!AI53</f>
        <v>-1.883100036808448E-2</v>
      </c>
      <c r="K48" s="76">
        <f>'Calculs rendements'!AM53</f>
        <v>-5.2643538691223811E-2</v>
      </c>
      <c r="L48" s="76">
        <f>'Calculs rendements'!AQ53</f>
        <v>-6.5126710122766454E-2</v>
      </c>
      <c r="M48" s="76">
        <f>'Calculs rendements'!AU53</f>
        <v>6.3448089815499459E-2</v>
      </c>
      <c r="N48" s="76">
        <f>'Calculs rendements'!AY53</f>
        <v>8.9462698486226302E-2</v>
      </c>
      <c r="O48" s="76">
        <f>'Calculs rendements'!BC53</f>
        <v>2.9300600114712142E-2</v>
      </c>
      <c r="P48" s="76">
        <f>'Calculs rendements'!BG53</f>
        <v>-2.8607063500425453E-2</v>
      </c>
      <c r="Q48" s="76">
        <f>'Calculs rendements'!BK53</f>
        <v>0.10375129175339258</v>
      </c>
      <c r="R48" s="76">
        <f>'Calculs rendements'!BO53</f>
        <v>1.5195933067141905E-2</v>
      </c>
      <c r="S48" s="76">
        <f>'Calculs rendements'!BS53</f>
        <v>7.8200922941455336E-2</v>
      </c>
      <c r="T48" s="76">
        <f>'Calculs rendements'!BW53</f>
        <v>0.12595384146840904</v>
      </c>
      <c r="U48" s="76">
        <f>'Calculs rendements'!CA53</f>
        <v>1.1063573120485762E-2</v>
      </c>
      <c r="V48" s="76">
        <f>'Calculs rendements'!CE53</f>
        <v>6.3295005928700646E-2</v>
      </c>
      <c r="W48" s="76">
        <f>'Calculs rendements'!CI53</f>
        <v>3.3898713401675794E-2</v>
      </c>
      <c r="X48" s="76">
        <f>'Calculs rendements'!CM53</f>
        <v>5.1122563893530853E-3</v>
      </c>
      <c r="Y48" s="76">
        <f>'Calculs rendements'!CQ53</f>
        <v>3.9434008602952333E-2</v>
      </c>
      <c r="Z48" s="76">
        <f>'Calculs rendements'!CU53</f>
        <v>2.7470825648547147E-2</v>
      </c>
      <c r="AA48" s="76">
        <f>'Calculs rendements'!CY53</f>
        <v>-2.3341171396529407E-2</v>
      </c>
      <c r="AB48" s="76">
        <f>'Calculs rendements'!DC53</f>
        <v>3.6367431459134715E-2</v>
      </c>
      <c r="AC48" s="76">
        <f>'Calculs rendements'!DG53</f>
        <v>0.1064264906928488</v>
      </c>
      <c r="AD48" s="76">
        <f>'Calculs rendements'!DK53</f>
        <v>0.1972770270467146</v>
      </c>
      <c r="AE48" s="76">
        <f>'Calculs rendements'!DO53</f>
        <v>3.1298089262340616E-2</v>
      </c>
      <c r="AF48" s="76">
        <f>'Calculs rendements'!DS53</f>
        <v>-7.7394595651145051E-2</v>
      </c>
      <c r="AG48" s="76">
        <f>'Calculs rendements'!DW53</f>
        <v>2.2721761059351506E-2</v>
      </c>
      <c r="AH48" s="76">
        <f>'Calculs rendements'!EA53</f>
        <v>5.6589277508070926E-2</v>
      </c>
      <c r="AI48" s="76">
        <f>'Calculs rendements'!EE53</f>
        <v>0.11716895678216346</v>
      </c>
      <c r="AJ48" s="76">
        <f>'Calculs rendements'!EI53</f>
        <v>1.9953283843786598E-2</v>
      </c>
      <c r="AK48" s="76">
        <f>'Calculs rendements'!EM53</f>
        <v>2.0292461340380027E-2</v>
      </c>
      <c r="AL48" s="76">
        <f>'Calculs rendements'!EQ53</f>
        <v>4.7178832580774585E-2</v>
      </c>
      <c r="AM48" s="76">
        <f>'Calculs rendements'!EU53</f>
        <v>-1.0901069546536732E-2</v>
      </c>
      <c r="AN48" s="76">
        <f>'Calculs rendements'!EY53</f>
        <v>3.1798826291774733E-3</v>
      </c>
      <c r="AO48" s="76">
        <f>'Calculs rendements'!FC53</f>
        <v>3.6764823653155088E-2</v>
      </c>
      <c r="AP48" s="76">
        <f>'Calculs rendements'!FG53</f>
        <v>3.241500789550795E-3</v>
      </c>
      <c r="AQ48" s="76">
        <f>'Calculs rendements'!FK53</f>
        <v>4.2691832935610775E-2</v>
      </c>
      <c r="AR48" s="76">
        <f>'Calculs rendements'!FO53</f>
        <v>5.8872088958546898E-2</v>
      </c>
      <c r="AS48" s="76">
        <f>'Calculs rendements'!FS53</f>
        <v>1.717833315666524E-2</v>
      </c>
      <c r="AT48" s="76">
        <f>'Calculs rendements'!FW53</f>
        <v>2.914276390005854E-2</v>
      </c>
      <c r="AU48" s="76">
        <f>'Calculs rendements'!GA53</f>
        <v>0.11228487502652641</v>
      </c>
      <c r="AV48" s="76">
        <f>'Calculs rendements'!GE53</f>
        <v>5.1659639882170585E-3</v>
      </c>
      <c r="AW48" s="76">
        <f>'Calculs rendements'!GI53</f>
        <v>9.569401851181816E-3</v>
      </c>
      <c r="AX48" s="76">
        <f>'Calculs rendements'!GM53</f>
        <v>1.4973759427621342E-3</v>
      </c>
      <c r="AY48" s="76">
        <f>'Calculs rendements'!GQ53</f>
        <v>3.5613010990670699E-2</v>
      </c>
    </row>
    <row r="49" spans="2:51">
      <c r="B49" s="76">
        <f>'Calculs rendements'!C54</f>
        <v>0.11561593450703454</v>
      </c>
      <c r="C49" s="76">
        <f>'Calculs rendements'!G54</f>
        <v>-4.1894439621533497E-2</v>
      </c>
      <c r="D49" s="76">
        <f>'Calculs rendements'!K54</f>
        <v>9.3808829548032435E-3</v>
      </c>
      <c r="E49" s="76">
        <f>'Calculs rendements'!O54</f>
        <v>3.1085591730447022E-2</v>
      </c>
      <c r="F49" s="76">
        <f>'Calculs rendements'!S54</f>
        <v>1.262215294831444E-2</v>
      </c>
      <c r="G49" s="76">
        <f>'Calculs rendements'!W54</f>
        <v>-1.3131819896055302E-3</v>
      </c>
      <c r="H49" s="76">
        <f>'Calculs rendements'!AA54</f>
        <v>1.924682083953369E-2</v>
      </c>
      <c r="I49" s="76">
        <f>'Calculs rendements'!AE54</f>
        <v>2.4984509791557842E-2</v>
      </c>
      <c r="J49" s="76">
        <f>'Calculs rendements'!AI54</f>
        <v>-1.3270767639889439E-2</v>
      </c>
      <c r="K49" s="76">
        <f>'Calculs rendements'!AM54</f>
        <v>-4.5147448084849892E-3</v>
      </c>
      <c r="L49" s="76">
        <f>'Calculs rendements'!AQ54</f>
        <v>4.4185684225708607E-2</v>
      </c>
      <c r="M49" s="76">
        <f>'Calculs rendements'!AU54</f>
        <v>1.0466245456213698E-2</v>
      </c>
      <c r="N49" s="76">
        <f>'Calculs rendements'!AY54</f>
        <v>8.9375802136155667E-3</v>
      </c>
      <c r="O49" s="76">
        <f>'Calculs rendements'!BC54</f>
        <v>8.3793931117840864E-2</v>
      </c>
      <c r="P49" s="76">
        <f>'Calculs rendements'!BG54</f>
        <v>4.5810645407156701E-2</v>
      </c>
      <c r="Q49" s="76">
        <f>'Calculs rendements'!BK54</f>
        <v>1.2481912107076078E-2</v>
      </c>
      <c r="R49" s="76">
        <f>'Calculs rendements'!BO54</f>
        <v>-5.7294919876952108E-2</v>
      </c>
      <c r="S49" s="76">
        <f>'Calculs rendements'!BS54</f>
        <v>-1.2616428052466608E-2</v>
      </c>
      <c r="T49" s="76">
        <f>'Calculs rendements'!BW54</f>
        <v>-1.9426651324386739E-2</v>
      </c>
      <c r="U49" s="76">
        <f>'Calculs rendements'!CA54</f>
        <v>7.009704140557986E-2</v>
      </c>
      <c r="V49" s="76">
        <f>'Calculs rendements'!CE54</f>
        <v>-7.7121264856752261E-2</v>
      </c>
      <c r="W49" s="76">
        <f>'Calculs rendements'!CI54</f>
        <v>-3.3898713401675835E-2</v>
      </c>
      <c r="X49" s="76">
        <f>'Calculs rendements'!CM54</f>
        <v>7.212316969526518E-2</v>
      </c>
      <c r="Y49" s="76">
        <f>'Calculs rendements'!CQ54</f>
        <v>2.7614928017038104E-2</v>
      </c>
      <c r="Z49" s="76">
        <f>'Calculs rendements'!CU54</f>
        <v>5.7420902410313323E-4</v>
      </c>
      <c r="AA49" s="76">
        <f>'Calculs rendements'!CY54</f>
        <v>3.6011792811661031E-2</v>
      </c>
      <c r="AB49" s="76">
        <f>'Calculs rendements'!DC54</f>
        <v>1.2121060053676564E-2</v>
      </c>
      <c r="AC49" s="76">
        <f>'Calculs rendements'!DG54</f>
        <v>-8.8396834066900451E-2</v>
      </c>
      <c r="AD49" s="76">
        <f>'Calculs rendements'!DK54</f>
        <v>1.8246120227804766E-2</v>
      </c>
      <c r="AE49" s="76">
        <f>'Calculs rendements'!DO54</f>
        <v>-3.7427263055011826E-3</v>
      </c>
      <c r="AF49" s="76">
        <f>'Calculs rendements'!DS54</f>
        <v>4.2925575039812229E-3</v>
      </c>
      <c r="AG49" s="76">
        <f>'Calculs rendements'!DW54</f>
        <v>3.6054724752405079E-2</v>
      </c>
      <c r="AH49" s="76">
        <f>'Calculs rendements'!EA54</f>
        <v>-5.4166295982627392E-2</v>
      </c>
      <c r="AI49" s="76">
        <f>'Calculs rendements'!EE54</f>
        <v>-3.7551223297050768E-2</v>
      </c>
      <c r="AJ49" s="76">
        <f>'Calculs rendements'!EI54</f>
        <v>9.9490652080357997E-2</v>
      </c>
      <c r="AK49" s="76">
        <f>'Calculs rendements'!EM54</f>
        <v>-3.1187211871308775E-2</v>
      </c>
      <c r="AL49" s="76">
        <f>'Calculs rendements'!EQ54</f>
        <v>3.6202748368114233E-2</v>
      </c>
      <c r="AM49" s="76">
        <f>'Calculs rendements'!EU54</f>
        <v>2.59660611096455E-2</v>
      </c>
      <c r="AN49" s="76">
        <f>'Calculs rendements'!EY54</f>
        <v>3.4324855318241379E-2</v>
      </c>
      <c r="AO49" s="76">
        <f>'Calculs rendements'!FC54</f>
        <v>-2.8831950485340235E-2</v>
      </c>
      <c r="AP49" s="76">
        <f>'Calculs rendements'!FG54</f>
        <v>2.5855831862289049E-3</v>
      </c>
      <c r="AQ49" s="76">
        <f>'Calculs rendements'!FK54</f>
        <v>-2.1118109692047898E-2</v>
      </c>
      <c r="AR49" s="76">
        <f>'Calculs rendements'!FO54</f>
        <v>1.9612363906606069E-2</v>
      </c>
      <c r="AS49" s="76">
        <f>'Calculs rendements'!FS54</f>
        <v>-1.3472248265718103E-2</v>
      </c>
      <c r="AT49" s="76">
        <f>'Calculs rendements'!FW54</f>
        <v>4.2461880064518655E-2</v>
      </c>
      <c r="AU49" s="76">
        <f>'Calculs rendements'!GA54</f>
        <v>-1.5639358685938905E-2</v>
      </c>
      <c r="AV49" s="76">
        <f>'Calculs rendements'!GE54</f>
        <v>6.7593310860641714E-2</v>
      </c>
      <c r="AW49" s="76">
        <f>'Calculs rendements'!GI54</f>
        <v>4.2379216614705596E-2</v>
      </c>
      <c r="AX49" s="76">
        <f>'Calculs rendements'!GM54</f>
        <v>3.2957504773986963E-2</v>
      </c>
      <c r="AY49" s="76">
        <f>'Calculs rendements'!GQ54</f>
        <v>-1.2654673932155514E-2</v>
      </c>
    </row>
    <row r="50" spans="2:51">
      <c r="B50" s="76">
        <f>'Calculs rendements'!C55</f>
        <v>7.8394625528943121E-3</v>
      </c>
      <c r="C50" s="76">
        <f>'Calculs rendements'!G55</f>
        <v>2.0853827662670663E-2</v>
      </c>
      <c r="D50" s="76">
        <f>'Calculs rendements'!K55</f>
        <v>3.6090296968340985E-2</v>
      </c>
      <c r="E50" s="76">
        <f>'Calculs rendements'!O55</f>
        <v>6.3475904084468487E-2</v>
      </c>
      <c r="F50" s="76">
        <f>'Calculs rendements'!S55</f>
        <v>1.9944181060086948E-2</v>
      </c>
      <c r="G50" s="76">
        <f>'Calculs rendements'!W55</f>
        <v>-2.6313495206243022E-3</v>
      </c>
      <c r="H50" s="76">
        <f>'Calculs rendements'!AA55</f>
        <v>4.4493524023885712E-2</v>
      </c>
      <c r="I50" s="76">
        <f>'Calculs rendements'!AE55</f>
        <v>1.0031763115361976E-2</v>
      </c>
      <c r="J50" s="76">
        <f>'Calculs rendements'!AI55</f>
        <v>4.3480040048503629E-2</v>
      </c>
      <c r="K50" s="76">
        <f>'Calculs rendements'!AM55</f>
        <v>5.8356718290094201E-2</v>
      </c>
      <c r="L50" s="76">
        <f>'Calculs rendements'!AQ55</f>
        <v>0.16139280560179792</v>
      </c>
      <c r="M50" s="76">
        <f>'Calculs rendements'!AU55</f>
        <v>5.1783023040410193E-2</v>
      </c>
      <c r="N50" s="76">
        <f>'Calculs rendements'!AY55</f>
        <v>5.812297933034339E-2</v>
      </c>
      <c r="O50" s="76">
        <f>'Calculs rendements'!BC55</f>
        <v>1.1004941673659029E-2</v>
      </c>
      <c r="P50" s="76">
        <f>'Calculs rendements'!BG55</f>
        <v>4.2557355704589128E-3</v>
      </c>
      <c r="Q50" s="76">
        <f>'Calculs rendements'!BK55</f>
        <v>7.6218916682852675E-2</v>
      </c>
      <c r="R50" s="76">
        <f>'Calculs rendements'!BO55</f>
        <v>1.58446171242476E-2</v>
      </c>
      <c r="S50" s="76">
        <f>'Calculs rendements'!BS55</f>
        <v>3.3055003435291885E-2</v>
      </c>
      <c r="T50" s="76">
        <f>'Calculs rendements'!BW55</f>
        <v>6.5336435854626312E-2</v>
      </c>
      <c r="U50" s="76">
        <f>'Calculs rendements'!CA55</f>
        <v>3.0280743001943746E-2</v>
      </c>
      <c r="V50" s="76">
        <f>'Calculs rendements'!CE55</f>
        <v>4.3449377011961471E-2</v>
      </c>
      <c r="W50" s="76">
        <f>'Calculs rendements'!CI55</f>
        <v>6.6689436327449295E-2</v>
      </c>
      <c r="X50" s="76">
        <f>'Calculs rendements'!CM55</f>
        <v>3.2983523486636496E-2</v>
      </c>
      <c r="Y50" s="76">
        <f>'Calculs rendements'!CQ55</f>
        <v>3.994123477707661E-2</v>
      </c>
      <c r="Z50" s="76">
        <f>'Calculs rendements'!CU55</f>
        <v>-7.5369991465215502E-2</v>
      </c>
      <c r="AA50" s="76">
        <f>'Calculs rendements'!CY55</f>
        <v>2.4282934449925207E-2</v>
      </c>
      <c r="AB50" s="76">
        <f>'Calculs rendements'!DC55</f>
        <v>-1.2121060053676629E-2</v>
      </c>
      <c r="AC50" s="76">
        <f>'Calculs rendements'!DG55</f>
        <v>7.9900501602401905E-2</v>
      </c>
      <c r="AD50" s="76">
        <f>'Calculs rendements'!DK55</f>
        <v>-7.0583645336035075E-2</v>
      </c>
      <c r="AE50" s="76">
        <f>'Calculs rendements'!DO55</f>
        <v>9.2152955761772778E-2</v>
      </c>
      <c r="AF50" s="76">
        <f>'Calculs rendements'!DS55</f>
        <v>2.8340187756204553E-2</v>
      </c>
      <c r="AG50" s="76">
        <f>'Calculs rendements'!DW55</f>
        <v>-3.6054724752405072E-2</v>
      </c>
      <c r="AH50" s="76">
        <f>'Calculs rendements'!EA55</f>
        <v>1.4415432283395438E-2</v>
      </c>
      <c r="AI50" s="76">
        <f>'Calculs rendements'!EE55</f>
        <v>6.6609304689885129E-2</v>
      </c>
      <c r="AJ50" s="76">
        <f>'Calculs rendements'!EI55</f>
        <v>1.2501078069343601E-2</v>
      </c>
      <c r="AK50" s="76">
        <f>'Calculs rendements'!EM55</f>
        <v>-3.5589125611178202E-3</v>
      </c>
      <c r="AL50" s="76">
        <f>'Calculs rendements'!EQ55</f>
        <v>1.4998333074370195E-2</v>
      </c>
      <c r="AM50" s="76">
        <f>'Calculs rendements'!EU55</f>
        <v>1.6943464577117311E-2</v>
      </c>
      <c r="AN50" s="76">
        <f>'Calculs rendements'!EY55</f>
        <v>6.6740583077909421E-2</v>
      </c>
      <c r="AO50" s="76">
        <f>'Calculs rendements'!FC55</f>
        <v>1.6462579778674349E-2</v>
      </c>
      <c r="AP50" s="76">
        <f>'Calculs rendements'!FG55</f>
        <v>-1.2995663035038364E-2</v>
      </c>
      <c r="AQ50" s="76">
        <f>'Calculs rendements'!FK55</f>
        <v>1.9092450555926264E-2</v>
      </c>
      <c r="AR50" s="76">
        <f>'Calculs rendements'!FO55</f>
        <v>-3.341905046684427E-2</v>
      </c>
      <c r="AS50" s="76">
        <f>'Calculs rendements'!FS55</f>
        <v>3.6922780104066779E-3</v>
      </c>
      <c r="AT50" s="76">
        <f>'Calculs rendements'!FW55</f>
        <v>3.9112701702276959E-2</v>
      </c>
      <c r="AU50" s="76">
        <f>'Calculs rendements'!GA55</f>
        <v>-8.7344584320056831E-2</v>
      </c>
      <c r="AV50" s="76">
        <f>'Calculs rendements'!GE55</f>
        <v>0.10101674342451915</v>
      </c>
      <c r="AW50" s="76">
        <f>'Calculs rendements'!GI55</f>
        <v>5.4896741024157404E-2</v>
      </c>
      <c r="AX50" s="76">
        <f>'Calculs rendements'!GM55</f>
        <v>6.4378416722759041E-2</v>
      </c>
      <c r="AY50" s="76">
        <f>'Calculs rendements'!GQ55</f>
        <v>3.9962971270884107E-2</v>
      </c>
    </row>
    <row r="51" spans="2:51">
      <c r="B51" s="76">
        <f>'Calculs rendements'!C56</f>
        <v>-1.1477734263176166E-2</v>
      </c>
      <c r="C51" s="76">
        <f>'Calculs rendements'!G56</f>
        <v>1.5651029458595634E-2</v>
      </c>
      <c r="D51" s="76">
        <f>'Calculs rendements'!K56</f>
        <v>-5.3558714431867535E-2</v>
      </c>
      <c r="E51" s="76">
        <f>'Calculs rendements'!O56</f>
        <v>-1.3619199650207588E-2</v>
      </c>
      <c r="F51" s="76">
        <f>'Calculs rendements'!S56</f>
        <v>-0.12836419150958106</v>
      </c>
      <c r="G51" s="76">
        <f>'Calculs rendements'!W56</f>
        <v>6.6266171619906347E-2</v>
      </c>
      <c r="H51" s="76">
        <f>'Calculs rendements'!AA56</f>
        <v>0.11751676721098513</v>
      </c>
      <c r="I51" s="76">
        <f>'Calculs rendements'!AE56</f>
        <v>5.7421053368707169E-2</v>
      </c>
      <c r="J51" s="76">
        <f>'Calculs rendements'!AI56</f>
        <v>0.10585237092684788</v>
      </c>
      <c r="K51" s="76">
        <f>'Calculs rendements'!AM56</f>
        <v>-3.6394147140676444E-2</v>
      </c>
      <c r="L51" s="76">
        <f>'Calculs rendements'!AQ56</f>
        <v>-2.4827053656643467E-2</v>
      </c>
      <c r="M51" s="76">
        <f>'Calculs rendements'!AU56</f>
        <v>-1.1437552255264568E-2</v>
      </c>
      <c r="N51" s="76">
        <f>'Calculs rendements'!AY56</f>
        <v>1.0824834210906072E-3</v>
      </c>
      <c r="O51" s="76">
        <f>'Calculs rendements'!BC56</f>
        <v>3.0880597482291505E-2</v>
      </c>
      <c r="P51" s="76">
        <f>'Calculs rendements'!BG56</f>
        <v>2.8257217794197865E-2</v>
      </c>
      <c r="Q51" s="76">
        <f>'Calculs rendements'!BK56</f>
        <v>4.4111365220970986E-3</v>
      </c>
      <c r="R51" s="76">
        <f>'Calculs rendements'!BO56</f>
        <v>3.4465557674127963E-2</v>
      </c>
      <c r="S51" s="76">
        <f>'Calculs rendements'!BS56</f>
        <v>-2.4873376564157532E-2</v>
      </c>
      <c r="T51" s="76">
        <f>'Calculs rendements'!BW56</f>
        <v>1.8209239463312651E-2</v>
      </c>
      <c r="U51" s="76">
        <f>'Calculs rendements'!CA56</f>
        <v>-3.1090104585203747E-2</v>
      </c>
      <c r="V51" s="76">
        <f>'Calculs rendements'!CE56</f>
        <v>7.2892385537652316E-2</v>
      </c>
      <c r="W51" s="76">
        <f>'Calculs rendements'!CI56</f>
        <v>3.1749296148856916E-2</v>
      </c>
      <c r="X51" s="76">
        <f>'Calculs rendements'!CM56</f>
        <v>0.10249860435955432</v>
      </c>
      <c r="Y51" s="76">
        <f>'Calculs rendements'!CQ56</f>
        <v>4.5007351469620593E-2</v>
      </c>
      <c r="Z51" s="76">
        <f>'Calculs rendements'!CU56</f>
        <v>4.2571414117229457E-2</v>
      </c>
      <c r="AA51" s="76">
        <f>'Calculs rendements'!CY56</f>
        <v>5.1322257070264214E-2</v>
      </c>
      <c r="AB51" s="76">
        <f>'Calculs rendements'!DC56</f>
        <v>2.9186085631376854E-2</v>
      </c>
      <c r="AC51" s="76">
        <f>'Calculs rendements'!DG56</f>
        <v>3.4659966520167285E-2</v>
      </c>
      <c r="AD51" s="76">
        <f>'Calculs rendements'!DK56</f>
        <v>-1.1408109313961835E-2</v>
      </c>
      <c r="AE51" s="76">
        <f>'Calculs rendements'!DO56</f>
        <v>-1.1173442529488785E-2</v>
      </c>
      <c r="AF51" s="76">
        <f>'Calculs rendements'!DS56</f>
        <v>9.6821216009110728E-2</v>
      </c>
      <c r="AG51" s="76">
        <f>'Calculs rendements'!DW56</f>
        <v>-5.476732581398071E-4</v>
      </c>
      <c r="AH51" s="76">
        <f>'Calculs rendements'!EA56</f>
        <v>-2.1702126320550293E-2</v>
      </c>
      <c r="AI51" s="76">
        <f>'Calculs rendements'!EE56</f>
        <v>1.1862312962421098E-2</v>
      </c>
      <c r="AJ51" s="76">
        <f>'Calculs rendements'!EI56</f>
        <v>5.2861840248359465E-2</v>
      </c>
      <c r="AK51" s="76">
        <f>'Calculs rendements'!EM56</f>
        <v>1.503896734271867E-2</v>
      </c>
      <c r="AL51" s="76">
        <f>'Calculs rendements'!EQ56</f>
        <v>3.2733278276144563E-2</v>
      </c>
      <c r="AM51" s="76">
        <f>'Calculs rendements'!EU56</f>
        <v>4.3492605551634513E-2</v>
      </c>
      <c r="AN51" s="76">
        <f>'Calculs rendements'!EY56</f>
        <v>-5.4848547852689881E-2</v>
      </c>
      <c r="AO51" s="76">
        <f>'Calculs rendements'!FC56</f>
        <v>5.9669935355313876E-2</v>
      </c>
      <c r="AP51" s="76">
        <f>'Calculs rendements'!FG56</f>
        <v>7.6767194889784063E-2</v>
      </c>
      <c r="AQ51" s="76">
        <f>'Calculs rendements'!FK56</f>
        <v>6.4413408056293142E-2</v>
      </c>
      <c r="AR51" s="76">
        <f>'Calculs rendements'!FO56</f>
        <v>5.8575656592638706E-2</v>
      </c>
      <c r="AS51" s="76">
        <f>'Calculs rendements'!FS56</f>
        <v>5.6134101820055106E-2</v>
      </c>
      <c r="AT51" s="76">
        <f>'Calculs rendements'!FW56</f>
        <v>4.4381260475474249E-2</v>
      </c>
      <c r="AU51" s="76">
        <f>'Calculs rendements'!GA56</f>
        <v>6.4042526014937554E-2</v>
      </c>
      <c r="AV51" s="76">
        <f>'Calculs rendements'!GE56</f>
        <v>-5.0050244569269209E-2</v>
      </c>
      <c r="AW51" s="76">
        <f>'Calculs rendements'!GI56</f>
        <v>0.12880692699708016</v>
      </c>
      <c r="AX51" s="76">
        <f>'Calculs rendements'!GM56</f>
        <v>6.5616339788838107E-3</v>
      </c>
      <c r="AY51" s="76">
        <f>'Calculs rendements'!GQ56</f>
        <v>6.7716705463200424E-2</v>
      </c>
    </row>
    <row r="52" spans="2:51">
      <c r="B52" s="76">
        <f>'Calculs rendements'!C57</f>
        <v>1.4876553770185643E-2</v>
      </c>
      <c r="C52" s="76">
        <f>'Calculs rendements'!G57</f>
        <v>3.4383683600840445E-2</v>
      </c>
      <c r="D52" s="76">
        <f>'Calculs rendements'!K57</f>
        <v>-1.5172200010169491E-2</v>
      </c>
      <c r="E52" s="76">
        <f>'Calculs rendements'!O57</f>
        <v>-4.1495339170823653E-2</v>
      </c>
      <c r="F52" s="76">
        <f>'Calculs rendements'!S57</f>
        <v>-1.708936195126564E-2</v>
      </c>
      <c r="G52" s="76">
        <f>'Calculs rendements'!W57</f>
        <v>-2.4591103717128103E-2</v>
      </c>
      <c r="H52" s="76">
        <f>'Calculs rendements'!AA57</f>
        <v>-3.9691672860017894E-2</v>
      </c>
      <c r="I52" s="76">
        <f>'Calculs rendements'!AE57</f>
        <v>7.5223421237587532E-2</v>
      </c>
      <c r="J52" s="76">
        <f>'Calculs rendements'!AI57</f>
        <v>-3.9026390541224691E-2</v>
      </c>
      <c r="K52" s="76">
        <f>'Calculs rendements'!AM57</f>
        <v>-4.8449128919882116E-2</v>
      </c>
      <c r="L52" s="76">
        <f>'Calculs rendements'!AQ57</f>
        <v>1.7520749720927084E-2</v>
      </c>
      <c r="M52" s="76">
        <f>'Calculs rendements'!AU57</f>
        <v>6.1961666199825488E-2</v>
      </c>
      <c r="N52" s="76">
        <f>'Calculs rendements'!AY57</f>
        <v>3.8736807983069228E-2</v>
      </c>
      <c r="O52" s="76">
        <f>'Calculs rendements'!BC57</f>
        <v>3.13242037935502E-2</v>
      </c>
      <c r="P52" s="76">
        <f>'Calculs rendements'!BG57</f>
        <v>-4.0542613258007898E-2</v>
      </c>
      <c r="Q52" s="76">
        <f>'Calculs rendements'!BK57</f>
        <v>0.15991850598627219</v>
      </c>
      <c r="R52" s="76">
        <f>'Calculs rendements'!BO57</f>
        <v>-8.1504137308468991E-2</v>
      </c>
      <c r="S52" s="76">
        <f>'Calculs rendements'!BS57</f>
        <v>4.4348011813321172E-3</v>
      </c>
      <c r="T52" s="76">
        <f>'Calculs rendements'!BW57</f>
        <v>7.5740160386238056E-2</v>
      </c>
      <c r="U52" s="76">
        <f>'Calculs rendements'!CA57</f>
        <v>-6.4808720349043863E-2</v>
      </c>
      <c r="V52" s="76">
        <f>'Calculs rendements'!CE57</f>
        <v>-3.2100896603727787E-2</v>
      </c>
      <c r="W52" s="76">
        <f>'Calculs rendements'!CI57</f>
        <v>0</v>
      </c>
      <c r="X52" s="76">
        <f>'Calculs rendements'!CM57</f>
        <v>-6.9501959854573192E-3</v>
      </c>
      <c r="Y52" s="76">
        <f>'Calculs rendements'!CQ57</f>
        <v>-2.6007579321344242E-2</v>
      </c>
      <c r="Z52" s="76">
        <f>'Calculs rendements'!CU57</f>
        <v>-1.1909543200667512E-3</v>
      </c>
      <c r="AA52" s="76">
        <f>'Calculs rendements'!CY57</f>
        <v>-6.6918419715392453E-3</v>
      </c>
      <c r="AB52" s="76">
        <f>'Calculs rendements'!DC57</f>
        <v>1.261210967255047E-2</v>
      </c>
      <c r="AC52" s="76">
        <f>'Calculs rendements'!DG57</f>
        <v>-4.8405804537170027E-2</v>
      </c>
      <c r="AD52" s="76">
        <f>'Calculs rendements'!DK57</f>
        <v>-9.7088141269609379E-3</v>
      </c>
      <c r="AE52" s="76">
        <f>'Calculs rendements'!DO57</f>
        <v>-4.9611158433977218E-2</v>
      </c>
      <c r="AF52" s="76">
        <f>'Calculs rendements'!DS57</f>
        <v>-9.2155119363063944E-3</v>
      </c>
      <c r="AG52" s="76">
        <f>'Calculs rendements'!DW57</f>
        <v>4.3450143886330242E-2</v>
      </c>
      <c r="AH52" s="76">
        <f>'Calculs rendements'!EA57</f>
        <v>5.4026351008751123E-3</v>
      </c>
      <c r="AI52" s="76">
        <f>'Calculs rendements'!EE57</f>
        <v>-3.211385714479717E-2</v>
      </c>
      <c r="AJ52" s="76">
        <f>'Calculs rendements'!EI57</f>
        <v>3.8339716345894913E-2</v>
      </c>
      <c r="AK52" s="76">
        <f>'Calculs rendements'!EM57</f>
        <v>4.2966084993087517E-2</v>
      </c>
      <c r="AL52" s="76">
        <f>'Calculs rendements'!EQ57</f>
        <v>2.1794596494152007E-2</v>
      </c>
      <c r="AM52" s="76">
        <f>'Calculs rendements'!EU57</f>
        <v>-7.1893410415199699E-2</v>
      </c>
      <c r="AN52" s="76">
        <f>'Calculs rendements'!EY57</f>
        <v>9.6529012564657759E-3</v>
      </c>
      <c r="AO52" s="76">
        <f>'Calculs rendements'!FC57</f>
        <v>-6.2107204394747352E-2</v>
      </c>
      <c r="AP52" s="76">
        <f>'Calculs rendements'!FG57</f>
        <v>-8.5158164108097671E-3</v>
      </c>
      <c r="AQ52" s="76">
        <f>'Calculs rendements'!FK57</f>
        <v>-5.6339271282147815E-2</v>
      </c>
      <c r="AR52" s="76">
        <f>'Calculs rendements'!FO57</f>
        <v>-7.4969466368315044E-2</v>
      </c>
      <c r="AS52" s="76">
        <f>'Calculs rendements'!FS57</f>
        <v>1.1604085753474408E-3</v>
      </c>
      <c r="AT52" s="76">
        <f>'Calculs rendements'!FW57</f>
        <v>0.12169151964201273</v>
      </c>
      <c r="AU52" s="76">
        <f>'Calculs rendements'!GA57</f>
        <v>-4.5687202675982419E-2</v>
      </c>
      <c r="AV52" s="76">
        <f>'Calculs rendements'!GE57</f>
        <v>5.3774550029181557E-2</v>
      </c>
      <c r="AW52" s="76">
        <f>'Calculs rendements'!GI57</f>
        <v>-2.8012867661733092E-2</v>
      </c>
      <c r="AX52" s="76">
        <f>'Calculs rendements'!GM57</f>
        <v>-4.6461168804867399E-2</v>
      </c>
      <c r="AY52" s="76">
        <f>'Calculs rendements'!GQ57</f>
        <v>-7.9285207882977868E-2</v>
      </c>
    </row>
    <row r="53" spans="2:51">
      <c r="B53" s="76">
        <f>'Calculs rendements'!C58</f>
        <v>7.5689575882642593E-2</v>
      </c>
      <c r="C53" s="76">
        <f>'Calculs rendements'!G58</f>
        <v>-8.1545506558067474E-3</v>
      </c>
      <c r="D53" s="76">
        <f>'Calculs rendements'!K58</f>
        <v>2.7642419869539005E-2</v>
      </c>
      <c r="E53" s="76">
        <f>'Calculs rendements'!O58</f>
        <v>0.10689058919257277</v>
      </c>
      <c r="F53" s="76">
        <f>'Calculs rendements'!S58</f>
        <v>-4.2247576325465212E-2</v>
      </c>
      <c r="G53" s="76">
        <f>'Calculs rendements'!W58</f>
        <v>3.2328958208632165E-2</v>
      </c>
      <c r="H53" s="76">
        <f>'Calculs rendements'!AA58</f>
        <v>3.3804900393563909E-3</v>
      </c>
      <c r="I53" s="76">
        <f>'Calculs rendements'!AE58</f>
        <v>1.1891290359927677E-2</v>
      </c>
      <c r="J53" s="76">
        <f>'Calculs rendements'!AI58</f>
        <v>9.5791461049054283E-2</v>
      </c>
      <c r="K53" s="76">
        <f>'Calculs rendements'!AM58</f>
        <v>1.2987052398707349E-2</v>
      </c>
      <c r="L53" s="76">
        <f>'Calculs rendements'!AQ58</f>
        <v>-0.10961501596734843</v>
      </c>
      <c r="M53" s="76">
        <f>'Calculs rendements'!AU58</f>
        <v>-5.7331856763256681E-2</v>
      </c>
      <c r="N53" s="76">
        <f>'Calculs rendements'!AY58</f>
        <v>9.2289173518072254E-2</v>
      </c>
      <c r="O53" s="76">
        <f>'Calculs rendements'!BC58</f>
        <v>-4.0559496556376667E-2</v>
      </c>
      <c r="P53" s="76">
        <f>'Calculs rendements'!BG58</f>
        <v>-6.4680390730037828E-3</v>
      </c>
      <c r="Q53" s="76">
        <f>'Calculs rendements'!BK58</f>
        <v>0.14473939404590153</v>
      </c>
      <c r="R53" s="76">
        <f>'Calculs rendements'!BO58</f>
        <v>-8.9116605439257535E-3</v>
      </c>
      <c r="S53" s="76">
        <f>'Calculs rendements'!BS58</f>
        <v>-9.1042185713782892E-2</v>
      </c>
      <c r="T53" s="76">
        <f>'Calculs rendements'!BW58</f>
        <v>0.17757715646680711</v>
      </c>
      <c r="U53" s="76">
        <f>'Calculs rendements'!CA58</f>
        <v>5.0947813134788807E-2</v>
      </c>
      <c r="V53" s="76">
        <f>'Calculs rendements'!CE58</f>
        <v>5.9037677023105325E-3</v>
      </c>
      <c r="W53" s="76">
        <f>'Calculs rendements'!CI58</f>
        <v>0</v>
      </c>
      <c r="X53" s="76">
        <f>'Calculs rendements'!CM58</f>
        <v>0.10295023999387329</v>
      </c>
      <c r="Y53" s="76">
        <f>'Calculs rendements'!CQ58</f>
        <v>3.7572124671616408E-3</v>
      </c>
      <c r="Z53" s="76">
        <f>'Calculs rendements'!CU58</f>
        <v>-3.8899520131911905E-2</v>
      </c>
      <c r="AA53" s="76">
        <f>'Calculs rendements'!CY58</f>
        <v>-3.0857265833952822E-2</v>
      </c>
      <c r="AB53" s="76">
        <f>'Calculs rendements'!DC58</f>
        <v>2.148694886116502E-2</v>
      </c>
      <c r="AC53" s="76">
        <f>'Calculs rendements'!DG58</f>
        <v>5.2244613032269259E-2</v>
      </c>
      <c r="AD53" s="76">
        <f>'Calculs rendements'!DK58</f>
        <v>1.1217337568863178E-2</v>
      </c>
      <c r="AE53" s="76">
        <f>'Calculs rendements'!DO58</f>
        <v>3.2175223932230101E-2</v>
      </c>
      <c r="AF53" s="76">
        <f>'Calculs rendements'!DS58</f>
        <v>4.6546795189179133E-2</v>
      </c>
      <c r="AG53" s="76">
        <f>'Calculs rendements'!DW58</f>
        <v>-3.3089651216289803E-2</v>
      </c>
      <c r="AH53" s="76">
        <f>'Calculs rendements'!EA58</f>
        <v>9.7707342326610491E-2</v>
      </c>
      <c r="AI53" s="76">
        <f>'Calculs rendements'!EE58</f>
        <v>-3.7721547732970269E-2</v>
      </c>
      <c r="AJ53" s="76">
        <f>'Calculs rendements'!EI58</f>
        <v>-2.7232928180912993E-2</v>
      </c>
      <c r="AK53" s="76">
        <f>'Calculs rendements'!EM58</f>
        <v>1.7785112799684515E-2</v>
      </c>
      <c r="AL53" s="76">
        <f>'Calculs rendements'!EQ58</f>
        <v>-6.2440105893901372E-2</v>
      </c>
      <c r="AM53" s="76">
        <f>'Calculs rendements'!EU58</f>
        <v>2.9100734042804187E-2</v>
      </c>
      <c r="AN53" s="76">
        <f>'Calculs rendements'!EY58</f>
        <v>4.2034349887892196E-2</v>
      </c>
      <c r="AO53" s="76">
        <f>'Calculs rendements'!FC58</f>
        <v>1.5809957846252724E-2</v>
      </c>
      <c r="AP53" s="76">
        <f>'Calculs rendements'!FG58</f>
        <v>2.3544856656551282E-2</v>
      </c>
      <c r="AQ53" s="76">
        <f>'Calculs rendements'!FK58</f>
        <v>1.8915041338455021E-2</v>
      </c>
      <c r="AR53" s="76">
        <f>'Calculs rendements'!FO58</f>
        <v>-4.7218743243524928E-3</v>
      </c>
      <c r="AS53" s="76">
        <f>'Calculs rendements'!FS58</f>
        <v>-2.3224551682392461E-3</v>
      </c>
      <c r="AT53" s="76">
        <f>'Calculs rendements'!FW58</f>
        <v>3.7452233269995E-2</v>
      </c>
      <c r="AU53" s="76">
        <f>'Calculs rendements'!GA58</f>
        <v>-1.835532333895518E-2</v>
      </c>
      <c r="AV53" s="76">
        <f>'Calculs rendements'!GE58</f>
        <v>-1.7815701676962021E-2</v>
      </c>
      <c r="AW53" s="76">
        <f>'Calculs rendements'!GI58</f>
        <v>2.0108886636015157E-2</v>
      </c>
      <c r="AX53" s="76">
        <f>'Calculs rendements'!GM58</f>
        <v>1.8566489418574993E-2</v>
      </c>
      <c r="AY53" s="76">
        <f>'Calculs rendements'!GQ58</f>
        <v>1.5894235344619981E-2</v>
      </c>
    </row>
    <row r="54" spans="2:51">
      <c r="B54" s="76">
        <f>'Calculs rendements'!C59</f>
        <v>6.0133540574782214E-2</v>
      </c>
      <c r="C54" s="76">
        <f>'Calculs rendements'!G59</f>
        <v>3.4555591414157726E-2</v>
      </c>
      <c r="D54" s="76">
        <f>'Calculs rendements'!K59</f>
        <v>3.7605958888574244E-2</v>
      </c>
      <c r="E54" s="76">
        <f>'Calculs rendements'!O59</f>
        <v>3.1161004690865562E-2</v>
      </c>
      <c r="F54" s="76">
        <f>'Calculs rendements'!S59</f>
        <v>6.1593747467780104E-2</v>
      </c>
      <c r="G54" s="76">
        <f>'Calculs rendements'!W59</f>
        <v>7.5278698467293209E-2</v>
      </c>
      <c r="H54" s="76">
        <f>'Calculs rendements'!AA59</f>
        <v>0.10860462652126796</v>
      </c>
      <c r="I54" s="76">
        <f>'Calculs rendements'!AE59</f>
        <v>5.6134930495928617E-2</v>
      </c>
      <c r="J54" s="76">
        <f>'Calculs rendements'!AI59</f>
        <v>5.2326764680481225E-2</v>
      </c>
      <c r="K54" s="76">
        <f>'Calculs rendements'!AM59</f>
        <v>3.5906784473696898E-2</v>
      </c>
      <c r="L54" s="76">
        <f>'Calculs rendements'!AQ59</f>
        <v>2.1304549292148353E-2</v>
      </c>
      <c r="M54" s="76">
        <f>'Calculs rendements'!AU59</f>
        <v>8.1127910684526294E-2</v>
      </c>
      <c r="N54" s="76">
        <f>'Calculs rendements'!AY59</f>
        <v>3.6693945875816598E-2</v>
      </c>
      <c r="O54" s="76">
        <f>'Calculs rendements'!BC59</f>
        <v>-4.7509023709340556E-2</v>
      </c>
      <c r="P54" s="76">
        <f>'Calculs rendements'!BG59</f>
        <v>7.8003485030226152E-2</v>
      </c>
      <c r="Q54" s="76">
        <f>'Calculs rendements'!BK59</f>
        <v>-3.2859130618693999E-2</v>
      </c>
      <c r="R54" s="76">
        <f>'Calculs rendements'!BO59</f>
        <v>9.1583209890384806E-2</v>
      </c>
      <c r="S54" s="76">
        <f>'Calculs rendements'!BS59</f>
        <v>7.7678840535639643E-2</v>
      </c>
      <c r="T54" s="76">
        <f>'Calculs rendements'!BW59</f>
        <v>-2.5234048217899881E-2</v>
      </c>
      <c r="U54" s="76">
        <f>'Calculs rendements'!CA59</f>
        <v>2.869345792583649E-3</v>
      </c>
      <c r="V54" s="76">
        <f>'Calculs rendements'!CE59</f>
        <v>2.5702564321536399E-2</v>
      </c>
      <c r="W54" s="76">
        <f>'Calculs rendements'!CI59</f>
        <v>6.0623010681808046E-2</v>
      </c>
      <c r="X54" s="76">
        <f>'Calculs rendements'!CM59</f>
        <v>2.1572295098550066E-2</v>
      </c>
      <c r="Y54" s="76">
        <f>'Calculs rendements'!CQ59</f>
        <v>4.1621409044146192E-2</v>
      </c>
      <c r="Z54" s="76">
        <f>'Calculs rendements'!CU59</f>
        <v>-1.9400519237476519E-2</v>
      </c>
      <c r="AA54" s="76">
        <f>'Calculs rendements'!CY59</f>
        <v>5.1899508480537301E-2</v>
      </c>
      <c r="AB54" s="76">
        <f>'Calculs rendements'!DC59</f>
        <v>-9.0335647998178205E-3</v>
      </c>
      <c r="AC54" s="76">
        <f>'Calculs rendements'!DG59</f>
        <v>-2.6062217262065746E-2</v>
      </c>
      <c r="AD54" s="76">
        <f>'Calculs rendements'!DK59</f>
        <v>6.4783441398410857E-2</v>
      </c>
      <c r="AE54" s="76">
        <f>'Calculs rendements'!DO59</f>
        <v>8.3486420875962725E-2</v>
      </c>
      <c r="AF54" s="76">
        <f>'Calculs rendements'!DS59</f>
        <v>9.0871270909518312E-2</v>
      </c>
      <c r="AG54" s="76">
        <f>'Calculs rendements'!DW59</f>
        <v>-2.7145653008332441E-3</v>
      </c>
      <c r="AH54" s="76">
        <f>'Calculs rendements'!EA59</f>
        <v>6.891139227951712E-2</v>
      </c>
      <c r="AI54" s="76">
        <f>'Calculs rendements'!EE59</f>
        <v>8.8064471539883796E-2</v>
      </c>
      <c r="AJ54" s="76">
        <f>'Calculs rendements'!EI59</f>
        <v>1.2193129461542569E-2</v>
      </c>
      <c r="AK54" s="76">
        <f>'Calculs rendements'!EM59</f>
        <v>1.36774890604633E-2</v>
      </c>
      <c r="AL54" s="76">
        <f>'Calculs rendements'!EQ59</f>
        <v>0.11178288291156738</v>
      </c>
      <c r="AM54" s="76">
        <f>'Calculs rendements'!EU59</f>
        <v>7.8049642994712051E-2</v>
      </c>
      <c r="AN54" s="76">
        <f>'Calculs rendements'!EY59</f>
        <v>-4.0380428678928847E-3</v>
      </c>
      <c r="AO54" s="76">
        <f>'Calculs rendements'!FC59</f>
        <v>0.19038139544122892</v>
      </c>
      <c r="AP54" s="76">
        <f>'Calculs rendements'!FG59</f>
        <v>9.1179159412254823E-2</v>
      </c>
      <c r="AQ54" s="76">
        <f>'Calculs rendements'!FK59</f>
        <v>-1.3156464546931206E-3</v>
      </c>
      <c r="AR54" s="76">
        <f>'Calculs rendements'!FO59</f>
        <v>5.0042824259773334E-2</v>
      </c>
      <c r="AS54" s="76">
        <f>'Calculs rendements'!FS59</f>
        <v>2.9784319813616272E-2</v>
      </c>
      <c r="AT54" s="76">
        <f>'Calculs rendements'!FW59</f>
        <v>-0.10414672169894422</v>
      </c>
      <c r="AU54" s="76">
        <f>'Calculs rendements'!GA59</f>
        <v>0.1461850843429901</v>
      </c>
      <c r="AV54" s="76">
        <f>'Calculs rendements'!GE59</f>
        <v>1.2846898537710347E-2</v>
      </c>
      <c r="AW54" s="76">
        <f>'Calculs rendements'!GI59</f>
        <v>9.3245159329173849E-2</v>
      </c>
      <c r="AX54" s="76">
        <f>'Calculs rendements'!GM59</f>
        <v>9.1787428695996418E-2</v>
      </c>
      <c r="AY54" s="76">
        <f>'Calculs rendements'!GQ59</f>
        <v>0.11650352611642063</v>
      </c>
    </row>
    <row r="55" spans="2:51">
      <c r="B55" s="76">
        <f>'Calculs rendements'!C60</f>
        <v>0.10758369562098842</v>
      </c>
      <c r="C55" s="76">
        <f>'Calculs rendements'!G60</f>
        <v>2.0151548544544016E-2</v>
      </c>
      <c r="D55" s="76">
        <f>'Calculs rendements'!K60</f>
        <v>2.7885203136534264E-2</v>
      </c>
      <c r="E55" s="76">
        <f>'Calculs rendements'!O60</f>
        <v>-1.4330926433169126E-2</v>
      </c>
      <c r="F55" s="76">
        <f>'Calculs rendements'!S60</f>
        <v>2.2516600619005944E-3</v>
      </c>
      <c r="G55" s="76">
        <f>'Calculs rendements'!W60</f>
        <v>2.0405551314469964E-3</v>
      </c>
      <c r="H55" s="76">
        <f>'Calculs rendements'!AA60</f>
        <v>9.3473721611336325E-2</v>
      </c>
      <c r="I55" s="76">
        <f>'Calculs rendements'!AE60</f>
        <v>-2.5025786504861296E-2</v>
      </c>
      <c r="J55" s="76">
        <f>'Calculs rendements'!AI60</f>
        <v>7.9466857098789728E-2</v>
      </c>
      <c r="K55" s="76">
        <f>'Calculs rendements'!AM60</f>
        <v>6.010160240724529E-2</v>
      </c>
      <c r="L55" s="76">
        <f>'Calculs rendements'!AQ60</f>
        <v>-1.4865564435785421E-2</v>
      </c>
      <c r="M55" s="76">
        <f>'Calculs rendements'!AU60</f>
        <v>-1.0250101133488487E-2</v>
      </c>
      <c r="N55" s="76">
        <f>'Calculs rendements'!AY60</f>
        <v>0.12161364608306763</v>
      </c>
      <c r="O55" s="76">
        <f>'Calculs rendements'!BC60</f>
        <v>-1.2806733570920938E-2</v>
      </c>
      <c r="P55" s="76">
        <f>'Calculs rendements'!BG60</f>
        <v>-3.7722046664363316E-2</v>
      </c>
      <c r="Q55" s="76">
        <f>'Calculs rendements'!BK60</f>
        <v>-8.6777534944972045E-4</v>
      </c>
      <c r="R55" s="76">
        <f>'Calculs rendements'!BO60</f>
        <v>5.1176526161553146E-2</v>
      </c>
      <c r="S55" s="76">
        <f>'Calculs rendements'!BS60</f>
        <v>2.9457359548354815E-2</v>
      </c>
      <c r="T55" s="76">
        <f>'Calculs rendements'!BW60</f>
        <v>0.15439166402722526</v>
      </c>
      <c r="U55" s="76">
        <f>'Calculs rendements'!CA60</f>
        <v>7.2996163037871251E-2</v>
      </c>
      <c r="V55" s="76">
        <f>'Calculs rendements'!CE60</f>
        <v>9.3663931951142587E-2</v>
      </c>
      <c r="W55" s="76">
        <f>'Calculs rendements'!CI60</f>
        <v>-6.0623010681808191E-2</v>
      </c>
      <c r="X55" s="76">
        <f>'Calculs rendements'!CM60</f>
        <v>-8.0459014057126105E-3</v>
      </c>
      <c r="Y55" s="76">
        <f>'Calculs rendements'!CQ60</f>
        <v>1.4286113971186076E-2</v>
      </c>
      <c r="Z55" s="76">
        <f>'Calculs rendements'!CU60</f>
        <v>6.0978662585640081E-2</v>
      </c>
      <c r="AA55" s="76">
        <f>'Calculs rendements'!CY60</f>
        <v>1.3129759443296452E-3</v>
      </c>
      <c r="AB55" s="76">
        <f>'Calculs rendements'!DC60</f>
        <v>-4.0410205686572866E-2</v>
      </c>
      <c r="AC55" s="76">
        <f>'Calculs rendements'!DG60</f>
        <v>7.2059251798688134E-2</v>
      </c>
      <c r="AD55" s="76">
        <f>'Calculs rendements'!DK60</f>
        <v>3.0882966231073828E-2</v>
      </c>
      <c r="AE55" s="76">
        <f>'Calculs rendements'!DO60</f>
        <v>-8.6128293607295334E-2</v>
      </c>
      <c r="AF55" s="76">
        <f>'Calculs rendements'!DS60</f>
        <v>3.0471818257997434E-2</v>
      </c>
      <c r="AG55" s="76">
        <f>'Calculs rendements'!DW60</f>
        <v>-4.0524965667699232E-2</v>
      </c>
      <c r="AH55" s="76">
        <f>'Calculs rendements'!EA60</f>
        <v>7.8691040154876879E-2</v>
      </c>
      <c r="AI55" s="76">
        <f>'Calculs rendements'!EE60</f>
        <v>5.5845330448523883E-2</v>
      </c>
      <c r="AJ55" s="76">
        <f>'Calculs rendements'!EI60</f>
        <v>6.0669015621728011E-4</v>
      </c>
      <c r="AK55" s="76">
        <f>'Calculs rendements'!EM60</f>
        <v>-1.2210681635963843E-2</v>
      </c>
      <c r="AL55" s="76">
        <f>'Calculs rendements'!EQ60</f>
        <v>-6.9444128404103217E-2</v>
      </c>
      <c r="AM55" s="76">
        <f>'Calculs rendements'!EU60</f>
        <v>4.2669679982619807E-2</v>
      </c>
      <c r="AN55" s="76">
        <f>'Calculs rendements'!EY60</f>
        <v>7.567553576605246E-2</v>
      </c>
      <c r="AO55" s="76">
        <f>'Calculs rendements'!FC60</f>
        <v>-7.7771168023498094E-2</v>
      </c>
      <c r="AP55" s="76">
        <f>'Calculs rendements'!FG60</f>
        <v>9.5508221053185599E-2</v>
      </c>
      <c r="AQ55" s="76">
        <f>'Calculs rendements'!FK60</f>
        <v>0.10416669755531827</v>
      </c>
      <c r="AR55" s="76">
        <f>'Calculs rendements'!FO60</f>
        <v>3.4772614677556032E-2</v>
      </c>
      <c r="AS55" s="76">
        <f>'Calculs rendements'!FS60</f>
        <v>7.8699509954297357E-3</v>
      </c>
      <c r="AT55" s="76">
        <f>'Calculs rendements'!FW60</f>
        <v>4.223751146157366E-2</v>
      </c>
      <c r="AU55" s="76">
        <f>'Calculs rendements'!GA60</f>
        <v>6.9530212034812341E-2</v>
      </c>
      <c r="AV55" s="76">
        <f>'Calculs rendements'!GE60</f>
        <v>0.12344007777422544</v>
      </c>
      <c r="AW55" s="76">
        <f>'Calculs rendements'!GI60</f>
        <v>3.2933022364168028E-2</v>
      </c>
      <c r="AX55" s="76">
        <f>'Calculs rendements'!GM60</f>
        <v>0.10011403478489254</v>
      </c>
      <c r="AY55" s="76">
        <f>'Calculs rendements'!GQ60</f>
        <v>-2.1202995647501277E-3</v>
      </c>
    </row>
    <row r="56" spans="2:51">
      <c r="B56" s="76">
        <f>'Calculs rendements'!C61</f>
        <v>-6.2274034974515467E-2</v>
      </c>
      <c r="C56" s="76">
        <f>'Calculs rendements'!G61</f>
        <v>-1.2245674578994562E-2</v>
      </c>
      <c r="D56" s="76">
        <f>'Calculs rendements'!K61</f>
        <v>0.12489937166406664</v>
      </c>
      <c r="E56" s="76">
        <f>'Calculs rendements'!O61</f>
        <v>6.0777780575822671E-2</v>
      </c>
      <c r="F56" s="76">
        <f>'Calculs rendements'!S61</f>
        <v>8.119201539862117E-2</v>
      </c>
      <c r="G56" s="76">
        <f>'Calculs rendements'!W61</f>
        <v>7.8288099182848743E-3</v>
      </c>
      <c r="H56" s="76">
        <f>'Calculs rendements'!AA61</f>
        <v>8.4451602851056601E-2</v>
      </c>
      <c r="I56" s="76">
        <f>'Calculs rendements'!AE61</f>
        <v>3.3159392988670856E-2</v>
      </c>
      <c r="J56" s="76">
        <f>'Calculs rendements'!AI61</f>
        <v>4.7641422847595594E-2</v>
      </c>
      <c r="K56" s="76">
        <f>'Calculs rendements'!AM61</f>
        <v>-0.17592302337617735</v>
      </c>
      <c r="L56" s="76">
        <f>'Calculs rendements'!AQ61</f>
        <v>3.6769628152899213E-2</v>
      </c>
      <c r="M56" s="76">
        <f>'Calculs rendements'!AU61</f>
        <v>7.3809958368651382E-2</v>
      </c>
      <c r="N56" s="76">
        <f>'Calculs rendements'!AY61</f>
        <v>5.49587484130757E-2</v>
      </c>
      <c r="O56" s="76">
        <f>'Calculs rendements'!BC61</f>
        <v>7.940463182901307E-2</v>
      </c>
      <c r="P56" s="76">
        <f>'Calculs rendements'!BG61</f>
        <v>0.22288135256330668</v>
      </c>
      <c r="Q56" s="76">
        <f>'Calculs rendements'!BK61</f>
        <v>5.2829958921650932E-2</v>
      </c>
      <c r="R56" s="76">
        <f>'Calculs rendements'!BO61</f>
        <v>1.3268910675478009E-2</v>
      </c>
      <c r="S56" s="76">
        <f>'Calculs rendements'!BS61</f>
        <v>4.8718458618311644E-2</v>
      </c>
      <c r="T56" s="76">
        <f>'Calculs rendements'!BW61</f>
        <v>6.4354862422786535E-3</v>
      </c>
      <c r="U56" s="76">
        <f>'Calculs rendements'!CA61</f>
        <v>2.3318219517339794E-2</v>
      </c>
      <c r="V56" s="76">
        <f>'Calculs rendements'!CE61</f>
        <v>-2.2078178538266695E-2</v>
      </c>
      <c r="W56" s="76">
        <f>'Calculs rendements'!CI61</f>
        <v>0.13138807059034033</v>
      </c>
      <c r="X56" s="76">
        <f>'Calculs rendements'!CM61</f>
        <v>-2.7402690476709322E-2</v>
      </c>
      <c r="Y56" s="76">
        <f>'Calculs rendements'!CQ61</f>
        <v>-6.2177327157909669E-2</v>
      </c>
      <c r="Z56" s="76">
        <f>'Calculs rendements'!CU61</f>
        <v>-1.588146334485015E-2</v>
      </c>
      <c r="AA56" s="76">
        <f>'Calculs rendements'!CY61</f>
        <v>-3.502555293221922E-2</v>
      </c>
      <c r="AB56" s="76">
        <f>'Calculs rendements'!DC61</f>
        <v>8.7687449019177036E-2</v>
      </c>
      <c r="AC56" s="76">
        <f>'Calculs rendements'!DG61</f>
        <v>4.0778093282622854E-3</v>
      </c>
      <c r="AD56" s="76">
        <f>'Calculs rendements'!DK61</f>
        <v>0.16155956534552543</v>
      </c>
      <c r="AE56" s="76">
        <f>'Calculs rendements'!DO61</f>
        <v>4.4082874659381661E-2</v>
      </c>
      <c r="AF56" s="76">
        <f>'Calculs rendements'!DS61</f>
        <v>2.9486773187802715E-2</v>
      </c>
      <c r="AG56" s="76">
        <f>'Calculs rendements'!DW61</f>
        <v>6.2054545664028057E-2</v>
      </c>
      <c r="AH56" s="76">
        <f>'Calculs rendements'!EA61</f>
        <v>-4.6204086197166134E-3</v>
      </c>
      <c r="AI56" s="76">
        <f>'Calculs rendements'!EE61</f>
        <v>-0.11254073528947317</v>
      </c>
      <c r="AJ56" s="76">
        <f>'Calculs rendements'!EI61</f>
        <v>2.2755715909408506E-2</v>
      </c>
      <c r="AK56" s="76">
        <f>'Calculs rendements'!EM61</f>
        <v>-2.5311440034113307E-2</v>
      </c>
      <c r="AL56" s="76">
        <f>'Calculs rendements'!EQ61</f>
        <v>4.7122053974336275E-2</v>
      </c>
      <c r="AM56" s="76">
        <f>'Calculs rendements'!EU61</f>
        <v>-1.2666586486575857E-3</v>
      </c>
      <c r="AN56" s="76">
        <f>'Calculs rendements'!EY61</f>
        <v>3.447906933091615E-2</v>
      </c>
      <c r="AO56" s="76">
        <f>'Calculs rendements'!FC61</f>
        <v>-1.2017792455959811E-2</v>
      </c>
      <c r="AP56" s="76">
        <f>'Calculs rendements'!FG61</f>
        <v>1.9608513715527125E-2</v>
      </c>
      <c r="AQ56" s="76">
        <f>'Calculs rendements'!FK61</f>
        <v>-1.4623579434603637E-2</v>
      </c>
      <c r="AR56" s="76">
        <f>'Calculs rendements'!FO61</f>
        <v>6.5043771461717609E-2</v>
      </c>
      <c r="AS56" s="76">
        <f>'Calculs rendements'!FS61</f>
        <v>1.7606471111614098E-2</v>
      </c>
      <c r="AT56" s="76">
        <f>'Calculs rendements'!FW61</f>
        <v>-0.11469885232424197</v>
      </c>
      <c r="AU56" s="76">
        <f>'Calculs rendements'!GA61</f>
        <v>-1.1798733414259703E-2</v>
      </c>
      <c r="AV56" s="76">
        <f>'Calculs rendements'!GE61</f>
        <v>1.3665172413327901E-2</v>
      </c>
      <c r="AW56" s="76">
        <f>'Calculs rendements'!GI61</f>
        <v>2.2808059863123741E-2</v>
      </c>
      <c r="AX56" s="76">
        <f>'Calculs rendements'!GM61</f>
        <v>8.9391060229637789E-3</v>
      </c>
      <c r="AY56" s="76">
        <f>'Calculs rendements'!GQ61</f>
        <v>-1.9829392161060978E-3</v>
      </c>
    </row>
    <row r="57" spans="2:51">
      <c r="B57" s="76">
        <f>'Calculs rendements'!C62</f>
        <v>9.1371885750950749E-3</v>
      </c>
      <c r="C57" s="76">
        <f>'Calculs rendements'!G62</f>
        <v>-3.3039222327802653E-2</v>
      </c>
      <c r="D57" s="76">
        <f>'Calculs rendements'!K62</f>
        <v>-3.3409864261791954E-2</v>
      </c>
      <c r="E57" s="76">
        <f>'Calculs rendements'!O62</f>
        <v>-3.0825613839254747E-2</v>
      </c>
      <c r="F57" s="76">
        <f>'Calculs rendements'!S62</f>
        <v>4.444029833558328E-2</v>
      </c>
      <c r="G57" s="76">
        <f>'Calculs rendements'!W62</f>
        <v>-3.9375477589185325E-2</v>
      </c>
      <c r="H57" s="76">
        <f>'Calculs rendements'!AA62</f>
        <v>-0.13009741653911763</v>
      </c>
      <c r="I57" s="76">
        <f>'Calculs rendements'!AE62</f>
        <v>-6.9282221137562675E-2</v>
      </c>
      <c r="J57" s="76">
        <f>'Calculs rendements'!AI62</f>
        <v>-7.0713630860845866E-2</v>
      </c>
      <c r="K57" s="76">
        <f>'Calculs rendements'!AM62</f>
        <v>4.9165821003497173E-2</v>
      </c>
      <c r="L57" s="76">
        <f>'Calculs rendements'!AQ62</f>
        <v>-7.9800796056313517E-2</v>
      </c>
      <c r="M57" s="76">
        <f>'Calculs rendements'!AU62</f>
        <v>-0.10434339345822574</v>
      </c>
      <c r="N57" s="76">
        <f>'Calculs rendements'!AY62</f>
        <v>-2.015225646160405E-2</v>
      </c>
      <c r="O57" s="76">
        <f>'Calculs rendements'!BC62</f>
        <v>-4.2198774537659127E-2</v>
      </c>
      <c r="P57" s="76">
        <f>'Calculs rendements'!BG62</f>
        <v>6.6059964234736493E-2</v>
      </c>
      <c r="Q57" s="76">
        <f>'Calculs rendements'!BK62</f>
        <v>7.3691055516543091E-2</v>
      </c>
      <c r="R57" s="76">
        <f>'Calculs rendements'!BO62</f>
        <v>-6.7696972913363698E-2</v>
      </c>
      <c r="S57" s="76">
        <f>'Calculs rendements'!BS62</f>
        <v>-7.9799313317857556E-2</v>
      </c>
      <c r="T57" s="76">
        <f>'Calculs rendements'!BW62</f>
        <v>-2.5097273538715485E-2</v>
      </c>
      <c r="U57" s="76">
        <f>'Calculs rendements'!CA62</f>
        <v>-1.8276885866106776E-2</v>
      </c>
      <c r="V57" s="76">
        <f>'Calculs rendements'!CE62</f>
        <v>-4.6470471606585323E-2</v>
      </c>
      <c r="W57" s="76">
        <f>'Calculs rendements'!CI62</f>
        <v>-9.8438771044492404E-2</v>
      </c>
      <c r="X57" s="76">
        <f>'Calculs rendements'!CM62</f>
        <v>-4.4222528397027165E-2</v>
      </c>
      <c r="Y57" s="76">
        <f>'Calculs rendements'!CQ62</f>
        <v>-1.1248887735144522E-2</v>
      </c>
      <c r="Z57" s="76">
        <f>'Calculs rendements'!CU62</f>
        <v>-9.7109438291022119E-3</v>
      </c>
      <c r="AA57" s="76">
        <f>'Calculs rendements'!CY62</f>
        <v>9.9346060796503238E-2</v>
      </c>
      <c r="AB57" s="76">
        <f>'Calculs rendements'!DC62</f>
        <v>-0.11093269333319983</v>
      </c>
      <c r="AC57" s="76">
        <f>'Calculs rendements'!DG62</f>
        <v>-2.9390571993845475E-2</v>
      </c>
      <c r="AD57" s="76">
        <f>'Calculs rendements'!DK62</f>
        <v>-3.2455768291309021E-2</v>
      </c>
      <c r="AE57" s="76">
        <f>'Calculs rendements'!DO62</f>
        <v>9.8963625939088827E-3</v>
      </c>
      <c r="AF57" s="76">
        <f>'Calculs rendements'!DS62</f>
        <v>-4.9107045492452268E-2</v>
      </c>
      <c r="AG57" s="76">
        <f>'Calculs rendements'!DW62</f>
        <v>-3.1369204795334213E-2</v>
      </c>
      <c r="AH57" s="76">
        <f>'Calculs rendements'!EA62</f>
        <v>-4.2801160395848727E-2</v>
      </c>
      <c r="AI57" s="76">
        <f>'Calculs rendements'!EE62</f>
        <v>3.0770304318809574E-2</v>
      </c>
      <c r="AJ57" s="76">
        <f>'Calculs rendements'!EI62</f>
        <v>-2.093785075708017E-2</v>
      </c>
      <c r="AK57" s="76">
        <f>'Calculs rendements'!EM62</f>
        <v>1.1941322704650873E-2</v>
      </c>
      <c r="AL57" s="76">
        <f>'Calculs rendements'!EQ62</f>
        <v>-0.11311232516605596</v>
      </c>
      <c r="AM57" s="76">
        <f>'Calculs rendements'!EU62</f>
        <v>-5.369744079910746E-2</v>
      </c>
      <c r="AN57" s="76">
        <f>'Calculs rendements'!EY62</f>
        <v>-8.7472022823064099E-2</v>
      </c>
      <c r="AO57" s="76">
        <f>'Calculs rendements'!FC62</f>
        <v>-7.6198818681888852E-2</v>
      </c>
      <c r="AP57" s="76">
        <f>'Calculs rendements'!FG62</f>
        <v>4.3593703380926403E-3</v>
      </c>
      <c r="AQ57" s="76">
        <f>'Calculs rendements'!FK62</f>
        <v>-1.8660278738294095E-2</v>
      </c>
      <c r="AR57" s="76">
        <f>'Calculs rendements'!FO62</f>
        <v>-2.6876912090569503E-2</v>
      </c>
      <c r="AS57" s="76">
        <f>'Calculs rendements'!FS62</f>
        <v>1.7937575109401773E-2</v>
      </c>
      <c r="AT57" s="76">
        <f>'Calculs rendements'!FW62</f>
        <v>-8.1314393779523431E-2</v>
      </c>
      <c r="AU57" s="76">
        <f>'Calculs rendements'!GA62</f>
        <v>6.449537895442687E-3</v>
      </c>
      <c r="AV57" s="76">
        <f>'Calculs rendements'!GE62</f>
        <v>-9.9226655455475141E-2</v>
      </c>
      <c r="AW57" s="76">
        <f>'Calculs rendements'!GI62</f>
        <v>6.6396607582961146E-3</v>
      </c>
      <c r="AX57" s="76">
        <f>'Calculs rendements'!GM62</f>
        <v>-6.2683087483004898E-2</v>
      </c>
      <c r="AY57" s="76">
        <f>'Calculs rendements'!GQ62</f>
        <v>-6.6239930919783183E-2</v>
      </c>
    </row>
    <row r="58" spans="2:51">
      <c r="B58" s="76">
        <f>'Calculs rendements'!C63</f>
        <v>1.3883288084186891E-2</v>
      </c>
      <c r="C58" s="76">
        <f>'Calculs rendements'!G63</f>
        <v>-9.3478491193962811E-3</v>
      </c>
      <c r="D58" s="76">
        <f>'Calculs rendements'!K63</f>
        <v>-5.3390692335409308E-2</v>
      </c>
      <c r="E58" s="76">
        <f>'Calculs rendements'!O63</f>
        <v>3.1253021165886007E-3</v>
      </c>
      <c r="F58" s="76">
        <f>'Calculs rendements'!S63</f>
        <v>-6.8068402180658707E-3</v>
      </c>
      <c r="G58" s="76">
        <f>'Calculs rendements'!W63</f>
        <v>1.8428863642367496E-2</v>
      </c>
      <c r="H58" s="76">
        <f>'Calculs rendements'!AA63</f>
        <v>-1.485719585311206E-2</v>
      </c>
      <c r="I58" s="76">
        <f>'Calculs rendements'!AE63</f>
        <v>1.3614914188014169E-2</v>
      </c>
      <c r="J58" s="76">
        <f>'Calculs rendements'!AI63</f>
        <v>0.10264123868431123</v>
      </c>
      <c r="K58" s="76">
        <f>'Calculs rendements'!AM63</f>
        <v>-2.6026862650441279E-2</v>
      </c>
      <c r="L58" s="76">
        <f>'Calculs rendements'!AQ63</f>
        <v>-2.2248557898367535E-2</v>
      </c>
      <c r="M58" s="76">
        <f>'Calculs rendements'!AU63</f>
        <v>5.9291722107029004E-3</v>
      </c>
      <c r="N58" s="76">
        <f>'Calculs rendements'!AY63</f>
        <v>1.9020436032899764E-2</v>
      </c>
      <c r="O58" s="76">
        <f>'Calculs rendements'!BC63</f>
        <v>1.6659876846544533E-2</v>
      </c>
      <c r="P58" s="76">
        <f>'Calculs rendements'!BG63</f>
        <v>-7.7904526716016239E-3</v>
      </c>
      <c r="Q58" s="76">
        <f>'Calculs rendements'!BK63</f>
        <v>0.10071425790434935</v>
      </c>
      <c r="R58" s="76">
        <f>'Calculs rendements'!BO63</f>
        <v>-5.4067058561851289E-2</v>
      </c>
      <c r="S58" s="76">
        <f>'Calculs rendements'!BS63</f>
        <v>7.6140419519524494E-2</v>
      </c>
      <c r="T58" s="76">
        <f>'Calculs rendements'!BW63</f>
        <v>-2.589666997659856E-2</v>
      </c>
      <c r="U58" s="76">
        <f>'Calculs rendements'!CA63</f>
        <v>-1.5637548862093547E-2</v>
      </c>
      <c r="V58" s="76">
        <f>'Calculs rendements'!CE63</f>
        <v>-2.6532488652219355E-2</v>
      </c>
      <c r="W58" s="76">
        <f>'Calculs rendements'!CI63</f>
        <v>0</v>
      </c>
      <c r="X58" s="76">
        <f>'Calculs rendements'!CM63</f>
        <v>-1.5951658957601682E-2</v>
      </c>
      <c r="Y58" s="76">
        <f>'Calculs rendements'!CQ63</f>
        <v>0</v>
      </c>
      <c r="Z58" s="76">
        <f>'Calculs rendements'!CU63</f>
        <v>-4.5867560468038165E-2</v>
      </c>
      <c r="AA58" s="76">
        <f>'Calculs rendements'!CY63</f>
        <v>-1.7914185423392834E-2</v>
      </c>
      <c r="AB58" s="76">
        <f>'Calculs rendements'!DC63</f>
        <v>4.0152464776475376E-2</v>
      </c>
      <c r="AC58" s="76">
        <f>'Calculs rendements'!DG63</f>
        <v>-6.2083092272947719E-2</v>
      </c>
      <c r="AD58" s="76">
        <f>'Calculs rendements'!DK63</f>
        <v>-7.2499109238536195E-3</v>
      </c>
      <c r="AE58" s="76">
        <f>'Calculs rendements'!DO63</f>
        <v>-9.8963625939089226E-3</v>
      </c>
      <c r="AF58" s="76">
        <f>'Calculs rendements'!DS63</f>
        <v>-1.6680628572103395E-2</v>
      </c>
      <c r="AG58" s="76">
        <f>'Calculs rendements'!DW63</f>
        <v>-3.856329466678762E-3</v>
      </c>
      <c r="AH58" s="76">
        <f>'Calculs rendements'!EA63</f>
        <v>-3.7971968917821765E-2</v>
      </c>
      <c r="AI58" s="76">
        <f>'Calculs rendements'!EE63</f>
        <v>0.10867813760429615</v>
      </c>
      <c r="AJ58" s="76">
        <f>'Calculs rendements'!EI63</f>
        <v>4.4346203362855517E-2</v>
      </c>
      <c r="AK58" s="76">
        <f>'Calculs rendements'!EM63</f>
        <v>4.3065895112516801E-2</v>
      </c>
      <c r="AL58" s="76">
        <f>'Calculs rendements'!EQ63</f>
        <v>-6.0761419498994327E-3</v>
      </c>
      <c r="AM58" s="76">
        <f>'Calculs rendements'!EU63</f>
        <v>-3.3313797161413708E-2</v>
      </c>
      <c r="AN58" s="76">
        <f>'Calculs rendements'!EY63</f>
        <v>6.8895730087916621E-2</v>
      </c>
      <c r="AO58" s="76">
        <f>'Calculs rendements'!FC63</f>
        <v>-7.382613697303575E-2</v>
      </c>
      <c r="AP58" s="76">
        <f>'Calculs rendements'!FG63</f>
        <v>0.15463383646098203</v>
      </c>
      <c r="AQ58" s="76">
        <f>'Calculs rendements'!FK63</f>
        <v>-4.2728193181961256E-2</v>
      </c>
      <c r="AR58" s="76">
        <f>'Calculs rendements'!FO63</f>
        <v>-7.1124519910719344E-2</v>
      </c>
      <c r="AS58" s="76">
        <f>'Calculs rendements'!FS63</f>
        <v>-8.9284054034024247E-3</v>
      </c>
      <c r="AT58" s="76">
        <f>'Calculs rendements'!FW63</f>
        <v>8.2374957359736631E-3</v>
      </c>
      <c r="AU58" s="76">
        <f>'Calculs rendements'!GA63</f>
        <v>1.0721306643753127E-3</v>
      </c>
      <c r="AV58" s="76">
        <f>'Calculs rendements'!GE63</f>
        <v>-5.1356339162287566E-2</v>
      </c>
      <c r="AW58" s="76">
        <f>'Calculs rendements'!GI63</f>
        <v>-2.9123454428993174E-2</v>
      </c>
      <c r="AX58" s="76">
        <f>'Calculs rendements'!GM63</f>
        <v>6.1065467204608953E-2</v>
      </c>
      <c r="AY58" s="76">
        <f>'Calculs rendements'!GQ63</f>
        <v>-0.10734520966298823</v>
      </c>
    </row>
    <row r="59" spans="2:51">
      <c r="B59" s="76">
        <f>'Calculs rendements'!C64</f>
        <v>5.4312508510160111E-2</v>
      </c>
      <c r="C59" s="76">
        <f>'Calculs rendements'!G64</f>
        <v>2.5052826728171617E-2</v>
      </c>
      <c r="D59" s="76">
        <f>'Calculs rendements'!K64</f>
        <v>3.1533573098139298E-2</v>
      </c>
      <c r="E59" s="76">
        <f>'Calculs rendements'!O64</f>
        <v>-3.5394066519022716E-2</v>
      </c>
      <c r="F59" s="76">
        <f>'Calculs rendements'!S64</f>
        <v>3.7730650176855195E-2</v>
      </c>
      <c r="G59" s="76">
        <f>'Calculs rendements'!W64</f>
        <v>6.7673739678393866E-2</v>
      </c>
      <c r="H59" s="76">
        <f>'Calculs rendements'!AA64</f>
        <v>4.4861934848076566E-2</v>
      </c>
      <c r="I59" s="76">
        <f>'Calculs rendements'!AE64</f>
        <v>-3.0201334517078487E-2</v>
      </c>
      <c r="J59" s="76">
        <f>'Calculs rendements'!AI64</f>
        <v>-3.6930342551793345E-2</v>
      </c>
      <c r="K59" s="76">
        <f>'Calculs rendements'!AM64</f>
        <v>-9.0530129917883728E-3</v>
      </c>
      <c r="L59" s="76">
        <f>'Calculs rendements'!AQ64</f>
        <v>-1.0152123019828738E-2</v>
      </c>
      <c r="M59" s="76">
        <f>'Calculs rendements'!AU64</f>
        <v>4.0669401061202176E-2</v>
      </c>
      <c r="N59" s="76">
        <f>'Calculs rendements'!AY64</f>
        <v>-1.3392656739453967E-3</v>
      </c>
      <c r="O59" s="76">
        <f>'Calculs rendements'!BC64</f>
        <v>-3.8067902348848354E-2</v>
      </c>
      <c r="P59" s="76">
        <f>'Calculs rendements'!BG64</f>
        <v>6.7611827975045599E-2</v>
      </c>
      <c r="Q59" s="76">
        <f>'Calculs rendements'!BK64</f>
        <v>4.938601543612034E-2</v>
      </c>
      <c r="R59" s="76">
        <f>'Calculs rendements'!BO64</f>
        <v>-9.0851618452605469E-3</v>
      </c>
      <c r="S59" s="76">
        <f>'Calculs rendements'!BS64</f>
        <v>1.0211446191565965E-2</v>
      </c>
      <c r="T59" s="76">
        <f>'Calculs rendements'!BW64</f>
        <v>8.044388106015396E-2</v>
      </c>
      <c r="U59" s="76">
        <f>'Calculs rendements'!CA64</f>
        <v>2.3750363514097844E-2</v>
      </c>
      <c r="V59" s="76">
        <f>'Calculs rendements'!CE64</f>
        <v>1.3354465660620707E-2</v>
      </c>
      <c r="W59" s="76">
        <f>'Calculs rendements'!CI64</f>
        <v>6.6689587935595457E-2</v>
      </c>
      <c r="X59" s="76">
        <f>'Calculs rendements'!CM64</f>
        <v>4.7659376441791405E-2</v>
      </c>
      <c r="Y59" s="76">
        <f>'Calculs rendements'!CQ64</f>
        <v>4.3821320950560926E-2</v>
      </c>
      <c r="Z59" s="76">
        <f>'Calculs rendements'!CU64</f>
        <v>-5.9185423280929093E-2</v>
      </c>
      <c r="AA59" s="76">
        <f>'Calculs rendements'!CY64</f>
        <v>-2.2827477824119216E-2</v>
      </c>
      <c r="AB59" s="76">
        <f>'Calculs rendements'!DC64</f>
        <v>-1.2600848837985837E-2</v>
      </c>
      <c r="AC59" s="76">
        <f>'Calculs rendements'!DG64</f>
        <v>-2.3351483752476605E-2</v>
      </c>
      <c r="AD59" s="76">
        <f>'Calculs rendements'!DK64</f>
        <v>-1.2938054270259141E-2</v>
      </c>
      <c r="AE59" s="76">
        <f>'Calculs rendements'!DO64</f>
        <v>-2.1015599392312501E-2</v>
      </c>
      <c r="AF59" s="76">
        <f>'Calculs rendements'!DS64</f>
        <v>-9.5720631421157193E-2</v>
      </c>
      <c r="AG59" s="76">
        <f>'Calculs rendements'!DW64</f>
        <v>-7.0845277609328475E-2</v>
      </c>
      <c r="AH59" s="76">
        <f>'Calculs rendements'!EA64</f>
        <v>6.3958678081006345E-2</v>
      </c>
      <c r="AI59" s="76">
        <f>'Calculs rendements'!EE64</f>
        <v>5.9189025593387817E-2</v>
      </c>
      <c r="AJ59" s="76">
        <f>'Calculs rendements'!EI64</f>
        <v>5.2387803476231488E-2</v>
      </c>
      <c r="AK59" s="76">
        <f>'Calculs rendements'!EM64</f>
        <v>3.3004694095269412E-2</v>
      </c>
      <c r="AL59" s="76">
        <f>'Calculs rendements'!EQ64</f>
        <v>-4.4579788945266624E-2</v>
      </c>
      <c r="AM59" s="76">
        <f>'Calculs rendements'!EU64</f>
        <v>8.9858819449465874E-2</v>
      </c>
      <c r="AN59" s="76">
        <f>'Calculs rendements'!EY64</f>
        <v>-9.3427592168033083E-4</v>
      </c>
      <c r="AO59" s="76">
        <f>'Calculs rendements'!FC64</f>
        <v>-5.8513152851915806E-3</v>
      </c>
      <c r="AP59" s="76">
        <f>'Calculs rendements'!FG64</f>
        <v>0.1007536910640613</v>
      </c>
      <c r="AQ59" s="76">
        <f>'Calculs rendements'!FK64</f>
        <v>-1.3753722948617087E-2</v>
      </c>
      <c r="AR59" s="76">
        <f>'Calculs rendements'!FO64</f>
        <v>-4.7314881412623052E-4</v>
      </c>
      <c r="AS59" s="76">
        <f>'Calculs rendements'!FS64</f>
        <v>-1.3544030975762436E-2</v>
      </c>
      <c r="AT59" s="76">
        <f>'Calculs rendements'!FW64</f>
        <v>2.0939097501840254E-2</v>
      </c>
      <c r="AU59" s="76">
        <f>'Calculs rendements'!GA64</f>
        <v>-0.17506730398004219</v>
      </c>
      <c r="AV59" s="76">
        <f>'Calculs rendements'!GE64</f>
        <v>-0.13891043219697025</v>
      </c>
      <c r="AW59" s="76">
        <f>'Calculs rendements'!GI64</f>
        <v>-8.7216217959139045E-2</v>
      </c>
      <c r="AX59" s="76">
        <f>'Calculs rendements'!GM64</f>
        <v>4.8248296403486379E-2</v>
      </c>
      <c r="AY59" s="76">
        <f>'Calculs rendements'!GQ64</f>
        <v>-2.7626691478604502E-3</v>
      </c>
    </row>
    <row r="60" spans="2:51">
      <c r="B60" s="76">
        <f>'Calculs rendements'!C65</f>
        <v>2.4861793407810827E-2</v>
      </c>
      <c r="C60" s="76">
        <f>'Calculs rendements'!G65</f>
        <v>5.5637056757075962E-2</v>
      </c>
      <c r="D60" s="76">
        <f>'Calculs rendements'!K65</f>
        <v>-2.4319657153439807E-2</v>
      </c>
      <c r="E60" s="76">
        <f>'Calculs rendements'!O65</f>
        <v>3.3609235639872795E-2</v>
      </c>
      <c r="F60" s="76">
        <f>'Calculs rendements'!S65</f>
        <v>-9.4725493878680067E-2</v>
      </c>
      <c r="G60" s="76">
        <f>'Calculs rendements'!W65</f>
        <v>-1.4892895365298213E-2</v>
      </c>
      <c r="H60" s="76">
        <f>'Calculs rendements'!AA65</f>
        <v>-2.84022695299984E-2</v>
      </c>
      <c r="I60" s="76">
        <f>'Calculs rendements'!AE65</f>
        <v>9.3302040885022086E-2</v>
      </c>
      <c r="J60" s="76">
        <f>'Calculs rendements'!AI65</f>
        <v>3.0347329084817982E-2</v>
      </c>
      <c r="K60" s="76">
        <f>'Calculs rendements'!AM65</f>
        <v>1.9346810045231751E-2</v>
      </c>
      <c r="L60" s="76">
        <f>'Calculs rendements'!AQ65</f>
        <v>8.3604231856668695E-2</v>
      </c>
      <c r="M60" s="76">
        <f>'Calculs rendements'!AU65</f>
        <v>-5.4107802127825032E-2</v>
      </c>
      <c r="N60" s="76">
        <f>'Calculs rendements'!AY65</f>
        <v>-1.5584749147794039E-2</v>
      </c>
      <c r="O60" s="76">
        <f>'Calculs rendements'!BC65</f>
        <v>1.7017326715048599E-2</v>
      </c>
      <c r="P60" s="76">
        <f>'Calculs rendements'!BG65</f>
        <v>-8.4369679862292463E-2</v>
      </c>
      <c r="Q60" s="76">
        <f>'Calculs rendements'!BK65</f>
        <v>0.30565660630799657</v>
      </c>
      <c r="R60" s="76">
        <f>'Calculs rendements'!BO65</f>
        <v>-7.8534901660817641E-3</v>
      </c>
      <c r="S60" s="76">
        <f>'Calculs rendements'!BS65</f>
        <v>2.6496412879295893E-2</v>
      </c>
      <c r="T60" s="76">
        <f>'Calculs rendements'!BW65</f>
        <v>7.2478636087024595E-2</v>
      </c>
      <c r="U60" s="76">
        <f>'Calculs rendements'!CA65</f>
        <v>-3.0867576290058454E-2</v>
      </c>
      <c r="V60" s="76">
        <f>'Calculs rendements'!CE65</f>
        <v>2.1868274390228159E-2</v>
      </c>
      <c r="W60" s="76">
        <f>'Calculs rendements'!CI65</f>
        <v>0</v>
      </c>
      <c r="X60" s="76">
        <f>'Calculs rendements'!CM65</f>
        <v>3.2854290690933083E-2</v>
      </c>
      <c r="Y60" s="76">
        <f>'Calculs rendements'!CQ65</f>
        <v>4.1981818038301387E-2</v>
      </c>
      <c r="Z60" s="76">
        <f>'Calculs rendements'!CU65</f>
        <v>5.3100393692368235E-2</v>
      </c>
      <c r="AA60" s="76">
        <f>'Calculs rendements'!CY65</f>
        <v>3.3083110896853316E-3</v>
      </c>
      <c r="AB60" s="76">
        <f>'Calculs rendements'!DC65</f>
        <v>6.995781949345134E-2</v>
      </c>
      <c r="AC60" s="76">
        <f>'Calculs rendements'!DG65</f>
        <v>3.3684747956943539E-2</v>
      </c>
      <c r="AD60" s="76">
        <f>'Calculs rendements'!DK65</f>
        <v>1.2210163906931337E-2</v>
      </c>
      <c r="AE60" s="76">
        <f>'Calculs rendements'!DO65</f>
        <v>8.2772055313969674E-3</v>
      </c>
      <c r="AF60" s="76">
        <f>'Calculs rendements'!DS65</f>
        <v>7.0271232571004871E-2</v>
      </c>
      <c r="AG60" s="76">
        <f>'Calculs rendements'!DW65</f>
        <v>-2.7002249506242536E-2</v>
      </c>
      <c r="AH60" s="76">
        <f>'Calculs rendements'!EA65</f>
        <v>1.0862668069933808E-3</v>
      </c>
      <c r="AI60" s="76">
        <f>'Calculs rendements'!EE65</f>
        <v>8.0533988876045196E-2</v>
      </c>
      <c r="AJ60" s="76">
        <f>'Calculs rendements'!EI65</f>
        <v>7.4542866375630804E-2</v>
      </c>
      <c r="AK60" s="76">
        <f>'Calculs rendements'!EM65</f>
        <v>-2.1972920976573825E-2</v>
      </c>
      <c r="AL60" s="76">
        <f>'Calculs rendements'!EQ65</f>
        <v>2.4692690960403357E-2</v>
      </c>
      <c r="AM60" s="76">
        <f>'Calculs rendements'!EU65</f>
        <v>-0.10308114020687387</v>
      </c>
      <c r="AN60" s="76">
        <f>'Calculs rendements'!EY65</f>
        <v>7.3009938965230434E-2</v>
      </c>
      <c r="AO60" s="76">
        <f>'Calculs rendements'!FC65</f>
        <v>-1.5586163186248078E-2</v>
      </c>
      <c r="AP60" s="76">
        <f>'Calculs rendements'!FG65</f>
        <v>1.8178996094265116E-2</v>
      </c>
      <c r="AQ60" s="76">
        <f>'Calculs rendements'!FK65</f>
        <v>4.8788101626254882E-2</v>
      </c>
      <c r="AR60" s="76">
        <f>'Calculs rendements'!FO65</f>
        <v>6.1116320925047513E-2</v>
      </c>
      <c r="AS60" s="76">
        <f>'Calculs rendements'!FS65</f>
        <v>0</v>
      </c>
      <c r="AT60" s="76">
        <f>'Calculs rendements'!FW65</f>
        <v>-5.0392701033681576E-2</v>
      </c>
      <c r="AU60" s="76">
        <f>'Calculs rendements'!GA65</f>
        <v>7.8468939184013903E-2</v>
      </c>
      <c r="AV60" s="76">
        <f>'Calculs rendements'!GE65</f>
        <v>-5.2095007424540624E-2</v>
      </c>
      <c r="AW60" s="76">
        <f>'Calculs rendements'!GI65</f>
        <v>-5.967724478916421E-2</v>
      </c>
      <c r="AX60" s="76">
        <f>'Calculs rendements'!GM65</f>
        <v>4.0853318227150576E-2</v>
      </c>
      <c r="AY60" s="76">
        <f>'Calculs rendements'!GQ65</f>
        <v>1.8309192195912517E-2</v>
      </c>
    </row>
    <row r="61" spans="2:51">
      <c r="B61" s="76">
        <f>'Calculs rendements'!C66</f>
        <v>-8.4670604541964664E-2</v>
      </c>
      <c r="C61" s="76">
        <f>'Calculs rendements'!G66</f>
        <v>-6.9169536820721716E-2</v>
      </c>
      <c r="D61" s="76">
        <f>'Calculs rendements'!K66</f>
        <v>-7.575935147172759E-3</v>
      </c>
      <c r="E61" s="76">
        <f>'Calculs rendements'!O66</f>
        <v>7.5669788181040823E-2</v>
      </c>
      <c r="F61" s="76">
        <f>'Calculs rendements'!S66</f>
        <v>-6.6432885058129568E-2</v>
      </c>
      <c r="G61" s="76">
        <f>'Calculs rendements'!W66</f>
        <v>4.6244364543902988E-2</v>
      </c>
      <c r="H61" s="76">
        <f>'Calculs rendements'!AA66</f>
        <v>0.10138541093766673</v>
      </c>
      <c r="I61" s="76">
        <f>'Calculs rendements'!AE66</f>
        <v>8.3000664615805395E-2</v>
      </c>
      <c r="J61" s="76">
        <f>'Calculs rendements'!AI66</f>
        <v>-2.1075409701704972E-2</v>
      </c>
      <c r="K61" s="76">
        <f>'Calculs rendements'!AM66</f>
        <v>7.1237001977286621E-2</v>
      </c>
      <c r="L61" s="76">
        <f>'Calculs rendements'!AQ66</f>
        <v>-6.6132485407579114E-2</v>
      </c>
      <c r="M61" s="76">
        <f>'Calculs rendements'!AU66</f>
        <v>-9.6083866490033365E-2</v>
      </c>
      <c r="N61" s="76">
        <f>'Calculs rendements'!AY66</f>
        <v>-7.7789464323379364E-3</v>
      </c>
      <c r="O61" s="76">
        <f>'Calculs rendements'!BC66</f>
        <v>9.5775563281430803E-2</v>
      </c>
      <c r="P61" s="76">
        <f>'Calculs rendements'!BG66</f>
        <v>4.8954021881924561E-2</v>
      </c>
      <c r="Q61" s="76">
        <f>'Calculs rendements'!BK66</f>
        <v>-0.23379385820469833</v>
      </c>
      <c r="R61" s="76">
        <f>'Calculs rendements'!BO66</f>
        <v>1.4351122508888281E-2</v>
      </c>
      <c r="S61" s="76">
        <f>'Calculs rendements'!BS66</f>
        <v>6.4980201776302343E-2</v>
      </c>
      <c r="T61" s="76">
        <f>'Calculs rendements'!BW66</f>
        <v>-8.8029203330212705E-2</v>
      </c>
      <c r="U61" s="76">
        <f>'Calculs rendements'!CA66</f>
        <v>-1.0089378751298209E-2</v>
      </c>
      <c r="V61" s="76">
        <f>'Calculs rendements'!CE66</f>
        <v>-0.10312790050129951</v>
      </c>
      <c r="W61" s="76">
        <f>'Calculs rendements'!CI66</f>
        <v>-0.10178156235037311</v>
      </c>
      <c r="X61" s="76">
        <f>'Calculs rendements'!CM66</f>
        <v>-3.8712126047983381E-2</v>
      </c>
      <c r="Y61" s="76">
        <f>'Calculs rendements'!CQ66</f>
        <v>-4.8488581396508778E-3</v>
      </c>
      <c r="Z61" s="76">
        <f>'Calculs rendements'!CU66</f>
        <v>-2.8949158132224248E-3</v>
      </c>
      <c r="AA61" s="76">
        <f>'Calculs rendements'!CY66</f>
        <v>1.1968323023229407E-2</v>
      </c>
      <c r="AB61" s="76">
        <f>'Calculs rendements'!DC66</f>
        <v>1.8411060741130029E-2</v>
      </c>
      <c r="AC61" s="76">
        <f>'Calculs rendements'!DG66</f>
        <v>-0.27576023757042717</v>
      </c>
      <c r="AD61" s="76">
        <f>'Calculs rendements'!DK66</f>
        <v>7.5701708415948338E-2</v>
      </c>
      <c r="AE61" s="76">
        <f>'Calculs rendements'!DO66</f>
        <v>-1.8337350894899903E-3</v>
      </c>
      <c r="AF61" s="76">
        <f>'Calculs rendements'!DS66</f>
        <v>3.4658404789176377E-3</v>
      </c>
      <c r="AG61" s="76">
        <f>'Calculs rendements'!DW66</f>
        <v>5.5027781106670538E-2</v>
      </c>
      <c r="AH61" s="76">
        <f>'Calculs rendements'!EA66</f>
        <v>-1.2674434195050566E-2</v>
      </c>
      <c r="AI61" s="76">
        <f>'Calculs rendements'!EE66</f>
        <v>1.9063132352661816E-2</v>
      </c>
      <c r="AJ61" s="76">
        <f>'Calculs rendements'!EI66</f>
        <v>0.14926218835124097</v>
      </c>
      <c r="AK61" s="76">
        <f>'Calculs rendements'!EM66</f>
        <v>4.7142981159014885E-2</v>
      </c>
      <c r="AL61" s="76">
        <f>'Calculs rendements'!EQ66</f>
        <v>0.10435586718429982</v>
      </c>
      <c r="AM61" s="76">
        <f>'Calculs rendements'!EU66</f>
        <v>3.8455351617196392E-3</v>
      </c>
      <c r="AN61" s="76">
        <f>'Calculs rendements'!EY66</f>
        <v>-2.4271940208402273E-2</v>
      </c>
      <c r="AO61" s="76">
        <f>'Calculs rendements'!FC66</f>
        <v>-9.2912653498785899E-2</v>
      </c>
      <c r="AP61" s="76">
        <f>'Calculs rendements'!FG66</f>
        <v>8.7847551062331577E-3</v>
      </c>
      <c r="AQ61" s="76">
        <f>'Calculs rendements'!FK66</f>
        <v>9.9247997658926251E-3</v>
      </c>
      <c r="AR61" s="76">
        <f>'Calculs rendements'!FO66</f>
        <v>-1.7590932284367995E-2</v>
      </c>
      <c r="AS61" s="76">
        <f>'Calculs rendements'!FS66</f>
        <v>-2.7651806639086333E-2</v>
      </c>
      <c r="AT61" s="76">
        <f>'Calculs rendements'!FW66</f>
        <v>-0.10237385950817846</v>
      </c>
      <c r="AU61" s="76">
        <f>'Calculs rendements'!GA66</f>
        <v>-2.2897650447904948E-2</v>
      </c>
      <c r="AV61" s="76">
        <f>'Calculs rendements'!GE66</f>
        <v>-3.103428304264268E-2</v>
      </c>
      <c r="AW61" s="76">
        <f>'Calculs rendements'!GI66</f>
        <v>-2.4964503291657197E-2</v>
      </c>
      <c r="AX61" s="76">
        <f>'Calculs rendements'!GM66</f>
        <v>3.1163644845351498E-2</v>
      </c>
      <c r="AY61" s="76">
        <f>'Calculs rendements'!GQ66</f>
        <v>-2.4857327935152752E-2</v>
      </c>
    </row>
    <row r="62" spans="2:51">
      <c r="B62" s="76">
        <f>'Calculs rendements'!C67</f>
        <v>-4.9123167709619782E-2</v>
      </c>
      <c r="C62" s="76">
        <f>'Calculs rendements'!G67</f>
        <v>1.2592052385961793E-3</v>
      </c>
      <c r="D62" s="76">
        <f>'Calculs rendements'!K67</f>
        <v>4.7042945770857943E-2</v>
      </c>
      <c r="E62" s="76">
        <f>'Calculs rendements'!O67</f>
        <v>5.1315142395315046E-2</v>
      </c>
      <c r="F62" s="76">
        <f>'Calculs rendements'!S67</f>
        <v>1.6745244090297155E-2</v>
      </c>
      <c r="G62" s="76">
        <f>'Calculs rendements'!W67</f>
        <v>3.1623402214830246E-2</v>
      </c>
      <c r="H62" s="76">
        <f>'Calculs rendements'!AA67</f>
        <v>4.8369302627881763E-2</v>
      </c>
      <c r="I62" s="76">
        <f>'Calculs rendements'!AE67</f>
        <v>-6.9967055684794735E-2</v>
      </c>
      <c r="J62" s="76">
        <f>'Calculs rendements'!AI67</f>
        <v>0.12027461020556447</v>
      </c>
      <c r="K62" s="76">
        <f>'Calculs rendements'!AM67</f>
        <v>-3.1724026306221051E-2</v>
      </c>
      <c r="L62" s="76">
        <f>'Calculs rendements'!AQ67</f>
        <v>-5.0264944483015593E-3</v>
      </c>
      <c r="M62" s="76">
        <f>'Calculs rendements'!AU67</f>
        <v>4.8114684089860214E-2</v>
      </c>
      <c r="N62" s="76">
        <f>'Calculs rendements'!AY67</f>
        <v>6.7824384992394765E-2</v>
      </c>
      <c r="O62" s="76">
        <f>'Calculs rendements'!BC67</f>
        <v>-2.4290666526411736E-2</v>
      </c>
      <c r="P62" s="76">
        <f>'Calculs rendements'!BG67</f>
        <v>-9.1272190785923829E-2</v>
      </c>
      <c r="Q62" s="76">
        <f>'Calculs rendements'!BK67</f>
        <v>-3.0237998044485258E-2</v>
      </c>
      <c r="R62" s="76">
        <f>'Calculs rendements'!BO67</f>
        <v>-3.9635078416090791E-2</v>
      </c>
      <c r="S62" s="76">
        <f>'Calculs rendements'!BS67</f>
        <v>-5.3121306368168709E-3</v>
      </c>
      <c r="T62" s="76">
        <f>'Calculs rendements'!BW67</f>
        <v>-4.4843983603849259E-2</v>
      </c>
      <c r="U62" s="76">
        <f>'Calculs rendements'!CA67</f>
        <v>2.7520874727232306E-2</v>
      </c>
      <c r="V62" s="76">
        <f>'Calculs rendements'!CE67</f>
        <v>1.5467302231314784E-2</v>
      </c>
      <c r="W62" s="76">
        <f>'Calculs rendements'!CI67</f>
        <v>-3.6368432487452189E-2</v>
      </c>
      <c r="X62" s="76">
        <f>'Calculs rendements'!CM67</f>
        <v>-7.2710557597331929E-2</v>
      </c>
      <c r="Y62" s="76">
        <f>'Calculs rendements'!CQ67</f>
        <v>1.7254439371620092E-2</v>
      </c>
      <c r="Z62" s="76">
        <f>'Calculs rendements'!CU67</f>
        <v>-0.15699930155944364</v>
      </c>
      <c r="AA62" s="76">
        <f>'Calculs rendements'!CY67</f>
        <v>4.3365308408746396E-2</v>
      </c>
      <c r="AB62" s="76">
        <f>'Calculs rendements'!DC67</f>
        <v>1.8076591756533176E-2</v>
      </c>
      <c r="AC62" s="76">
        <f>'Calculs rendements'!DG67</f>
        <v>5.4185805797288766E-2</v>
      </c>
      <c r="AD62" s="76">
        <f>'Calculs rendements'!DK67</f>
        <v>1.4298724400146359E-2</v>
      </c>
      <c r="AE62" s="76">
        <f>'Calculs rendements'!DO67</f>
        <v>-7.3663242429738533E-3</v>
      </c>
      <c r="AF62" s="76">
        <f>'Calculs rendements'!DS67</f>
        <v>-2.8716261309307631E-2</v>
      </c>
      <c r="AG62" s="76">
        <f>'Calculs rendements'!DW67</f>
        <v>-2.0945171278541376E-2</v>
      </c>
      <c r="AH62" s="76">
        <f>'Calculs rendements'!EA67</f>
        <v>0.11985765430523294</v>
      </c>
      <c r="AI62" s="76">
        <f>'Calculs rendements'!EE67</f>
        <v>-5.2612688289700997E-2</v>
      </c>
      <c r="AJ62" s="76">
        <f>'Calculs rendements'!EI67</f>
        <v>5.2498438503950319E-3</v>
      </c>
      <c r="AK62" s="76">
        <f>'Calculs rendements'!EM67</f>
        <v>-4.0854734160755399E-2</v>
      </c>
      <c r="AL62" s="76">
        <f>'Calculs rendements'!EQ67</f>
        <v>1.2842738795265818E-2</v>
      </c>
      <c r="AM62" s="76">
        <f>'Calculs rendements'!EU67</f>
        <v>2.9565515278390016E-2</v>
      </c>
      <c r="AN62" s="76">
        <f>'Calculs rendements'!EY67</f>
        <v>4.4474643399841668E-2</v>
      </c>
      <c r="AO62" s="76">
        <f>'Calculs rendements'!FC67</f>
        <v>-6.5056021581516951E-2</v>
      </c>
      <c r="AP62" s="76">
        <f>'Calculs rendements'!FG67</f>
        <v>-3.3348635004816697E-2</v>
      </c>
      <c r="AQ62" s="76">
        <f>'Calculs rendements'!FK67</f>
        <v>-3.1914972663941559E-4</v>
      </c>
      <c r="AR62" s="76">
        <f>'Calculs rendements'!FO67</f>
        <v>-6.1512343923292558E-2</v>
      </c>
      <c r="AS62" s="76">
        <f>'Calculs rendements'!FS67</f>
        <v>2.0810151921153111E-2</v>
      </c>
      <c r="AT62" s="76">
        <f>'Calculs rendements'!FW67</f>
        <v>-3.2807036586998614E-2</v>
      </c>
      <c r="AU62" s="76">
        <f>'Calculs rendements'!GA67</f>
        <v>-6.4797958160689215E-2</v>
      </c>
      <c r="AV62" s="76">
        <f>'Calculs rendements'!GE67</f>
        <v>-7.6535652195168585E-2</v>
      </c>
      <c r="AW62" s="76">
        <f>'Calculs rendements'!GI67</f>
        <v>-4.1906804111038788E-2</v>
      </c>
      <c r="AX62" s="76">
        <f>'Calculs rendements'!GM67</f>
        <v>4.5234179201477397E-2</v>
      </c>
      <c r="AY62" s="76">
        <f>'Calculs rendements'!GQ67</f>
        <v>-4.3538819059581102E-3</v>
      </c>
    </row>
    <row r="63" spans="2:51">
      <c r="B63" s="76">
        <f>'Calculs rendements'!C68</f>
        <v>-3.8451195663452023E-2</v>
      </c>
      <c r="C63" s="76">
        <f>'Calculs rendements'!G68</f>
        <v>-0.18770616656519934</v>
      </c>
      <c r="D63" s="76">
        <f>'Calculs rendements'!K68</f>
        <v>-0.15417972232606353</v>
      </c>
      <c r="E63" s="76">
        <f>'Calculs rendements'!O68</f>
        <v>-0.14340694139756405</v>
      </c>
      <c r="F63" s="76">
        <f>'Calculs rendements'!S68</f>
        <v>-9.8410978474213207E-2</v>
      </c>
      <c r="G63" s="76">
        <f>'Calculs rendements'!W68</f>
        <v>-0.17245013797398398</v>
      </c>
      <c r="H63" s="76">
        <f>'Calculs rendements'!AA68</f>
        <v>-0.23362832055172283</v>
      </c>
      <c r="I63" s="76">
        <f>'Calculs rendements'!AE68</f>
        <v>-0.12107793155323604</v>
      </c>
      <c r="J63" s="76">
        <f>'Calculs rendements'!AI68</f>
        <v>-0.14744218760471725</v>
      </c>
      <c r="K63" s="76">
        <f>'Calculs rendements'!AM68</f>
        <v>-0.14737261706656485</v>
      </c>
      <c r="L63" s="76">
        <f>'Calculs rendements'!AQ68</f>
        <v>-0.24772139572913141</v>
      </c>
      <c r="M63" s="76">
        <f>'Calculs rendements'!AU68</f>
        <v>-0.21389270605736663</v>
      </c>
      <c r="N63" s="76">
        <f>'Calculs rendements'!AY68</f>
        <v>-0.15085256809176592</v>
      </c>
      <c r="O63" s="76">
        <f>'Calculs rendements'!BC68</f>
        <v>1.0189839872624009E-2</v>
      </c>
      <c r="P63" s="76">
        <f>'Calculs rendements'!BG68</f>
        <v>-0.19908059652178783</v>
      </c>
      <c r="Q63" s="76">
        <f>'Calculs rendements'!BK68</f>
        <v>-7.9643332799743241E-2</v>
      </c>
      <c r="R63" s="76">
        <f>'Calculs rendements'!BO68</f>
        <v>-0.11968860759356989</v>
      </c>
      <c r="S63" s="76">
        <f>'Calculs rendements'!BS68</f>
        <v>-8.9071481327398616E-2</v>
      </c>
      <c r="T63" s="76">
        <f>'Calculs rendements'!BW68</f>
        <v>-0.24231112883673114</v>
      </c>
      <c r="U63" s="76">
        <f>'Calculs rendements'!CA68</f>
        <v>-0.14864352279687668</v>
      </c>
      <c r="V63" s="76">
        <f>'Calculs rendements'!CE68</f>
        <v>-0.1404705983986089</v>
      </c>
      <c r="W63" s="76">
        <f>'Calculs rendements'!CI68</f>
        <v>-0.16557559839809519</v>
      </c>
      <c r="X63" s="76">
        <f>'Calculs rendements'!CM68</f>
        <v>-0.10037809314389277</v>
      </c>
      <c r="Y63" s="76">
        <f>'Calculs rendements'!CQ68</f>
        <v>-9.8989172623410573E-2</v>
      </c>
      <c r="Z63" s="76">
        <f>'Calculs rendements'!CU68</f>
        <v>8.2566921861731059E-3</v>
      </c>
      <c r="AA63" s="76">
        <f>'Calculs rendements'!CY68</f>
        <v>2.5775080256103627E-2</v>
      </c>
      <c r="AB63" s="76">
        <f>'Calculs rendements'!DC68</f>
        <v>-0.12787027438342291</v>
      </c>
      <c r="AC63" s="76">
        <f>'Calculs rendements'!DG68</f>
        <v>-0.24694564000329436</v>
      </c>
      <c r="AD63" s="76">
        <f>'Calculs rendements'!DK68</f>
        <v>-8.0338521904357904E-2</v>
      </c>
      <c r="AE63" s="76">
        <f>'Calculs rendements'!DO68</f>
        <v>-0.12957796858152906</v>
      </c>
      <c r="AF63" s="76">
        <f>'Calculs rendements'!DS68</f>
        <v>-0.18378982207297298</v>
      </c>
      <c r="AG63" s="76">
        <f>'Calculs rendements'!DW68</f>
        <v>-1.480723141395001E-2</v>
      </c>
      <c r="AH63" s="76">
        <f>'Calculs rendements'!EA68</f>
        <v>-0.18787722308679222</v>
      </c>
      <c r="AI63" s="76">
        <f>'Calculs rendements'!EE68</f>
        <v>-4.1465395363279867E-2</v>
      </c>
      <c r="AJ63" s="76">
        <f>'Calculs rendements'!EI68</f>
        <v>-3.058142158097088E-2</v>
      </c>
      <c r="AK63" s="76">
        <f>'Calculs rendements'!EM68</f>
        <v>-6.2704796414058989E-2</v>
      </c>
      <c r="AL63" s="76">
        <f>'Calculs rendements'!EQ68</f>
        <v>-8.1958934601183669E-2</v>
      </c>
      <c r="AM63" s="76">
        <f>'Calculs rendements'!EU68</f>
        <v>-0.12007234054436258</v>
      </c>
      <c r="AN63" s="76">
        <f>'Calculs rendements'!EY68</f>
        <v>-0.10064951739979672</v>
      </c>
      <c r="AO63" s="76">
        <f>'Calculs rendements'!FC68</f>
        <v>-0.16792603486200028</v>
      </c>
      <c r="AP63" s="76">
        <f>'Calculs rendements'!FG68</f>
        <v>-7.9979863950074712E-2</v>
      </c>
      <c r="AQ63" s="76">
        <f>'Calculs rendements'!FK68</f>
        <v>-0.15590258723245135</v>
      </c>
      <c r="AR63" s="76">
        <f>'Calculs rendements'!FO68</f>
        <v>6.5431553040028331E-2</v>
      </c>
      <c r="AS63" s="76">
        <f>'Calculs rendements'!FS68</f>
        <v>-0.12125045545252246</v>
      </c>
      <c r="AT63" s="76">
        <f>'Calculs rendements'!FW68</f>
        <v>5.4074255874621828E-2</v>
      </c>
      <c r="AU63" s="76">
        <f>'Calculs rendements'!GA68</f>
        <v>-1.8712728814965031E-2</v>
      </c>
      <c r="AV63" s="76">
        <f>'Calculs rendements'!GE68</f>
        <v>8.0075439376580695E-2</v>
      </c>
      <c r="AW63" s="76">
        <f>'Calculs rendements'!GI68</f>
        <v>-0.21392138855559281</v>
      </c>
      <c r="AX63" s="76">
        <f>'Calculs rendements'!GM68</f>
        <v>-0.15871574089513996</v>
      </c>
      <c r="AY63" s="76">
        <f>'Calculs rendements'!GQ68</f>
        <v>-0.17350071343408635</v>
      </c>
    </row>
    <row r="64" spans="2:51">
      <c r="B64" s="76">
        <f>'Calculs rendements'!C69</f>
        <v>8.9743868699693988E-2</v>
      </c>
      <c r="C64" s="76">
        <f>'Calculs rendements'!G69</f>
        <v>-4.3872817994533289E-3</v>
      </c>
      <c r="D64" s="76">
        <f>'Calculs rendements'!K69</f>
        <v>2.5938565662915518E-2</v>
      </c>
      <c r="E64" s="76">
        <f>'Calculs rendements'!O69</f>
        <v>-5.956390992632548E-2</v>
      </c>
      <c r="F64" s="76">
        <f>'Calculs rendements'!S69</f>
        <v>-1.849300524352035E-2</v>
      </c>
      <c r="G64" s="76">
        <f>'Calculs rendements'!W69</f>
        <v>-4.6416138002780549E-2</v>
      </c>
      <c r="H64" s="76">
        <f>'Calculs rendements'!AA69</f>
        <v>1.0922470098459877E-2</v>
      </c>
      <c r="I64" s="76">
        <f>'Calculs rendements'!AE69</f>
        <v>-0.24718073282473188</v>
      </c>
      <c r="J64" s="76">
        <f>'Calculs rendements'!AI69</f>
        <v>-7.535746823598248E-2</v>
      </c>
      <c r="K64" s="76">
        <f>'Calculs rendements'!AM69</f>
        <v>-0.10791924639558757</v>
      </c>
      <c r="L64" s="76">
        <f>'Calculs rendements'!AQ69</f>
        <v>2.2629109504076442E-2</v>
      </c>
      <c r="M64" s="76">
        <f>'Calculs rendements'!AU69</f>
        <v>-1.6543467722632266E-2</v>
      </c>
      <c r="N64" s="76">
        <f>'Calculs rendements'!AY69</f>
        <v>-3.7740345076598299E-2</v>
      </c>
      <c r="O64" s="76">
        <f>'Calculs rendements'!BC69</f>
        <v>-0.2233057740611441</v>
      </c>
      <c r="P64" s="76">
        <f>'Calculs rendements'!BG69</f>
        <v>-9.8190003328348346E-2</v>
      </c>
      <c r="Q64" s="76">
        <f>'Calculs rendements'!BK69</f>
        <v>-1.0497193500723038E-2</v>
      </c>
      <c r="R64" s="76">
        <f>'Calculs rendements'!BO69</f>
        <v>-9.9923557114939873E-2</v>
      </c>
      <c r="S64" s="76">
        <f>'Calculs rendements'!BS69</f>
        <v>-8.8998395896191088E-2</v>
      </c>
      <c r="T64" s="76">
        <f>'Calculs rendements'!BW69</f>
        <v>6.6703932478103287E-2</v>
      </c>
      <c r="U64" s="76">
        <f>'Calculs rendements'!CA69</f>
        <v>5.9779934817551027E-2</v>
      </c>
      <c r="V64" s="76">
        <f>'Calculs rendements'!CE69</f>
        <v>-1.6991206651947335E-2</v>
      </c>
      <c r="W64" s="76">
        <f>'Calculs rendements'!CI69</f>
        <v>-1.7635643676941901E-2</v>
      </c>
      <c r="X64" s="76">
        <f>'Calculs rendements'!CM69</f>
        <v>1.1818711805957392E-2</v>
      </c>
      <c r="Y64" s="76">
        <f>'Calculs rendements'!CQ69</f>
        <v>-3.2970210274239874E-2</v>
      </c>
      <c r="Z64" s="76">
        <f>'Calculs rendements'!CU69</f>
        <v>-0.21014222187137077</v>
      </c>
      <c r="AA64" s="76">
        <f>'Calculs rendements'!CY69</f>
        <v>-9.0957719345488824E-2</v>
      </c>
      <c r="AB64" s="76">
        <f>'Calculs rendements'!DC69</f>
        <v>-3.8680774663807697E-2</v>
      </c>
      <c r="AC64" s="76">
        <f>'Calculs rendements'!DG69</f>
        <v>0.1942635617333465</v>
      </c>
      <c r="AD64" s="76">
        <f>'Calculs rendements'!DK69</f>
        <v>-2.1380795024950331E-2</v>
      </c>
      <c r="AE64" s="76">
        <f>'Calculs rendements'!DO69</f>
        <v>-6.5766193955978339E-2</v>
      </c>
      <c r="AF64" s="76">
        <f>'Calculs rendements'!DS69</f>
        <v>-1.8320312712672732E-2</v>
      </c>
      <c r="AG64" s="76">
        <f>'Calculs rendements'!DW69</f>
        <v>-0.17495094781348614</v>
      </c>
      <c r="AH64" s="76">
        <f>'Calculs rendements'!EA69</f>
        <v>-1.2793425641772495E-2</v>
      </c>
      <c r="AI64" s="76">
        <f>'Calculs rendements'!EE69</f>
        <v>-5.8404590246224804E-2</v>
      </c>
      <c r="AJ64" s="76">
        <f>'Calculs rendements'!EI69</f>
        <v>-0.12852696642384109</v>
      </c>
      <c r="AK64" s="76">
        <f>'Calculs rendements'!EM69</f>
        <v>6.0752250065067874E-3</v>
      </c>
      <c r="AL64" s="76">
        <f>'Calculs rendements'!EQ69</f>
        <v>1.4665678686049467E-2</v>
      </c>
      <c r="AM64" s="76">
        <f>'Calculs rendements'!EU69</f>
        <v>-7.6685975176767132E-3</v>
      </c>
      <c r="AN64" s="76">
        <f>'Calculs rendements'!EY69</f>
        <v>4.8829820678379383E-2</v>
      </c>
      <c r="AO64" s="76">
        <f>'Calculs rendements'!FC69</f>
        <v>-9.8091864544649882E-2</v>
      </c>
      <c r="AP64" s="76">
        <f>'Calculs rendements'!FG69</f>
        <v>-3.6802522653731746E-3</v>
      </c>
      <c r="AQ64" s="76">
        <f>'Calculs rendements'!FK69</f>
        <v>-2.3744156769551644E-2</v>
      </c>
      <c r="AR64" s="76">
        <f>'Calculs rendements'!FO69</f>
        <v>-0.10015868329091052</v>
      </c>
      <c r="AS64" s="76">
        <f>'Calculs rendements'!FS69</f>
        <v>1.5126694949661719E-2</v>
      </c>
      <c r="AT64" s="76">
        <f>'Calculs rendements'!FW69</f>
        <v>2.2184962141514712E-2</v>
      </c>
      <c r="AU64" s="76">
        <f>'Calculs rendements'!GA69</f>
        <v>-8.6532473189597003E-2</v>
      </c>
      <c r="AV64" s="76">
        <f>'Calculs rendements'!GE69</f>
        <v>8.6004703380025051E-3</v>
      </c>
      <c r="AW64" s="76">
        <f>'Calculs rendements'!GI69</f>
        <v>-2.6921493148783044E-3</v>
      </c>
      <c r="AX64" s="76">
        <f>'Calculs rendements'!GM69</f>
        <v>1.4481358808058852E-3</v>
      </c>
      <c r="AY64" s="76">
        <f>'Calculs rendements'!GQ69</f>
        <v>-1.2047120148198299E-2</v>
      </c>
    </row>
    <row r="65" spans="2:51">
      <c r="B65" s="76">
        <f>'Calculs rendements'!C70</f>
        <v>-7.3648184259703792E-2</v>
      </c>
      <c r="C65" s="76">
        <f>'Calculs rendements'!G70</f>
        <v>3.2728374296621843E-2</v>
      </c>
      <c r="D65" s="76">
        <f>'Calculs rendements'!K70</f>
        <v>-6.0824657192908853E-2</v>
      </c>
      <c r="E65" s="76">
        <f>'Calculs rendements'!O70</f>
        <v>3.541066041889418E-2</v>
      </c>
      <c r="F65" s="76">
        <f>'Calculs rendements'!S70</f>
        <v>-4.1211070891114731E-3</v>
      </c>
      <c r="G65" s="76">
        <f>'Calculs rendements'!W70</f>
        <v>2.1614381241542722E-2</v>
      </c>
      <c r="H65" s="76">
        <f>'Calculs rendements'!AA70</f>
        <v>-0.21855863038321516</v>
      </c>
      <c r="I65" s="76">
        <f>'Calculs rendements'!AE70</f>
        <v>3.0323369704994441E-2</v>
      </c>
      <c r="J65" s="76">
        <f>'Calculs rendements'!AI70</f>
        <v>-1.7701759352226688E-3</v>
      </c>
      <c r="K65" s="76">
        <f>'Calculs rendements'!AM70</f>
        <v>-2.6374460081988488E-2</v>
      </c>
      <c r="L65" s="76">
        <f>'Calculs rendements'!AQ70</f>
        <v>-0.14947616163316108</v>
      </c>
      <c r="M65" s="76">
        <f>'Calculs rendements'!AU70</f>
        <v>6.5708032440011277E-2</v>
      </c>
      <c r="N65" s="76">
        <f>'Calculs rendements'!AY70</f>
        <v>1.5712888140248998E-2</v>
      </c>
      <c r="O65" s="76">
        <f>'Calculs rendements'!BC70</f>
        <v>8.4173340452991154E-3</v>
      </c>
      <c r="P65" s="76">
        <f>'Calculs rendements'!BG70</f>
        <v>-3.2207948364994833E-2</v>
      </c>
      <c r="Q65" s="76">
        <f>'Calculs rendements'!BK70</f>
        <v>0.13531449439727608</v>
      </c>
      <c r="R65" s="76">
        <f>'Calculs rendements'!BO70</f>
        <v>7.0010661784834033E-2</v>
      </c>
      <c r="S65" s="76">
        <f>'Calculs rendements'!BS70</f>
        <v>-0.17518690785746743</v>
      </c>
      <c r="T65" s="76">
        <f>'Calculs rendements'!BW70</f>
        <v>-2.9836809087209853E-2</v>
      </c>
      <c r="U65" s="76">
        <f>'Calculs rendements'!CA70</f>
        <v>-5.931682426672568E-2</v>
      </c>
      <c r="V65" s="76">
        <f>'Calculs rendements'!CE70</f>
        <v>-3.3444288150830857E-2</v>
      </c>
      <c r="W65" s="76">
        <f>'Calculs rendements'!CI70</f>
        <v>2.2432864464452699E-2</v>
      </c>
      <c r="X65" s="76">
        <f>'Calculs rendements'!CM70</f>
        <v>-3.7055809596169271E-3</v>
      </c>
      <c r="Y65" s="76">
        <f>'Calculs rendements'!CQ70</f>
        <v>-6.9391587161130891E-2</v>
      </c>
      <c r="Z65" s="76">
        <f>'Calculs rendements'!CU70</f>
        <v>2.5952382783061001E-2</v>
      </c>
      <c r="AA65" s="76">
        <f>'Calculs rendements'!CY70</f>
        <v>1.0807383420879854E-2</v>
      </c>
      <c r="AB65" s="76">
        <f>'Calculs rendements'!DC70</f>
        <v>8.5857964471669032E-2</v>
      </c>
      <c r="AC65" s="76">
        <f>'Calculs rendements'!DG70</f>
        <v>-2.5876864120006136E-2</v>
      </c>
      <c r="AD65" s="76">
        <f>'Calculs rendements'!DK70</f>
        <v>-5.8661912648586098E-2</v>
      </c>
      <c r="AE65" s="76">
        <f>'Calculs rendements'!DO70</f>
        <v>3.3646599122247709E-3</v>
      </c>
      <c r="AF65" s="76">
        <f>'Calculs rendements'!DS70</f>
        <v>7.9188982924290566E-2</v>
      </c>
      <c r="AG65" s="76">
        <f>'Calculs rendements'!DW70</f>
        <v>-2.2276834348241875E-2</v>
      </c>
      <c r="AH65" s="76">
        <f>'Calculs rendements'!EA70</f>
        <v>4.0454435815495465E-3</v>
      </c>
      <c r="AI65" s="76">
        <f>'Calculs rendements'!EE70</f>
        <v>-4.4982030680031738E-2</v>
      </c>
      <c r="AJ65" s="76">
        <f>'Calculs rendements'!EI70</f>
        <v>-1.5472077618632762E-2</v>
      </c>
      <c r="AK65" s="76">
        <f>'Calculs rendements'!EM70</f>
        <v>-8.4837117228933473E-2</v>
      </c>
      <c r="AL65" s="76">
        <f>'Calculs rendements'!EQ70</f>
        <v>-0.12744042157988722</v>
      </c>
      <c r="AM65" s="76">
        <f>'Calculs rendements'!EU70</f>
        <v>-6.9735552048298802E-2</v>
      </c>
      <c r="AN65" s="76">
        <f>'Calculs rendements'!EY70</f>
        <v>6.8224564116833144E-3</v>
      </c>
      <c r="AO65" s="76">
        <f>'Calculs rendements'!FC70</f>
        <v>-0.13663050778507277</v>
      </c>
      <c r="AP65" s="76">
        <f>'Calculs rendements'!FG70</f>
        <v>-0.22406588018093393</v>
      </c>
      <c r="AQ65" s="76">
        <f>'Calculs rendements'!FK70</f>
        <v>-5.7697893122288194E-2</v>
      </c>
      <c r="AR65" s="76">
        <f>'Calculs rendements'!FO70</f>
        <v>-3.2792594368640245E-2</v>
      </c>
      <c r="AS65" s="76">
        <f>'Calculs rendements'!FS70</f>
        <v>5.181478717613227E-2</v>
      </c>
      <c r="AT65" s="76">
        <f>'Calculs rendements'!FW70</f>
        <v>7.450494779432772E-3</v>
      </c>
      <c r="AU65" s="76">
        <f>'Calculs rendements'!GA70</f>
        <v>-1.143783661174627E-3</v>
      </c>
      <c r="AV65" s="76">
        <f>'Calculs rendements'!GE70</f>
        <v>-7.7677305986619274E-2</v>
      </c>
      <c r="AW65" s="76">
        <f>'Calculs rendements'!GI70</f>
        <v>-8.9798795060387349E-2</v>
      </c>
      <c r="AX65" s="76">
        <f>'Calculs rendements'!GM70</f>
        <v>-5.1284364957214688E-2</v>
      </c>
      <c r="AY65" s="76">
        <f>'Calculs rendements'!GQ70</f>
        <v>-3.5081961974710883E-2</v>
      </c>
    </row>
    <row r="66" spans="2:51">
      <c r="B66" s="76">
        <f>'Calculs rendements'!C71</f>
        <v>-5.4186361110951126E-2</v>
      </c>
      <c r="C66" s="76">
        <f>'Calculs rendements'!G71</f>
        <v>4.0583658495742476E-2</v>
      </c>
      <c r="D66" s="76">
        <f>'Calculs rendements'!K71</f>
        <v>0.13687357040787237</v>
      </c>
      <c r="E66" s="76">
        <f>'Calculs rendements'!O71</f>
        <v>1.5395763998370149E-2</v>
      </c>
      <c r="F66" s="76">
        <f>'Calculs rendements'!S71</f>
        <v>2.8497303240996016E-2</v>
      </c>
      <c r="G66" s="76">
        <f>'Calculs rendements'!W71</f>
        <v>-5.4018860068479987E-2</v>
      </c>
      <c r="H66" s="76">
        <f>'Calculs rendements'!AA71</f>
        <v>9.603838682564203E-2</v>
      </c>
      <c r="I66" s="76">
        <f>'Calculs rendements'!AE71</f>
        <v>3.4818651752643599E-2</v>
      </c>
      <c r="J66" s="76">
        <f>'Calculs rendements'!AI71</f>
        <v>7.6580708971167713E-2</v>
      </c>
      <c r="K66" s="76">
        <f>'Calculs rendements'!AM71</f>
        <v>5.3867502097230666E-2</v>
      </c>
      <c r="L66" s="76">
        <f>'Calculs rendements'!AQ71</f>
        <v>7.3203488866421335E-2</v>
      </c>
      <c r="M66" s="76">
        <f>'Calculs rendements'!AU71</f>
        <v>4.2516591576948745E-2</v>
      </c>
      <c r="N66" s="76">
        <f>'Calculs rendements'!AY71</f>
        <v>7.1685449623130545E-2</v>
      </c>
      <c r="O66" s="76">
        <f>'Calculs rendements'!BC71</f>
        <v>5.6222579392996408E-2</v>
      </c>
      <c r="P66" s="76">
        <f>'Calculs rendements'!BG71</f>
        <v>0.16254951709657456</v>
      </c>
      <c r="Q66" s="76">
        <f>'Calculs rendements'!BK71</f>
        <v>7.0006628243724821E-3</v>
      </c>
      <c r="R66" s="76">
        <f>'Calculs rendements'!BO71</f>
        <v>8.0560396422721683E-2</v>
      </c>
      <c r="S66" s="76">
        <f>'Calculs rendements'!BS71</f>
        <v>8.9693526062889953E-2</v>
      </c>
      <c r="T66" s="76">
        <f>'Calculs rendements'!BW71</f>
        <v>-8.1135958988131515E-2</v>
      </c>
      <c r="U66" s="76">
        <f>'Calculs rendements'!CA71</f>
        <v>0.13572817708723073</v>
      </c>
      <c r="V66" s="76">
        <f>'Calculs rendements'!CE71</f>
        <v>7.4032107569239284E-3</v>
      </c>
      <c r="W66" s="76">
        <f>'Calculs rendements'!CI71</f>
        <v>3.902723103009318E-2</v>
      </c>
      <c r="X66" s="76">
        <f>'Calculs rendements'!CM71</f>
        <v>3.5189143473650944E-2</v>
      </c>
      <c r="Y66" s="76">
        <f>'Calculs rendements'!CQ71</f>
        <v>6.2383862702634213E-2</v>
      </c>
      <c r="Z66" s="76">
        <f>'Calculs rendements'!CU71</f>
        <v>6.3977574737151696E-2</v>
      </c>
      <c r="AA66" s="76">
        <f>'Calculs rendements'!CY71</f>
        <v>2.7505578343364295E-2</v>
      </c>
      <c r="AB66" s="76">
        <f>'Calculs rendements'!DC71</f>
        <v>3.5245703253908574E-3</v>
      </c>
      <c r="AC66" s="76">
        <f>'Calculs rendements'!DG71</f>
        <v>4.1531254702961228E-2</v>
      </c>
      <c r="AD66" s="76">
        <f>'Calculs rendements'!DK71</f>
        <v>2.2658023892583996E-2</v>
      </c>
      <c r="AE66" s="76">
        <f>'Calculs rendements'!DO71</f>
        <v>7.2867421049964284E-2</v>
      </c>
      <c r="AF66" s="76">
        <f>'Calculs rendements'!DS71</f>
        <v>-4.1732486765508309E-2</v>
      </c>
      <c r="AG66" s="76">
        <f>'Calculs rendements'!DW71</f>
        <v>1.3710628303082589E-2</v>
      </c>
      <c r="AH66" s="76">
        <f>'Calculs rendements'!EA71</f>
        <v>-2.695722411260372E-2</v>
      </c>
      <c r="AI66" s="76">
        <f>'Calculs rendements'!EE71</f>
        <v>-5.500692457152706E-2</v>
      </c>
      <c r="AJ66" s="76">
        <f>'Calculs rendements'!EI71</f>
        <v>-5.5574207000028228E-2</v>
      </c>
      <c r="AK66" s="76">
        <f>'Calculs rendements'!EM71</f>
        <v>6.7966736849146683E-2</v>
      </c>
      <c r="AL66" s="76">
        <f>'Calculs rendements'!EQ71</f>
        <v>3.4538757946124564E-2</v>
      </c>
      <c r="AM66" s="76">
        <f>'Calculs rendements'!EU71</f>
        <v>2.5266388221460923E-2</v>
      </c>
      <c r="AN66" s="76">
        <f>'Calculs rendements'!EY71</f>
        <v>0.10185022337650192</v>
      </c>
      <c r="AO66" s="76">
        <f>'Calculs rendements'!FC71</f>
        <v>0.19216177974984033</v>
      </c>
      <c r="AP66" s="76">
        <f>'Calculs rendements'!FG71</f>
        <v>-3.4414227300155073E-2</v>
      </c>
      <c r="AQ66" s="76">
        <f>'Calculs rendements'!FK71</f>
        <v>5.1959091106481586E-2</v>
      </c>
      <c r="AR66" s="76">
        <f>'Calculs rendements'!FO71</f>
        <v>6.2366734151116994E-2</v>
      </c>
      <c r="AS66" s="76">
        <f>'Calculs rendements'!FS71</f>
        <v>-3.5410615883784337E-2</v>
      </c>
      <c r="AT66" s="76">
        <f>'Calculs rendements'!FW71</f>
        <v>1.672941096179199E-2</v>
      </c>
      <c r="AU66" s="76">
        <f>'Calculs rendements'!GA71</f>
        <v>7.394446764027765E-2</v>
      </c>
      <c r="AV66" s="76">
        <f>'Calculs rendements'!GE71</f>
        <v>3.22873332014132E-2</v>
      </c>
      <c r="AW66" s="76">
        <f>'Calculs rendements'!GI71</f>
        <v>8.6326379079105522E-2</v>
      </c>
      <c r="AX66" s="76">
        <f>'Calculs rendements'!GM71</f>
        <v>0.10281861691868327</v>
      </c>
      <c r="AY66" s="76">
        <f>'Calculs rendements'!GQ71</f>
        <v>7.092518884131184E-2</v>
      </c>
    </row>
    <row r="67" spans="2:51">
      <c r="B67" s="76">
        <f>'Calculs rendements'!C72</f>
        <v>1.190132013867339E-2</v>
      </c>
      <c r="C67" s="76">
        <f>'Calculs rendements'!G72</f>
        <v>2.4087957665561741E-2</v>
      </c>
      <c r="D67" s="76">
        <f>'Calculs rendements'!K72</f>
        <v>3.9085731591045128E-2</v>
      </c>
      <c r="E67" s="76">
        <f>'Calculs rendements'!O72</f>
        <v>-2.7933530298286404E-2</v>
      </c>
      <c r="F67" s="76">
        <f>'Calculs rendements'!S72</f>
        <v>9.2246187778824595E-2</v>
      </c>
      <c r="G67" s="76">
        <f>'Calculs rendements'!W72</f>
        <v>4.4901075382171418E-2</v>
      </c>
      <c r="H67" s="76">
        <f>'Calculs rendements'!AA72</f>
        <v>-3.5696188095776203E-2</v>
      </c>
      <c r="I67" s="76">
        <f>'Calculs rendements'!AE72</f>
        <v>-1.0233176280028969E-2</v>
      </c>
      <c r="J67" s="76">
        <f>'Calculs rendements'!AI72</f>
        <v>6.4453059295311185E-2</v>
      </c>
      <c r="K67" s="76">
        <f>'Calculs rendements'!AM72</f>
        <v>-4.5694006621777923E-2</v>
      </c>
      <c r="L67" s="76">
        <f>'Calculs rendements'!AQ72</f>
        <v>-6.3191557087484598E-2</v>
      </c>
      <c r="M67" s="76">
        <f>'Calculs rendements'!AU72</f>
        <v>-7.3185997256772398E-2</v>
      </c>
      <c r="N67" s="76">
        <f>'Calculs rendements'!AY72</f>
        <v>0.13700649050356259</v>
      </c>
      <c r="O67" s="76">
        <f>'Calculs rendements'!BC72</f>
        <v>9.2999592942955137E-2</v>
      </c>
      <c r="P67" s="76">
        <f>'Calculs rendements'!BG72</f>
        <v>5.7807201792805636E-2</v>
      </c>
      <c r="Q67" s="76">
        <f>'Calculs rendements'!BK72</f>
        <v>-6.5621371038302082E-2</v>
      </c>
      <c r="R67" s="76">
        <f>'Calculs rendements'!BO72</f>
        <v>-4.2930158169238168E-2</v>
      </c>
      <c r="S67" s="76">
        <f>'Calculs rendements'!BS72</f>
        <v>-6.998385636872842E-2</v>
      </c>
      <c r="T67" s="76">
        <f>'Calculs rendements'!BW72</f>
        <v>1.8328825166982945E-2</v>
      </c>
      <c r="U67" s="76">
        <f>'Calculs rendements'!CA72</f>
        <v>5.6574415986389973E-2</v>
      </c>
      <c r="V67" s="76">
        <f>'Calculs rendements'!CE72</f>
        <v>0.13776994033568468</v>
      </c>
      <c r="W67" s="76">
        <f>'Calculs rendements'!CI72</f>
        <v>3.9648724278643658E-3</v>
      </c>
      <c r="X67" s="76">
        <f>'Calculs rendements'!CM72</f>
        <v>2.0864492338843698E-2</v>
      </c>
      <c r="Y67" s="76">
        <f>'Calculs rendements'!CQ72</f>
        <v>2.5001510673537574E-2</v>
      </c>
      <c r="Z67" s="76">
        <f>'Calculs rendements'!CU72</f>
        <v>3.2761308526744325E-2</v>
      </c>
      <c r="AA67" s="76">
        <f>'Calculs rendements'!CY72</f>
        <v>1.5531155220846961E-3</v>
      </c>
      <c r="AB67" s="76">
        <f>'Calculs rendements'!DC72</f>
        <v>-1.0079692040943881E-2</v>
      </c>
      <c r="AC67" s="76">
        <f>'Calculs rendements'!DG72</f>
        <v>3.7027687686992862E-2</v>
      </c>
      <c r="AD67" s="76">
        <f>'Calculs rendements'!DK72</f>
        <v>-4.2648168769086309E-2</v>
      </c>
      <c r="AE67" s="76">
        <f>'Calculs rendements'!DO72</f>
        <v>-0.13048703170998097</v>
      </c>
      <c r="AF67" s="76">
        <f>'Calculs rendements'!DS72</f>
        <v>0.11452238887113686</v>
      </c>
      <c r="AG67" s="76">
        <f>'Calculs rendements'!DW72</f>
        <v>5.7118204344325602E-2</v>
      </c>
      <c r="AH67" s="76">
        <f>'Calculs rendements'!EA72</f>
        <v>0.10042011351682577</v>
      </c>
      <c r="AI67" s="76">
        <f>'Calculs rendements'!EE72</f>
        <v>-3.3029735161597483E-2</v>
      </c>
      <c r="AJ67" s="76">
        <f>'Calculs rendements'!EI72</f>
        <v>2.01307910724591E-2</v>
      </c>
      <c r="AK67" s="76">
        <f>'Calculs rendements'!EM72</f>
        <v>4.9502384593282225E-2</v>
      </c>
      <c r="AL67" s="76">
        <f>'Calculs rendements'!EQ72</f>
        <v>2.0751737802361881E-2</v>
      </c>
      <c r="AM67" s="76">
        <f>'Calculs rendements'!EU72</f>
        <v>2.1708705740373074E-2</v>
      </c>
      <c r="AN67" s="76">
        <f>'Calculs rendements'!EY72</f>
        <v>3.3673020940104686E-2</v>
      </c>
      <c r="AO67" s="76">
        <f>'Calculs rendements'!FC72</f>
        <v>-0.11791665256011212</v>
      </c>
      <c r="AP67" s="76">
        <f>'Calculs rendements'!FG72</f>
        <v>-5.9001276646440962E-2</v>
      </c>
      <c r="AQ67" s="76">
        <f>'Calculs rendements'!FK72</f>
        <v>3.5610223652192297E-2</v>
      </c>
      <c r="AR67" s="76">
        <f>'Calculs rendements'!FO72</f>
        <v>3.0627895305457308E-3</v>
      </c>
      <c r="AS67" s="76">
        <f>'Calculs rendements'!FS72</f>
        <v>1.1943375422505028E-2</v>
      </c>
      <c r="AT67" s="76">
        <f>'Calculs rendements'!FW72</f>
        <v>9.187862592658233E-3</v>
      </c>
      <c r="AU67" s="76">
        <f>'Calculs rendements'!GA72</f>
        <v>1.2682868362565339E-2</v>
      </c>
      <c r="AV67" s="76">
        <f>'Calculs rendements'!GE72</f>
        <v>-3.3129098172810324E-2</v>
      </c>
      <c r="AW67" s="76">
        <f>'Calculs rendements'!GI72</f>
        <v>1.7377576888300099E-3</v>
      </c>
      <c r="AX67" s="76">
        <f>'Calculs rendements'!GM72</f>
        <v>4.1492166218158974E-2</v>
      </c>
      <c r="AY67" s="76">
        <f>'Calculs rendements'!GQ72</f>
        <v>-0.11322916637144974</v>
      </c>
    </row>
    <row r="68" spans="2:51">
      <c r="B68" s="76">
        <f>'Calculs rendements'!C73</f>
        <v>-0.11798579269602179</v>
      </c>
      <c r="C68" s="76">
        <f>'Calculs rendements'!G73</f>
        <v>-0.10550443522194507</v>
      </c>
      <c r="D68" s="76">
        <f>'Calculs rendements'!K73</f>
        <v>-1.5370277119310103E-2</v>
      </c>
      <c r="E68" s="76">
        <f>'Calculs rendements'!O73</f>
        <v>-0.1294553492377935</v>
      </c>
      <c r="F68" s="76">
        <f>'Calculs rendements'!S73</f>
        <v>-6.5740700796944773E-2</v>
      </c>
      <c r="G68" s="76">
        <f>'Calculs rendements'!W73</f>
        <v>-0.12397057456706725</v>
      </c>
      <c r="H68" s="76">
        <f>'Calculs rendements'!AA73</f>
        <v>-3.3467061840257967E-2</v>
      </c>
      <c r="I68" s="76">
        <f>'Calculs rendements'!AE73</f>
        <v>-0.13238918804574562</v>
      </c>
      <c r="J68" s="76">
        <f>'Calculs rendements'!AI73</f>
        <v>-6.4117530293014341E-2</v>
      </c>
      <c r="K68" s="76">
        <f>'Calculs rendements'!AM73</f>
        <v>-7.7850703709267513E-2</v>
      </c>
      <c r="L68" s="76">
        <f>'Calculs rendements'!AQ73</f>
        <v>-0.21279760127067532</v>
      </c>
      <c r="M68" s="76">
        <f>'Calculs rendements'!AU73</f>
        <v>-3.8640662856520014E-2</v>
      </c>
      <c r="N68" s="76">
        <f>'Calculs rendements'!AY73</f>
        <v>-9.4957566415040495E-2</v>
      </c>
      <c r="O68" s="76">
        <f>'Calculs rendements'!BC73</f>
        <v>-3.3774767896287923E-2</v>
      </c>
      <c r="P68" s="76">
        <f>'Calculs rendements'!BG73</f>
        <v>-5.2406535876729872E-3</v>
      </c>
      <c r="Q68" s="76">
        <f>'Calculs rendements'!BK73</f>
        <v>-5.7327156429830294E-2</v>
      </c>
      <c r="R68" s="76">
        <f>'Calculs rendements'!BO73</f>
        <v>-9.1770145800829414E-2</v>
      </c>
      <c r="S68" s="76">
        <f>'Calculs rendements'!BS73</f>
        <v>3.3999939388499996E-2</v>
      </c>
      <c r="T68" s="76">
        <f>'Calculs rendements'!BW73</f>
        <v>-0.21947090574330397</v>
      </c>
      <c r="U68" s="76">
        <f>'Calculs rendements'!CA73</f>
        <v>-7.2903418953471466E-2</v>
      </c>
      <c r="V68" s="76">
        <f>'Calculs rendements'!CE73</f>
        <v>-0.19155760696694832</v>
      </c>
      <c r="W68" s="76">
        <f>'Calculs rendements'!CI73</f>
        <v>5.0339225893211229E-2</v>
      </c>
      <c r="X68" s="76">
        <f>'Calculs rendements'!CM73</f>
        <v>-0.19467057456174325</v>
      </c>
      <c r="Y68" s="76">
        <f>'Calculs rendements'!CQ73</f>
        <v>-0.19307898043871052</v>
      </c>
      <c r="Z68" s="76">
        <f>'Calculs rendements'!CU73</f>
        <v>1.2213125847702301E-3</v>
      </c>
      <c r="AA68" s="76">
        <f>'Calculs rendements'!CY73</f>
        <v>-2.3433102271194786E-2</v>
      </c>
      <c r="AB68" s="76">
        <f>'Calculs rendements'!DC73</f>
        <v>-0.21150377333769171</v>
      </c>
      <c r="AC68" s="76">
        <f>'Calculs rendements'!DG73</f>
        <v>-0.12997390725318667</v>
      </c>
      <c r="AD68" s="76">
        <f>'Calculs rendements'!DK73</f>
        <v>-1.3911406799179134E-2</v>
      </c>
      <c r="AE68" s="76">
        <f>'Calculs rendements'!DO73</f>
        <v>-5.8208185457378603E-2</v>
      </c>
      <c r="AF68" s="76">
        <f>'Calculs rendements'!DS73</f>
        <v>-0.16279566198370332</v>
      </c>
      <c r="AG68" s="76">
        <f>'Calculs rendements'!DW73</f>
        <v>-3.0241059718189002E-2</v>
      </c>
      <c r="AH68" s="76">
        <f>'Calculs rendements'!EA73</f>
        <v>-0.11069917038276619</v>
      </c>
      <c r="AI68" s="76">
        <f>'Calculs rendements'!EE73</f>
        <v>2.7270754829546467E-2</v>
      </c>
      <c r="AJ68" s="76">
        <f>'Calculs rendements'!EI73</f>
        <v>-6.4862374847887124E-3</v>
      </c>
      <c r="AK68" s="76">
        <f>'Calculs rendements'!EM73</f>
        <v>-7.2969839661114182E-3</v>
      </c>
      <c r="AL68" s="76">
        <f>'Calculs rendements'!EQ73</f>
        <v>-0.16464940519426371</v>
      </c>
      <c r="AM68" s="76">
        <f>'Calculs rendements'!EU73</f>
        <v>-0.13283703688764326</v>
      </c>
      <c r="AN68" s="76">
        <f>'Calculs rendements'!EY73</f>
        <v>-4.1145495740766092E-2</v>
      </c>
      <c r="AO68" s="76">
        <f>'Calculs rendements'!FC73</f>
        <v>-0.18911070494492335</v>
      </c>
      <c r="AP68" s="76">
        <f>'Calculs rendements'!FG73</f>
        <v>-0.14639610626955651</v>
      </c>
      <c r="AQ68" s="76">
        <f>'Calculs rendements'!FK73</f>
        <v>-7.468762103175661E-3</v>
      </c>
      <c r="AR68" s="76">
        <f>'Calculs rendements'!FO73</f>
        <v>-3.0726391704838093E-2</v>
      </c>
      <c r="AS68" s="76">
        <f>'Calculs rendements'!FS73</f>
        <v>-2.1623293897591146E-2</v>
      </c>
      <c r="AT68" s="76">
        <f>'Calculs rendements'!FW73</f>
        <v>-0.12984058416106745</v>
      </c>
      <c r="AU68" s="76">
        <f>'Calculs rendements'!GA73</f>
        <v>9.9341572107743831E-3</v>
      </c>
      <c r="AV68" s="76">
        <f>'Calculs rendements'!GE73</f>
        <v>-0.30652531616023965</v>
      </c>
      <c r="AW68" s="76">
        <f>'Calculs rendements'!GI73</f>
        <v>-0.26580378060628279</v>
      </c>
      <c r="AX68" s="76">
        <f>'Calculs rendements'!GM73</f>
        <v>-6.3955346255166204E-2</v>
      </c>
      <c r="AY68" s="76">
        <f>'Calculs rendements'!GQ73</f>
        <v>-0.14231561742731116</v>
      </c>
    </row>
    <row r="69" spans="2:51">
      <c r="B69" s="76">
        <f>'Calculs rendements'!C74</f>
        <v>-1.9008897946695458E-2</v>
      </c>
      <c r="C69" s="76">
        <f>'Calculs rendements'!G74</f>
        <v>6.3571153456657273E-2</v>
      </c>
      <c r="D69" s="76">
        <f>'Calculs rendements'!K74</f>
        <v>-9.2730245278276641E-2</v>
      </c>
      <c r="E69" s="76">
        <f>'Calculs rendements'!O74</f>
        <v>-1.6215178801099045E-2</v>
      </c>
      <c r="F69" s="76">
        <f>'Calculs rendements'!S74</f>
        <v>0.12774569422483709</v>
      </c>
      <c r="G69" s="76">
        <f>'Calculs rendements'!W74</f>
        <v>-2.4909669651242788E-2</v>
      </c>
      <c r="H69" s="76">
        <f>'Calculs rendements'!AA74</f>
        <v>0.11050896761931964</v>
      </c>
      <c r="I69" s="76">
        <f>'Calculs rendements'!AE74</f>
        <v>-4.8447757044018498E-2</v>
      </c>
      <c r="J69" s="76">
        <f>'Calculs rendements'!AI74</f>
        <v>3.6008124548193188E-2</v>
      </c>
      <c r="K69" s="76">
        <f>'Calculs rendements'!AM74</f>
        <v>6.0361151959816436E-2</v>
      </c>
      <c r="L69" s="76">
        <f>'Calculs rendements'!AQ74</f>
        <v>1.2381420160941977E-2</v>
      </c>
      <c r="M69" s="76">
        <f>'Calculs rendements'!AU74</f>
        <v>-2.3326155370590435E-2</v>
      </c>
      <c r="N69" s="76">
        <f>'Calculs rendements'!AY74</f>
        <v>-7.4107966955098969E-2</v>
      </c>
      <c r="O69" s="76">
        <f>'Calculs rendements'!BC74</f>
        <v>-0.13748907916030711</v>
      </c>
      <c r="P69" s="76">
        <f>'Calculs rendements'!BG74</f>
        <v>-5.2473074079026377E-2</v>
      </c>
      <c r="Q69" s="76">
        <f>'Calculs rendements'!BK74</f>
        <v>8.6847462215577209E-2</v>
      </c>
      <c r="R69" s="76">
        <f>'Calculs rendements'!BO74</f>
        <v>0.10327283875563489</v>
      </c>
      <c r="S69" s="76">
        <f>'Calculs rendements'!BS74</f>
        <v>7.0081964589682327E-2</v>
      </c>
      <c r="T69" s="76">
        <f>'Calculs rendements'!BW74</f>
        <v>-5.0918152922743688E-2</v>
      </c>
      <c r="U69" s="76">
        <f>'Calculs rendements'!CA74</f>
        <v>-8.6321172326038892E-2</v>
      </c>
      <c r="V69" s="76">
        <f>'Calculs rendements'!CE74</f>
        <v>-5.5177061670231023E-2</v>
      </c>
      <c r="W69" s="76">
        <f>'Calculs rendements'!CI74</f>
        <v>6.6042732357907584E-3</v>
      </c>
      <c r="X69" s="76">
        <f>'Calculs rendements'!CM74</f>
        <v>-6.6249336600516115E-2</v>
      </c>
      <c r="Y69" s="76">
        <f>'Calculs rendements'!CQ74</f>
        <v>4.0139683503360918E-2</v>
      </c>
      <c r="Z69" s="76">
        <f>'Calculs rendements'!CU74</f>
        <v>-0.19189937628166417</v>
      </c>
      <c r="AA69" s="76">
        <f>'Calculs rendements'!CY74</f>
        <v>-2.380900920633711E-2</v>
      </c>
      <c r="AB69" s="76">
        <f>'Calculs rendements'!DC74</f>
        <v>6.8245640776266603E-2</v>
      </c>
      <c r="AC69" s="76">
        <f>'Calculs rendements'!DG74</f>
        <v>-9.3256047143555343E-2</v>
      </c>
      <c r="AD69" s="76">
        <f>'Calculs rendements'!DK74</f>
        <v>-8.6619604212826426E-2</v>
      </c>
      <c r="AE69" s="76">
        <f>'Calculs rendements'!DO74</f>
        <v>-1.3784100885899371E-3</v>
      </c>
      <c r="AF69" s="76">
        <f>'Calculs rendements'!DS74</f>
        <v>4.0139618907335299E-2</v>
      </c>
      <c r="AG69" s="76">
        <f>'Calculs rendements'!DW74</f>
        <v>-0.16338152582927359</v>
      </c>
      <c r="AH69" s="76">
        <f>'Calculs rendements'!EA74</f>
        <v>-1.7606029738346289E-2</v>
      </c>
      <c r="AI69" s="76">
        <f>'Calculs rendements'!EE74</f>
        <v>8.5005145175994154E-2</v>
      </c>
      <c r="AJ69" s="76">
        <f>'Calculs rendements'!EI74</f>
        <v>-8.8933971956837998E-2</v>
      </c>
      <c r="AK69" s="76">
        <f>'Calculs rendements'!EM74</f>
        <v>1.1925071745417081E-2</v>
      </c>
      <c r="AL69" s="76">
        <f>'Calculs rendements'!EQ74</f>
        <v>-9.5370357709233536E-2</v>
      </c>
      <c r="AM69" s="76">
        <f>'Calculs rendements'!EU74</f>
        <v>-6.033904268201655E-3</v>
      </c>
      <c r="AN69" s="76">
        <f>'Calculs rendements'!EY74</f>
        <v>-1.1828579179332223E-2</v>
      </c>
      <c r="AO69" s="76">
        <f>'Calculs rendements'!FC74</f>
        <v>0.11512918104461992</v>
      </c>
      <c r="AP69" s="76">
        <f>'Calculs rendements'!FG74</f>
        <v>0.15032764762048198</v>
      </c>
      <c r="AQ69" s="76">
        <f>'Calculs rendements'!FK74</f>
        <v>0.11251244209397408</v>
      </c>
      <c r="AR69" s="76">
        <f>'Calculs rendements'!FO74</f>
        <v>-7.9779948283562496E-2</v>
      </c>
      <c r="AS69" s="76">
        <f>'Calculs rendements'!FS74</f>
        <v>-0.16924868672400714</v>
      </c>
      <c r="AT69" s="76">
        <f>'Calculs rendements'!FW74</f>
        <v>-1.8201635655143343E-2</v>
      </c>
      <c r="AU69" s="76">
        <f>'Calculs rendements'!GA74</f>
        <v>-0.11856605336513305</v>
      </c>
      <c r="AV69" s="76">
        <f>'Calculs rendements'!GE74</f>
        <v>-2.6080803246482018E-2</v>
      </c>
      <c r="AW69" s="76">
        <f>'Calculs rendements'!GI74</f>
        <v>5.706399235814439E-2</v>
      </c>
      <c r="AX69" s="76">
        <f>'Calculs rendements'!GM74</f>
        <v>-4.3644123606069132E-2</v>
      </c>
      <c r="AY69" s="76">
        <f>'Calculs rendements'!GQ74</f>
        <v>8.2885595718953889E-2</v>
      </c>
    </row>
    <row r="70" spans="2:51">
      <c r="B70" s="76">
        <f>'Calculs rendements'!C75</f>
        <v>9.1834980556248252E-2</v>
      </c>
      <c r="C70" s="76">
        <f>'Calculs rendements'!G75</f>
        <v>2.464140810395004E-2</v>
      </c>
      <c r="D70" s="76">
        <f>'Calculs rendements'!K75</f>
        <v>-7.2124416665227519E-3</v>
      </c>
      <c r="E70" s="76">
        <f>'Calculs rendements'!O75</f>
        <v>6.042568673688116E-2</v>
      </c>
      <c r="F70" s="76">
        <f>'Calculs rendements'!S75</f>
        <v>2.4915302894555499E-2</v>
      </c>
      <c r="G70" s="76">
        <f>'Calculs rendements'!W75</f>
        <v>7.5383218915239724E-3</v>
      </c>
      <c r="H70" s="76">
        <f>'Calculs rendements'!AA75</f>
        <v>-5.8832274767747383E-2</v>
      </c>
      <c r="I70" s="76">
        <f>'Calculs rendements'!AE75</f>
        <v>5.9153455400007465E-2</v>
      </c>
      <c r="J70" s="76">
        <f>'Calculs rendements'!AI75</f>
        <v>-9.7395198769279732E-3</v>
      </c>
      <c r="K70" s="76">
        <f>'Calculs rendements'!AM75</f>
        <v>7.5612595115072692E-2</v>
      </c>
      <c r="L70" s="76">
        <f>'Calculs rendements'!AQ75</f>
        <v>0.22919583238892632</v>
      </c>
      <c r="M70" s="76">
        <f>'Calculs rendements'!AU75</f>
        <v>4.2795649912546342E-2</v>
      </c>
      <c r="N70" s="76">
        <f>'Calculs rendements'!AY75</f>
        <v>-3.2724382966607651E-2</v>
      </c>
      <c r="O70" s="76">
        <f>'Calculs rendements'!BC75</f>
        <v>6.7107264391490437E-2</v>
      </c>
      <c r="P70" s="76">
        <f>'Calculs rendements'!BG75</f>
        <v>8.2679523906527996E-2</v>
      </c>
      <c r="Q70" s="76">
        <f>'Calculs rendements'!BK75</f>
        <v>5.3847855220787846E-2</v>
      </c>
      <c r="R70" s="76">
        <f>'Calculs rendements'!BO75</f>
        <v>-3.7041437941138171E-2</v>
      </c>
      <c r="S70" s="76">
        <f>'Calculs rendements'!BS75</f>
        <v>1.3799554283202561E-2</v>
      </c>
      <c r="T70" s="76">
        <f>'Calculs rendements'!BW75</f>
        <v>6.6579089096175478E-2</v>
      </c>
      <c r="U70" s="76">
        <f>'Calculs rendements'!CA75</f>
        <v>2.2288826825288526E-2</v>
      </c>
      <c r="V70" s="76">
        <f>'Calculs rendements'!CE75</f>
        <v>-3.1983084879929291E-2</v>
      </c>
      <c r="W70" s="76">
        <f>'Calculs rendements'!CI75</f>
        <v>0.14100940302247669</v>
      </c>
      <c r="X70" s="76">
        <f>'Calculs rendements'!CM75</f>
        <v>6.2395828037231087E-2</v>
      </c>
      <c r="Y70" s="76">
        <f>'Calculs rendements'!CQ75</f>
        <v>5.2129165722545785E-2</v>
      </c>
      <c r="Z70" s="76">
        <f>'Calculs rendements'!CU75</f>
        <v>3.635822955666107E-2</v>
      </c>
      <c r="AA70" s="76">
        <f>'Calculs rendements'!CY75</f>
        <v>4.7563982472460138E-3</v>
      </c>
      <c r="AB70" s="76">
        <f>'Calculs rendements'!DC75</f>
        <v>-3.3568152853514148E-3</v>
      </c>
      <c r="AC70" s="76">
        <f>'Calculs rendements'!DG75</f>
        <v>0.10866074667168066</v>
      </c>
      <c r="AD70" s="76">
        <f>'Calculs rendements'!DK75</f>
        <v>2.895396236301738E-2</v>
      </c>
      <c r="AE70" s="76">
        <f>'Calculs rendements'!DO75</f>
        <v>1.3706272859514831E-2</v>
      </c>
      <c r="AF70" s="76">
        <f>'Calculs rendements'!DS75</f>
        <v>-3.59216760514873E-2</v>
      </c>
      <c r="AG70" s="76">
        <f>'Calculs rendements'!DW75</f>
        <v>-2.8330703240276353E-2</v>
      </c>
      <c r="AH70" s="76">
        <f>'Calculs rendements'!EA75</f>
        <v>1.6108938041356283E-2</v>
      </c>
      <c r="AI70" s="76">
        <f>'Calculs rendements'!EE75</f>
        <v>-1.1603643805241579E-2</v>
      </c>
      <c r="AJ70" s="76">
        <f>'Calculs rendements'!EI75</f>
        <v>-8.9259168632335618E-3</v>
      </c>
      <c r="AK70" s="76">
        <f>'Calculs rendements'!EM75</f>
        <v>3.2489503479358632E-2</v>
      </c>
      <c r="AL70" s="76">
        <f>'Calculs rendements'!EQ75</f>
        <v>5.8556531922562528E-2</v>
      </c>
      <c r="AM70" s="76">
        <f>'Calculs rendements'!EU75</f>
        <v>3.4770423102894112E-2</v>
      </c>
      <c r="AN70" s="76">
        <f>'Calculs rendements'!EY75</f>
        <v>-2.3577783462141171E-2</v>
      </c>
      <c r="AO70" s="76">
        <f>'Calculs rendements'!FC75</f>
        <v>9.9494321541211003E-2</v>
      </c>
      <c r="AP70" s="76">
        <f>'Calculs rendements'!FG75</f>
        <v>-4.0028301127358147E-2</v>
      </c>
      <c r="AQ70" s="76">
        <f>'Calculs rendements'!FK75</f>
        <v>-1.9846949883802503E-2</v>
      </c>
      <c r="AR70" s="76">
        <f>'Calculs rendements'!FO75</f>
        <v>-4.0911878121052708E-2</v>
      </c>
      <c r="AS70" s="76">
        <f>'Calculs rendements'!FS75</f>
        <v>0.13663578371955962</v>
      </c>
      <c r="AT70" s="76">
        <f>'Calculs rendements'!FW75</f>
        <v>-1.5085159042899884E-2</v>
      </c>
      <c r="AU70" s="76">
        <f>'Calculs rendements'!GA75</f>
        <v>-0.15346592939541523</v>
      </c>
      <c r="AV70" s="76">
        <f>'Calculs rendements'!GE75</f>
        <v>5.3170525793645111E-2</v>
      </c>
      <c r="AW70" s="76">
        <f>'Calculs rendements'!GI75</f>
        <v>4.1170197155226344E-2</v>
      </c>
      <c r="AX70" s="76">
        <f>'Calculs rendements'!GM75</f>
        <v>-2.7114700638613536E-2</v>
      </c>
      <c r="AY70" s="76">
        <f>'Calculs rendements'!GQ75</f>
        <v>2.5729857474787326E-2</v>
      </c>
    </row>
    <row r="71" spans="2:51">
      <c r="B71" s="76">
        <f>'Calculs rendements'!C76</f>
        <v>-0.125098257232548</v>
      </c>
      <c r="C71" s="76">
        <f>'Calculs rendements'!G76</f>
        <v>-0.1635227760056133</v>
      </c>
      <c r="D71" s="76">
        <f>'Calculs rendements'!K76</f>
        <v>-0.1413534266266914</v>
      </c>
      <c r="E71" s="76">
        <f>'Calculs rendements'!O76</f>
        <v>5.2460228260517279E-2</v>
      </c>
      <c r="F71" s="76">
        <f>'Calculs rendements'!S76</f>
        <v>-1.3971758782621638E-2</v>
      </c>
      <c r="G71" s="76">
        <f>'Calculs rendements'!W76</f>
        <v>1.9539815316787591E-2</v>
      </c>
      <c r="H71" s="76">
        <f>'Calculs rendements'!AA76</f>
        <v>-0.12171364574482947</v>
      </c>
      <c r="I71" s="76">
        <f>'Calculs rendements'!AE76</f>
        <v>1.5687851749545671E-2</v>
      </c>
      <c r="J71" s="76">
        <f>'Calculs rendements'!AI76</f>
        <v>-5.7812248935312442E-2</v>
      </c>
      <c r="K71" s="76">
        <f>'Calculs rendements'!AM76</f>
        <v>-4.33025810865309E-2</v>
      </c>
      <c r="L71" s="76">
        <f>'Calculs rendements'!AQ76</f>
        <v>-0.24490495365170339</v>
      </c>
      <c r="M71" s="76">
        <f>'Calculs rendements'!AU76</f>
        <v>-0.16981443929846579</v>
      </c>
      <c r="N71" s="76">
        <f>'Calculs rendements'!AY76</f>
        <v>-0.1542776410971784</v>
      </c>
      <c r="O71" s="76">
        <f>'Calculs rendements'!BC76</f>
        <v>-6.9680280963746039E-2</v>
      </c>
      <c r="P71" s="76">
        <f>'Calculs rendements'!BG76</f>
        <v>-0.26217484127934992</v>
      </c>
      <c r="Q71" s="76">
        <f>'Calculs rendements'!BK76</f>
        <v>-0.18513230920729046</v>
      </c>
      <c r="R71" s="76">
        <f>'Calculs rendements'!BO76</f>
        <v>7.2154183279462727E-2</v>
      </c>
      <c r="S71" s="76">
        <f>'Calculs rendements'!BS76</f>
        <v>-4.8922676010963569E-2</v>
      </c>
      <c r="T71" s="76">
        <f>'Calculs rendements'!BW76</f>
        <v>-0.11966442220048723</v>
      </c>
      <c r="U71" s="76">
        <f>'Calculs rendements'!CA76</f>
        <v>-0.17828099723746985</v>
      </c>
      <c r="V71" s="76">
        <f>'Calculs rendements'!CE76</f>
        <v>-2.5684064924090724E-2</v>
      </c>
      <c r="W71" s="76">
        <f>'Calculs rendements'!CI76</f>
        <v>4.6261232923928183E-2</v>
      </c>
      <c r="X71" s="76">
        <f>'Calculs rendements'!CM76</f>
        <v>-0.16380653108292675</v>
      </c>
      <c r="Y71" s="76">
        <f>'Calculs rendements'!CQ76</f>
        <v>-6.8992611261432163E-2</v>
      </c>
      <c r="Z71" s="76">
        <f>'Calculs rendements'!CU76</f>
        <v>1.5820331308107179E-2</v>
      </c>
      <c r="AA71" s="76">
        <f>'Calculs rendements'!CY76</f>
        <v>-1.5064224518078243E-2</v>
      </c>
      <c r="AB71" s="76">
        <f>'Calculs rendements'!DC76</f>
        <v>4.9400389207115272E-2</v>
      </c>
      <c r="AC71" s="76">
        <f>'Calculs rendements'!DG76</f>
        <v>1.3093457101285842E-2</v>
      </c>
      <c r="AD71" s="76">
        <f>'Calculs rendements'!DK76</f>
        <v>-6.1195561026919677E-2</v>
      </c>
      <c r="AE71" s="76">
        <f>'Calculs rendements'!DO76</f>
        <v>4.5902137771663756E-2</v>
      </c>
      <c r="AF71" s="76">
        <f>'Calculs rendements'!DS76</f>
        <v>-0.13423674004204686</v>
      </c>
      <c r="AG71" s="76">
        <f>'Calculs rendements'!DW76</f>
        <v>-2.308773863465154E-2</v>
      </c>
      <c r="AH71" s="76">
        <f>'Calculs rendements'!EA76</f>
        <v>-6.0468395851951226E-2</v>
      </c>
      <c r="AI71" s="76">
        <f>'Calculs rendements'!EE76</f>
        <v>-1.6777809497415613E-2</v>
      </c>
      <c r="AJ71" s="76">
        <f>'Calculs rendements'!EI76</f>
        <v>1.0703971828744722E-2</v>
      </c>
      <c r="AK71" s="76">
        <f>'Calculs rendements'!EM76</f>
        <v>1.9105724366143522E-3</v>
      </c>
      <c r="AL71" s="76">
        <f>'Calculs rendements'!EQ76</f>
        <v>-7.9313938471257006E-2</v>
      </c>
      <c r="AM71" s="76">
        <f>'Calculs rendements'!EU76</f>
        <v>-0.15299011690574793</v>
      </c>
      <c r="AN71" s="76">
        <f>'Calculs rendements'!EY76</f>
        <v>-7.6453510242170716E-2</v>
      </c>
      <c r="AO71" s="76">
        <f>'Calculs rendements'!FC76</f>
        <v>-6.4034877125726017E-2</v>
      </c>
      <c r="AP71" s="76">
        <f>'Calculs rendements'!FG76</f>
        <v>-0.27492817187693691</v>
      </c>
      <c r="AQ71" s="76">
        <f>'Calculs rendements'!FK76</f>
        <v>-0.18292609261967427</v>
      </c>
      <c r="AR71" s="76">
        <f>'Calculs rendements'!FO76</f>
        <v>-5.8221593705689301E-3</v>
      </c>
      <c r="AS71" s="76">
        <f>'Calculs rendements'!FS76</f>
        <v>-3.6357391812100549E-2</v>
      </c>
      <c r="AT71" s="76">
        <f>'Calculs rendements'!FW76</f>
        <v>7.0323330716173831E-5</v>
      </c>
      <c r="AU71" s="76">
        <f>'Calculs rendements'!GA76</f>
        <v>0.15229534452922577</v>
      </c>
      <c r="AV71" s="76">
        <f>'Calculs rendements'!GE76</f>
        <v>-0.18611482893429049</v>
      </c>
      <c r="AW71" s="76">
        <f>'Calculs rendements'!GI76</f>
        <v>-0.14774722752966216</v>
      </c>
      <c r="AX71" s="76">
        <f>'Calculs rendements'!GM76</f>
        <v>-0.10262456950568975</v>
      </c>
      <c r="AY71" s="76">
        <f>'Calculs rendements'!GQ76</f>
        <v>-0.16120707589169897</v>
      </c>
    </row>
    <row r="72" spans="2:51">
      <c r="B72" s="76">
        <f>'Calculs rendements'!C77</f>
        <v>-0.28453889316579345</v>
      </c>
      <c r="C72" s="76">
        <f>'Calculs rendements'!G77</f>
        <v>-0.17444976434968607</v>
      </c>
      <c r="D72" s="76">
        <f>'Calculs rendements'!K77</f>
        <v>5.5038147017413839E-3</v>
      </c>
      <c r="E72" s="76">
        <f>'Calculs rendements'!O77</f>
        <v>-5.2725555392321266E-2</v>
      </c>
      <c r="F72" s="76">
        <f>'Calculs rendements'!S77</f>
        <v>-0.31086700288217251</v>
      </c>
      <c r="G72" s="76">
        <f>'Calculs rendements'!W77</f>
        <v>-0.15993145000175429</v>
      </c>
      <c r="H72" s="76">
        <f>'Calculs rendements'!AA77</f>
        <v>-0.34726827271563354</v>
      </c>
      <c r="I72" s="76">
        <f>'Calculs rendements'!AE77</f>
        <v>-2.47640890964715E-2</v>
      </c>
      <c r="J72" s="76">
        <f>'Calculs rendements'!AI77</f>
        <v>-0.18247651779681567</v>
      </c>
      <c r="K72" s="76">
        <f>'Calculs rendements'!AM77</f>
        <v>6.0030800397567675E-2</v>
      </c>
      <c r="L72" s="76">
        <f>'Calculs rendements'!AQ77</f>
        <v>7.5416447979723911E-2</v>
      </c>
      <c r="M72" s="76">
        <f>'Calculs rendements'!AU77</f>
        <v>-0.50647278393505446</v>
      </c>
      <c r="N72" s="76">
        <f>'Calculs rendements'!AY77</f>
        <v>-0.25819505376475621</v>
      </c>
      <c r="O72" s="76">
        <f>'Calculs rendements'!BC77</f>
        <v>-0.10307202453746099</v>
      </c>
      <c r="P72" s="76">
        <f>'Calculs rendements'!BG77</f>
        <v>9.1564069478718077E-2</v>
      </c>
      <c r="Q72" s="76">
        <f>'Calculs rendements'!BK77</f>
        <v>-0.59611478703007836</v>
      </c>
      <c r="R72" s="76">
        <f>'Calculs rendements'!BO77</f>
        <v>-0.16551444286302838</v>
      </c>
      <c r="S72" s="76">
        <f>'Calculs rendements'!BS77</f>
        <v>7.2514715656822409E-2</v>
      </c>
      <c r="T72" s="76">
        <f>'Calculs rendements'!BW77</f>
        <v>-0.27793699912781339</v>
      </c>
      <c r="U72" s="76">
        <f>'Calculs rendements'!CA77</f>
        <v>2.8936734789758532E-2</v>
      </c>
      <c r="V72" s="76">
        <f>'Calculs rendements'!CE77</f>
        <v>-0.30505460340940022</v>
      </c>
      <c r="W72" s="76">
        <f>'Calculs rendements'!CI77</f>
        <v>-0.43291908985088151</v>
      </c>
      <c r="X72" s="76">
        <f>'Calculs rendements'!CM77</f>
        <v>-0.16405433073834663</v>
      </c>
      <c r="Y72" s="76">
        <f>'Calculs rendements'!CQ77</f>
        <v>-0.10573874818858091</v>
      </c>
      <c r="Z72" s="76">
        <f>'Calculs rendements'!CU77</f>
        <v>-0.35721124335489907</v>
      </c>
      <c r="AA72" s="76">
        <f>'Calculs rendements'!CY77</f>
        <v>-6.9780028060759433E-2</v>
      </c>
      <c r="AB72" s="76">
        <f>'Calculs rendements'!DC77</f>
        <v>-0.14064288240178272</v>
      </c>
      <c r="AC72" s="76">
        <f>'Calculs rendements'!DG77</f>
        <v>-0.2170647716661015</v>
      </c>
      <c r="AD72" s="76">
        <f>'Calculs rendements'!DK77</f>
        <v>-0.14328756756988736</v>
      </c>
      <c r="AE72" s="76">
        <f>'Calculs rendements'!DO77</f>
        <v>-0.30208927704266747</v>
      </c>
      <c r="AF72" s="76">
        <f>'Calculs rendements'!DS77</f>
        <v>-0.2546752474151322</v>
      </c>
      <c r="AG72" s="76">
        <f>'Calculs rendements'!DW77</f>
        <v>-8.6904775956028121E-3</v>
      </c>
      <c r="AH72" s="76">
        <f>'Calculs rendements'!EA77</f>
        <v>-0.31438379239097175</v>
      </c>
      <c r="AI72" s="76">
        <f>'Calculs rendements'!EE77</f>
        <v>2.6476713551947421E-2</v>
      </c>
      <c r="AJ72" s="76">
        <f>'Calculs rendements'!EI77</f>
        <v>-7.1252436163043685E-3</v>
      </c>
      <c r="AK72" s="76">
        <f>'Calculs rendements'!EM77</f>
        <v>-3.9209888043406284E-2</v>
      </c>
      <c r="AL72" s="76">
        <f>'Calculs rendements'!EQ77</f>
        <v>-0.53571549574016486</v>
      </c>
      <c r="AM72" s="76">
        <f>'Calculs rendements'!EU77</f>
        <v>-0.28515249186507413</v>
      </c>
      <c r="AN72" s="76">
        <f>'Calculs rendements'!EY77</f>
        <v>-5.1870140515331717E-2</v>
      </c>
      <c r="AO72" s="76">
        <f>'Calculs rendements'!FC77</f>
        <v>-0.38530578812785288</v>
      </c>
      <c r="AP72" s="76">
        <f>'Calculs rendements'!FG77</f>
        <v>-5.445123068244026E-2</v>
      </c>
      <c r="AQ72" s="76">
        <f>'Calculs rendements'!FK77</f>
        <v>-7.61707263271897E-2</v>
      </c>
      <c r="AR72" s="76">
        <f>'Calculs rendements'!FO77</f>
        <v>2.8249917792277853E-4</v>
      </c>
      <c r="AS72" s="76">
        <f>'Calculs rendements'!FS77</f>
        <v>-1.4251745096456056E-3</v>
      </c>
      <c r="AT72" s="76">
        <f>'Calculs rendements'!FW77</f>
        <v>-0.19449780117353285</v>
      </c>
      <c r="AU72" s="76">
        <f>'Calculs rendements'!GA77</f>
        <v>-4.8400665357825327E-2</v>
      </c>
      <c r="AV72" s="76">
        <f>'Calculs rendements'!GE77</f>
        <v>7.740806336967386E-2</v>
      </c>
      <c r="AW72" s="76">
        <f>'Calculs rendements'!GI77</f>
        <v>-0.14152731716090686</v>
      </c>
      <c r="AX72" s="76">
        <f>'Calculs rendements'!GM77</f>
        <v>-0.16992120063063937</v>
      </c>
      <c r="AY72" s="76">
        <f>'Calculs rendements'!GQ77</f>
        <v>-0.52032372314257147</v>
      </c>
    </row>
    <row r="73" spans="2:51">
      <c r="B73" s="76">
        <f>'Calculs rendements'!C78</f>
        <v>-0.42301897755895401</v>
      </c>
      <c r="C73" s="76">
        <f>'Calculs rendements'!G78</f>
        <v>-0.15135883018138255</v>
      </c>
      <c r="D73" s="76">
        <f>'Calculs rendements'!K78</f>
        <v>-4.2097429889879134E-2</v>
      </c>
      <c r="E73" s="76">
        <f>'Calculs rendements'!O78</f>
        <v>-2.7443258572520751E-2</v>
      </c>
      <c r="F73" s="76">
        <f>'Calculs rendements'!S78</f>
        <v>-2.8103511421057929E-2</v>
      </c>
      <c r="G73" s="76">
        <f>'Calculs rendements'!W78</f>
        <v>7.5764666649794851E-2</v>
      </c>
      <c r="H73" s="76">
        <f>'Calculs rendements'!AA78</f>
        <v>1.3044093055754104E-2</v>
      </c>
      <c r="I73" s="76">
        <f>'Calculs rendements'!AE78</f>
        <v>-0.16957346296865711</v>
      </c>
      <c r="J73" s="76">
        <f>'Calculs rendements'!AI78</f>
        <v>-5.9176311324178325E-2</v>
      </c>
      <c r="K73" s="76">
        <f>'Calculs rendements'!AM78</f>
        <v>-0.12894667872485255</v>
      </c>
      <c r="L73" s="76">
        <f>'Calculs rendements'!AQ78</f>
        <v>-3.7799518396629969E-2</v>
      </c>
      <c r="M73" s="76">
        <f>'Calculs rendements'!AU78</f>
        <v>0.11682495447980834</v>
      </c>
      <c r="N73" s="76">
        <f>'Calculs rendements'!AY78</f>
        <v>-3.7917435437650568E-2</v>
      </c>
      <c r="O73" s="76">
        <f>'Calculs rendements'!BC78</f>
        <v>-0.22671478395840375</v>
      </c>
      <c r="P73" s="76">
        <f>'Calculs rendements'!BG78</f>
        <v>-0.12933516400433534</v>
      </c>
      <c r="Q73" s="76">
        <f>'Calculs rendements'!BK78</f>
        <v>-0.41582642251459223</v>
      </c>
      <c r="R73" s="76">
        <f>'Calculs rendements'!BO78</f>
        <v>-0.2566217058306331</v>
      </c>
      <c r="S73" s="76">
        <f>'Calculs rendements'!BS78</f>
        <v>-6.1434519709689918E-2</v>
      </c>
      <c r="T73" s="76">
        <f>'Calculs rendements'!BW78</f>
        <v>-8.3795176954865117E-2</v>
      </c>
      <c r="U73" s="76">
        <f>'Calculs rendements'!CA78</f>
        <v>-4.4132989382232153E-2</v>
      </c>
      <c r="V73" s="76">
        <f>'Calculs rendements'!CE78</f>
        <v>-2.2117077771267379E-2</v>
      </c>
      <c r="W73" s="76">
        <f>'Calculs rendements'!CI78</f>
        <v>6.7108974672289842E-3</v>
      </c>
      <c r="X73" s="76">
        <f>'Calculs rendements'!CM78</f>
        <v>0.12067685665972519</v>
      </c>
      <c r="Y73" s="76">
        <f>'Calculs rendements'!CQ78</f>
        <v>-8.4779846414438392E-2</v>
      </c>
      <c r="Z73" s="76">
        <f>'Calculs rendements'!CU78</f>
        <v>-0.72444015369254844</v>
      </c>
      <c r="AA73" s="76">
        <f>'Calculs rendements'!CY78</f>
        <v>-0.13994548960759062</v>
      </c>
      <c r="AB73" s="76">
        <f>'Calculs rendements'!DC78</f>
        <v>4.1373803331010713E-2</v>
      </c>
      <c r="AC73" s="76">
        <f>'Calculs rendements'!DG78</f>
        <v>2.8872375464724716E-2</v>
      </c>
      <c r="AD73" s="76">
        <f>'Calculs rendements'!DK78</f>
        <v>-0.23760333419989405</v>
      </c>
      <c r="AE73" s="76">
        <f>'Calculs rendements'!DO78</f>
        <v>-0.18602276299915441</v>
      </c>
      <c r="AF73" s="76">
        <f>'Calculs rendements'!DS78</f>
        <v>5.6813304143072459E-2</v>
      </c>
      <c r="AG73" s="76">
        <f>'Calculs rendements'!DW78</f>
        <v>-0.24274615502010732</v>
      </c>
      <c r="AH73" s="76">
        <f>'Calculs rendements'!EA78</f>
        <v>-0.11823730800184692</v>
      </c>
      <c r="AI73" s="76">
        <f>'Calculs rendements'!EE78</f>
        <v>2.6053676992769195E-2</v>
      </c>
      <c r="AJ73" s="76">
        <f>'Calculs rendements'!EI78</f>
        <v>-0.15216367544172754</v>
      </c>
      <c r="AK73" s="76">
        <f>'Calculs rendements'!EM78</f>
        <v>-2.8186996244404187E-2</v>
      </c>
      <c r="AL73" s="76">
        <f>'Calculs rendements'!EQ78</f>
        <v>0.26635798487638812</v>
      </c>
      <c r="AM73" s="76">
        <f>'Calculs rendements'!EU78</f>
        <v>-0.11743471684458442</v>
      </c>
      <c r="AN73" s="76">
        <f>'Calculs rendements'!EY78</f>
        <v>-9.6884199823955325E-2</v>
      </c>
      <c r="AO73" s="76">
        <f>'Calculs rendements'!FC78</f>
        <v>-0.23387177879596055</v>
      </c>
      <c r="AP73" s="76">
        <f>'Calculs rendements'!FG78</f>
        <v>-0.13899193048868139</v>
      </c>
      <c r="AQ73" s="76">
        <f>'Calculs rendements'!FK78</f>
        <v>8.656260623931071E-2</v>
      </c>
      <c r="AR73" s="76">
        <f>'Calculs rendements'!FO78</f>
        <v>-3.1660623493444236E-2</v>
      </c>
      <c r="AS73" s="76">
        <f>'Calculs rendements'!FS78</f>
        <v>-0.10882081955165514</v>
      </c>
      <c r="AT73" s="76">
        <f>'Calculs rendements'!FW78</f>
        <v>-0.10460109848501691</v>
      </c>
      <c r="AU73" s="76">
        <f>'Calculs rendements'!GA78</f>
        <v>2.9108785144200514E-2</v>
      </c>
      <c r="AV73" s="76">
        <f>'Calculs rendements'!GE78</f>
        <v>6.7211697943615104E-2</v>
      </c>
      <c r="AW73" s="76">
        <f>'Calculs rendements'!GI78</f>
        <v>1.3926589641303383E-2</v>
      </c>
      <c r="AX73" s="76">
        <f>'Calculs rendements'!GM78</f>
        <v>-9.37253713603209E-2</v>
      </c>
      <c r="AY73" s="76">
        <f>'Calculs rendements'!GQ78</f>
        <v>-5.0866603116533876E-2</v>
      </c>
    </row>
    <row r="74" spans="2:51">
      <c r="B74" s="76">
        <f>'Calculs rendements'!C79</f>
        <v>0.25174543115372894</v>
      </c>
      <c r="C74" s="76">
        <f>'Calculs rendements'!G79</f>
        <v>8.2910375980189507E-2</v>
      </c>
      <c r="D74" s="76">
        <f>'Calculs rendements'!K79</f>
        <v>-2.4145029122338839E-2</v>
      </c>
      <c r="E74" s="76">
        <f>'Calculs rendements'!O79</f>
        <v>-4.2182667643398883E-2</v>
      </c>
      <c r="F74" s="76">
        <f>'Calculs rendements'!S79</f>
        <v>-6.1463287309186362E-2</v>
      </c>
      <c r="G74" s="76">
        <f>'Calculs rendements'!W79</f>
        <v>-2.1594880519833246E-2</v>
      </c>
      <c r="H74" s="76">
        <f>'Calculs rendements'!AA79</f>
        <v>0.1126007384876643</v>
      </c>
      <c r="I74" s="76">
        <f>'Calculs rendements'!AE79</f>
        <v>3.8572806649893532E-4</v>
      </c>
      <c r="J74" s="76">
        <f>'Calculs rendements'!AI79</f>
        <v>3.7193445847518998E-2</v>
      </c>
      <c r="K74" s="76">
        <f>'Calculs rendements'!AM79</f>
        <v>4.390112529287702E-2</v>
      </c>
      <c r="L74" s="76">
        <f>'Calculs rendements'!AQ79</f>
        <v>-3.5120066518722223E-2</v>
      </c>
      <c r="M74" s="76">
        <f>'Calculs rendements'!AU79</f>
        <v>0.13987533732175858</v>
      </c>
      <c r="N74" s="76">
        <f>'Calculs rendements'!AY79</f>
        <v>9.9646936052354307E-2</v>
      </c>
      <c r="O74" s="76">
        <f>'Calculs rendements'!BC79</f>
        <v>-0.19363408137888488</v>
      </c>
      <c r="P74" s="76">
        <f>'Calculs rendements'!BG79</f>
        <v>6.4796254299669648E-2</v>
      </c>
      <c r="Q74" s="76">
        <f>'Calculs rendements'!BK79</f>
        <v>0.17237611664982638</v>
      </c>
      <c r="R74" s="76">
        <f>'Calculs rendements'!BO79</f>
        <v>-0.35923355750972491</v>
      </c>
      <c r="S74" s="76">
        <f>'Calculs rendements'!BS79</f>
        <v>-1.2939104501871841E-2</v>
      </c>
      <c r="T74" s="76">
        <f>'Calculs rendements'!BW79</f>
        <v>7.9683814302851805E-2</v>
      </c>
      <c r="U74" s="76">
        <f>'Calculs rendements'!CA79</f>
        <v>-5.7457030884075021E-2</v>
      </c>
      <c r="V74" s="76">
        <f>'Calculs rendements'!CE79</f>
        <v>9.3807481744999865E-2</v>
      </c>
      <c r="W74" s="76">
        <f>'Calculs rendements'!CI79</f>
        <v>5.8143467339057744E-2</v>
      </c>
      <c r="X74" s="76">
        <f>'Calculs rendements'!CM79</f>
        <v>-5.1326477091372558E-2</v>
      </c>
      <c r="Y74" s="76">
        <f>'Calculs rendements'!CQ79</f>
        <v>-4.1727359615736377E-2</v>
      </c>
      <c r="Z74" s="76">
        <f>'Calculs rendements'!CU79</f>
        <v>-9.1860165601034313E-2</v>
      </c>
      <c r="AA74" s="76">
        <f>'Calculs rendements'!CY79</f>
        <v>-6.7846337867752248E-3</v>
      </c>
      <c r="AB74" s="76">
        <f>'Calculs rendements'!DC79</f>
        <v>-4.7376085383382935E-2</v>
      </c>
      <c r="AC74" s="76">
        <f>'Calculs rendements'!DG79</f>
        <v>-4.6193103235698856E-2</v>
      </c>
      <c r="AD74" s="76">
        <f>'Calculs rendements'!DK79</f>
        <v>3.3190819591747432E-2</v>
      </c>
      <c r="AE74" s="76">
        <f>'Calculs rendements'!DO79</f>
        <v>7.2518718292676615E-2</v>
      </c>
      <c r="AF74" s="76">
        <f>'Calculs rendements'!DS79</f>
        <v>6.9734257943170744E-2</v>
      </c>
      <c r="AG74" s="76">
        <f>'Calculs rendements'!DW79</f>
        <v>-9.9331174181170573E-2</v>
      </c>
      <c r="AH74" s="76">
        <f>'Calculs rendements'!EA79</f>
        <v>0.10396954491132465</v>
      </c>
      <c r="AI74" s="76">
        <f>'Calculs rendements'!EE79</f>
        <v>-1.2942040756279496E-2</v>
      </c>
      <c r="AJ74" s="76">
        <f>'Calculs rendements'!EI79</f>
        <v>9.644011010531052E-2</v>
      </c>
      <c r="AK74" s="76">
        <f>'Calculs rendements'!EM79</f>
        <v>-2.8704292452144717E-2</v>
      </c>
      <c r="AL74" s="76">
        <f>'Calculs rendements'!EQ79</f>
        <v>5.3461128724948487E-2</v>
      </c>
      <c r="AM74" s="76">
        <f>'Calculs rendements'!EU79</f>
        <v>8.0524904457428367E-2</v>
      </c>
      <c r="AN74" s="76">
        <f>'Calculs rendements'!EY79</f>
        <v>0.14165477542794477</v>
      </c>
      <c r="AO74" s="76">
        <f>'Calculs rendements'!FC79</f>
        <v>7.5561448944314949E-2</v>
      </c>
      <c r="AP74" s="76">
        <f>'Calculs rendements'!FG79</f>
        <v>1.0199435461051674E-2</v>
      </c>
      <c r="AQ74" s="76">
        <f>'Calculs rendements'!FK79</f>
        <v>4.4605322991576553E-2</v>
      </c>
      <c r="AR74" s="76">
        <f>'Calculs rendements'!FO79</f>
        <v>3.8697289953683774E-2</v>
      </c>
      <c r="AS74" s="76">
        <f>'Calculs rendements'!FS79</f>
        <v>6.5392753606900833E-2</v>
      </c>
      <c r="AT74" s="76">
        <f>'Calculs rendements'!FW79</f>
        <v>1.0572148836740557E-2</v>
      </c>
      <c r="AU74" s="76">
        <f>'Calculs rendements'!GA79</f>
        <v>4.3730084887357606E-2</v>
      </c>
      <c r="AV74" s="76">
        <f>'Calculs rendements'!GE79</f>
        <v>6.5698866825725052E-2</v>
      </c>
      <c r="AW74" s="76">
        <f>'Calculs rendements'!GI79</f>
        <v>5.4439277939105024E-2</v>
      </c>
      <c r="AX74" s="76">
        <f>'Calculs rendements'!GM79</f>
        <v>1.5825597590713756E-2</v>
      </c>
      <c r="AY74" s="76">
        <f>'Calculs rendements'!GQ79</f>
        <v>-5.3745318782202327E-3</v>
      </c>
    </row>
    <row r="75" spans="2:51">
      <c r="B75" s="76">
        <f>'Calculs rendements'!C80</f>
        <v>0.18302498179465457</v>
      </c>
      <c r="C75" s="76">
        <f>'Calculs rendements'!G80</f>
        <v>-0.10974290618370608</v>
      </c>
      <c r="D75" s="76">
        <f>'Calculs rendements'!K80</f>
        <v>6.7877301733699665E-3</v>
      </c>
      <c r="E75" s="76">
        <f>'Calculs rendements'!O80</f>
        <v>-4.0450125443515028E-3</v>
      </c>
      <c r="F75" s="76">
        <f>'Calculs rendements'!S80</f>
        <v>9.8402923556409991E-2</v>
      </c>
      <c r="G75" s="76">
        <f>'Calculs rendements'!W80</f>
        <v>-0.17879665876528122</v>
      </c>
      <c r="H75" s="76">
        <f>'Calculs rendements'!AA80</f>
        <v>-0.18050195358729931</v>
      </c>
      <c r="I75" s="76">
        <f>'Calculs rendements'!AE80</f>
        <v>0.18501749526486366</v>
      </c>
      <c r="J75" s="76">
        <f>'Calculs rendements'!AI80</f>
        <v>-1.4589595975495633E-2</v>
      </c>
      <c r="K75" s="76">
        <f>'Calculs rendements'!AM80</f>
        <v>-2.9392358966050851E-2</v>
      </c>
      <c r="L75" s="76">
        <f>'Calculs rendements'!AQ80</f>
        <v>0.13035717588721654</v>
      </c>
      <c r="M75" s="76">
        <f>'Calculs rendements'!AU80</f>
        <v>-0.1263194253892205</v>
      </c>
      <c r="N75" s="76">
        <f>'Calculs rendements'!AY80</f>
        <v>-0.19926918210548933</v>
      </c>
      <c r="O75" s="76">
        <f>'Calculs rendements'!BC80</f>
        <v>4.8561993184787905E-2</v>
      </c>
      <c r="P75" s="76">
        <f>'Calculs rendements'!BG80</f>
        <v>2.018907595759506E-2</v>
      </c>
      <c r="Q75" s="76">
        <f>'Calculs rendements'!BK80</f>
        <v>1.9017480437689284E-2</v>
      </c>
      <c r="R75" s="76">
        <f>'Calculs rendements'!BO80</f>
        <v>-7.9655865387143615E-3</v>
      </c>
      <c r="S75" s="76">
        <f>'Calculs rendements'!BS80</f>
        <v>-0.12677686210613157</v>
      </c>
      <c r="T75" s="76">
        <f>'Calculs rendements'!BW80</f>
        <v>-0.1936211677237652</v>
      </c>
      <c r="U75" s="76">
        <f>'Calculs rendements'!CA80</f>
        <v>-5.9915304175536376E-3</v>
      </c>
      <c r="V75" s="76">
        <f>'Calculs rendements'!CE80</f>
        <v>-0.14945732487268451</v>
      </c>
      <c r="W75" s="76">
        <f>'Calculs rendements'!CI80</f>
        <v>-0.26018972166017068</v>
      </c>
      <c r="X75" s="76">
        <f>'Calculs rendements'!CM80</f>
        <v>-9.3461735044922292E-2</v>
      </c>
      <c r="Y75" s="76">
        <f>'Calculs rendements'!CQ80</f>
        <v>-2.7150982116277735E-2</v>
      </c>
      <c r="Z75" s="76">
        <f>'Calculs rendements'!CU80</f>
        <v>0.10489671435382915</v>
      </c>
      <c r="AA75" s="76">
        <f>'Calculs rendements'!CY80</f>
        <v>-2.1163432133958781E-2</v>
      </c>
      <c r="AB75" s="76">
        <f>'Calculs rendements'!DC80</f>
        <v>-7.0267911299116734E-2</v>
      </c>
      <c r="AC75" s="76">
        <f>'Calculs rendements'!DG80</f>
        <v>1.4245101183287067E-2</v>
      </c>
      <c r="AD75" s="76">
        <f>'Calculs rendements'!DK80</f>
        <v>0.11663690372576088</v>
      </c>
      <c r="AE75" s="76">
        <f>'Calculs rendements'!DO80</f>
        <v>-2.5949949589612335E-2</v>
      </c>
      <c r="AF75" s="76">
        <f>'Calculs rendements'!DS80</f>
        <v>-6.3080364642188094E-2</v>
      </c>
      <c r="AG75" s="76">
        <f>'Calculs rendements'!DW80</f>
        <v>6.1926550688919238E-2</v>
      </c>
      <c r="AH75" s="76">
        <f>'Calculs rendements'!EA80</f>
        <v>-3.6858513476957272E-4</v>
      </c>
      <c r="AI75" s="76">
        <f>'Calculs rendements'!EE80</f>
        <v>-0.12810667685793695</v>
      </c>
      <c r="AJ75" s="76">
        <f>'Calculs rendements'!EI80</f>
        <v>-1.8871177971939647E-3</v>
      </c>
      <c r="AK75" s="76">
        <f>'Calculs rendements'!EM80</f>
        <v>4.9776029078565098E-2</v>
      </c>
      <c r="AL75" s="76">
        <f>'Calculs rendements'!EQ80</f>
        <v>-0.19703876352633226</v>
      </c>
      <c r="AM75" s="76">
        <f>'Calculs rendements'!EU80</f>
        <v>2.6401617222326985E-2</v>
      </c>
      <c r="AN75" s="76">
        <f>'Calculs rendements'!EY80</f>
        <v>-0.16106277051520509</v>
      </c>
      <c r="AO75" s="76">
        <f>'Calculs rendements'!FC80</f>
        <v>-8.8525505417519232E-2</v>
      </c>
      <c r="AP75" s="76">
        <f>'Calculs rendements'!FG80</f>
        <v>-0.13934689714284998</v>
      </c>
      <c r="AQ75" s="76">
        <f>'Calculs rendements'!FK80</f>
        <v>-0.14076985434527384</v>
      </c>
      <c r="AR75" s="76">
        <f>'Calculs rendements'!FO80</f>
        <v>3.7075268518646398E-2</v>
      </c>
      <c r="AS75" s="76">
        <f>'Calculs rendements'!FS80</f>
        <v>-0.11644350647789935</v>
      </c>
      <c r="AT75" s="76">
        <f>'Calculs rendements'!FW80</f>
        <v>-1.2234138447701211E-2</v>
      </c>
      <c r="AU75" s="76">
        <f>'Calculs rendements'!GA80</f>
        <v>5.5899843267921438E-3</v>
      </c>
      <c r="AV75" s="76">
        <f>'Calculs rendements'!GE80</f>
        <v>1.0272832333282866E-2</v>
      </c>
      <c r="AW75" s="76">
        <f>'Calculs rendements'!GI80</f>
        <v>-1.9366033547790899E-3</v>
      </c>
      <c r="AX75" s="76">
        <f>'Calculs rendements'!GM80</f>
        <v>-9.6201869446560756E-2</v>
      </c>
      <c r="AY75" s="76">
        <f>'Calculs rendements'!GQ80</f>
        <v>-0.29597849405675536</v>
      </c>
    </row>
    <row r="76" spans="2:51">
      <c r="B76" s="76">
        <f>'Calculs rendements'!C81</f>
        <v>9.0687796994319114E-2</v>
      </c>
      <c r="C76" s="76">
        <f>'Calculs rendements'!G81</f>
        <v>5.8416591333019643E-2</v>
      </c>
      <c r="D76" s="76">
        <f>'Calculs rendements'!K81</f>
        <v>-4.4231199435073809E-2</v>
      </c>
      <c r="E76" s="76">
        <f>'Calculs rendements'!O81</f>
        <v>-0.12439163581325144</v>
      </c>
      <c r="F76" s="76">
        <f>'Calculs rendements'!S81</f>
        <v>-8.7566432242280945E-2</v>
      </c>
      <c r="G76" s="76">
        <f>'Calculs rendements'!W81</f>
        <v>-1.5084498707433622E-2</v>
      </c>
      <c r="H76" s="76">
        <f>'Calculs rendements'!AA81</f>
        <v>-4.9059984424536886E-2</v>
      </c>
      <c r="I76" s="76">
        <f>'Calculs rendements'!AE81</f>
        <v>-6.0784891069121855E-2</v>
      </c>
      <c r="J76" s="76">
        <f>'Calculs rendements'!AI81</f>
        <v>-8.8652467164827414E-2</v>
      </c>
      <c r="K76" s="76">
        <f>'Calculs rendements'!AM81</f>
        <v>-7.4623018962282697E-2</v>
      </c>
      <c r="L76" s="76">
        <f>'Calculs rendements'!AQ81</f>
        <v>-0.1615966490698538</v>
      </c>
      <c r="M76" s="76">
        <f>'Calculs rendements'!AU81</f>
        <v>-0.20906018862467374</v>
      </c>
      <c r="N76" s="76">
        <f>'Calculs rendements'!AY81</f>
        <v>-3.4023009501192039E-2</v>
      </c>
      <c r="O76" s="76">
        <f>'Calculs rendements'!BC81</f>
        <v>-6.581864928499119E-2</v>
      </c>
      <c r="P76" s="76">
        <f>'Calculs rendements'!BG81</f>
        <v>-6.3465357146630416E-2</v>
      </c>
      <c r="Q76" s="76">
        <f>'Calculs rendements'!BK81</f>
        <v>-8.4223903486908822E-2</v>
      </c>
      <c r="R76" s="76">
        <f>'Calculs rendements'!BO81</f>
        <v>-0.14381875566148231</v>
      </c>
      <c r="S76" s="76">
        <f>'Calculs rendements'!BS81</f>
        <v>9.9818419698001377E-3</v>
      </c>
      <c r="T76" s="76">
        <f>'Calculs rendements'!BW81</f>
        <v>-0.20011515002019273</v>
      </c>
      <c r="U76" s="76">
        <f>'Calculs rendements'!CA81</f>
        <v>-4.8009155015425832E-2</v>
      </c>
      <c r="V76" s="76">
        <f>'Calculs rendements'!CE81</f>
        <v>5.945455097326513E-2</v>
      </c>
      <c r="W76" s="76">
        <f>'Calculs rendements'!CI81</f>
        <v>-0.50973429298342632</v>
      </c>
      <c r="X76" s="76">
        <f>'Calculs rendements'!CM81</f>
        <v>-4.165305123757259E-2</v>
      </c>
      <c r="Y76" s="76">
        <f>'Calculs rendements'!CQ81</f>
        <v>-9.6228291549043096E-2</v>
      </c>
      <c r="Z76" s="76">
        <f>'Calculs rendements'!CU81</f>
        <v>-0.13848533021281326</v>
      </c>
      <c r="AA76" s="76">
        <f>'Calculs rendements'!CY81</f>
        <v>-0.13762276842948401</v>
      </c>
      <c r="AB76" s="76">
        <f>'Calculs rendements'!DC81</f>
        <v>-6.148004117642597E-2</v>
      </c>
      <c r="AC76" s="76">
        <f>'Calculs rendements'!DG81</f>
        <v>-0.19073302873625525</v>
      </c>
      <c r="AD76" s="76">
        <f>'Calculs rendements'!DK81</f>
        <v>-7.2932469491031673E-2</v>
      </c>
      <c r="AE76" s="76">
        <f>'Calculs rendements'!DO81</f>
        <v>-0.24460833961696204</v>
      </c>
      <c r="AF76" s="76">
        <f>'Calculs rendements'!DS81</f>
        <v>-4.0186008523817908E-2</v>
      </c>
      <c r="AG76" s="76">
        <f>'Calculs rendements'!DW81</f>
        <v>-0.16674163348112103</v>
      </c>
      <c r="AH76" s="76">
        <f>'Calculs rendements'!EA81</f>
        <v>-0.16471111935497426</v>
      </c>
      <c r="AI76" s="76">
        <f>'Calculs rendements'!EE81</f>
        <v>1.4136586403712365E-2</v>
      </c>
      <c r="AJ76" s="76">
        <f>'Calculs rendements'!EI81</f>
        <v>-0.12912789637370936</v>
      </c>
      <c r="AK76" s="76">
        <f>'Calculs rendements'!EM81</f>
        <v>-7.4701427356903355E-2</v>
      </c>
      <c r="AL76" s="76">
        <f>'Calculs rendements'!EQ81</f>
        <v>-0.24694201879634678</v>
      </c>
      <c r="AM76" s="76">
        <f>'Calculs rendements'!EU81</f>
        <v>-0.10888787031626782</v>
      </c>
      <c r="AN76" s="76">
        <f>'Calculs rendements'!EY81</f>
        <v>-0.17311880860360765</v>
      </c>
      <c r="AO76" s="76">
        <f>'Calculs rendements'!FC81</f>
        <v>-0.2779198990840468</v>
      </c>
      <c r="AP76" s="76">
        <f>'Calculs rendements'!FG81</f>
        <v>-0.20267578226161753</v>
      </c>
      <c r="AQ76" s="76">
        <f>'Calculs rendements'!FK81</f>
        <v>-6.3585678992796463E-2</v>
      </c>
      <c r="AR76" s="76">
        <f>'Calculs rendements'!FO81</f>
        <v>-6.8028086076852484E-2</v>
      </c>
      <c r="AS76" s="76">
        <f>'Calculs rendements'!FS81</f>
        <v>-8.6646369061499529E-2</v>
      </c>
      <c r="AT76" s="76">
        <f>'Calculs rendements'!FW81</f>
        <v>-4.8393407668784055E-2</v>
      </c>
      <c r="AU76" s="76">
        <f>'Calculs rendements'!GA81</f>
        <v>6.8264509330240669E-2</v>
      </c>
      <c r="AV76" s="76">
        <f>'Calculs rendements'!GE81</f>
        <v>-3.9500379550200158E-2</v>
      </c>
      <c r="AW76" s="76">
        <f>'Calculs rendements'!GI81</f>
        <v>-0.18059334475838423</v>
      </c>
      <c r="AX76" s="76">
        <f>'Calculs rendements'!GM81</f>
        <v>-0.21482698027880776</v>
      </c>
      <c r="AY76" s="76">
        <f>'Calculs rendements'!GQ81</f>
        <v>3.8547165251017305E-3</v>
      </c>
    </row>
    <row r="77" spans="2:51">
      <c r="B77" s="76">
        <f>'Calculs rendements'!C82</f>
        <v>-4.9604680631062041E-2</v>
      </c>
      <c r="C77" s="76">
        <f>'Calculs rendements'!G82</f>
        <v>4.1227368426277507E-2</v>
      </c>
      <c r="D77" s="76">
        <f>'Calculs rendements'!K82</f>
        <v>-1.4685530226275288E-3</v>
      </c>
      <c r="E77" s="76">
        <f>'Calculs rendements'!O82</f>
        <v>-2.6579401280867023E-2</v>
      </c>
      <c r="F77" s="76">
        <f>'Calculs rendements'!S82</f>
        <v>4.4647734323010162E-2</v>
      </c>
      <c r="G77" s="76">
        <f>'Calculs rendements'!W82</f>
        <v>9.309744716670355E-3</v>
      </c>
      <c r="H77" s="76">
        <f>'Calculs rendements'!AA82</f>
        <v>6.4336761875109005E-2</v>
      </c>
      <c r="I77" s="76">
        <f>'Calculs rendements'!AE82</f>
        <v>1.8225276650325934E-2</v>
      </c>
      <c r="J77" s="76">
        <f>'Calculs rendements'!AI82</f>
        <v>-5.6169974296737077E-2</v>
      </c>
      <c r="K77" s="76">
        <f>'Calculs rendements'!AM82</f>
        <v>3.5179917680230051E-2</v>
      </c>
      <c r="L77" s="76">
        <f>'Calculs rendements'!AQ82</f>
        <v>-0.2859680487850319</v>
      </c>
      <c r="M77" s="76">
        <f>'Calculs rendements'!AU82</f>
        <v>0.16514463255496803</v>
      </c>
      <c r="N77" s="76">
        <f>'Calculs rendements'!AY82</f>
        <v>3.7099247238233754E-2</v>
      </c>
      <c r="O77" s="76">
        <f>'Calculs rendements'!BC82</f>
        <v>-0.25449326146576651</v>
      </c>
      <c r="P77" s="76">
        <f>'Calculs rendements'!BG82</f>
        <v>8.9266195820212155E-2</v>
      </c>
      <c r="Q77" s="76">
        <f>'Calculs rendements'!BK82</f>
        <v>0.19617024233275829</v>
      </c>
      <c r="R77" s="76">
        <f>'Calculs rendements'!BO82</f>
        <v>0.1801387577871541</v>
      </c>
      <c r="S77" s="76">
        <f>'Calculs rendements'!BS82</f>
        <v>-2.2734328317797623E-2</v>
      </c>
      <c r="T77" s="76">
        <f>'Calculs rendements'!BW82</f>
        <v>5.7713386890144304E-2</v>
      </c>
      <c r="U77" s="76">
        <f>'Calculs rendements'!CA82</f>
        <v>-8.1409807611371302E-2</v>
      </c>
      <c r="V77" s="76">
        <f>'Calculs rendements'!CE82</f>
        <v>9.8297700992749107E-2</v>
      </c>
      <c r="W77" s="76">
        <f>'Calculs rendements'!CI82</f>
        <v>0.20983432607602734</v>
      </c>
      <c r="X77" s="76">
        <f>'Calculs rendements'!CM82</f>
        <v>8.2355574034419537E-2</v>
      </c>
      <c r="Y77" s="76">
        <f>'Calculs rendements'!CQ82</f>
        <v>-0.10367842947484138</v>
      </c>
      <c r="Z77" s="76">
        <f>'Calculs rendements'!CU82</f>
        <v>-0.55439538500825469</v>
      </c>
      <c r="AA77" s="76">
        <f>'Calculs rendements'!CY82</f>
        <v>1.9534432461549865E-2</v>
      </c>
      <c r="AB77" s="76">
        <f>'Calculs rendements'!DC82</f>
        <v>-3.1944828409652105E-2</v>
      </c>
      <c r="AC77" s="76">
        <f>'Calculs rendements'!DG82</f>
        <v>-0.14329076520790493</v>
      </c>
      <c r="AD77" s="76">
        <f>'Calculs rendements'!DK82</f>
        <v>-0.15634607039069398</v>
      </c>
      <c r="AE77" s="76">
        <f>'Calculs rendements'!DO82</f>
        <v>6.8134451045402097E-2</v>
      </c>
      <c r="AF77" s="76">
        <f>'Calculs rendements'!DS82</f>
        <v>4.71950058157986E-2</v>
      </c>
      <c r="AG77" s="76">
        <f>'Calculs rendements'!DW82</f>
        <v>-0.2358370194498253</v>
      </c>
      <c r="AH77" s="76">
        <f>'Calculs rendements'!EA82</f>
        <v>8.534406916042668E-2</v>
      </c>
      <c r="AI77" s="76">
        <f>'Calculs rendements'!EE82</f>
        <v>-3.7761615855662664E-2</v>
      </c>
      <c r="AJ77" s="76">
        <f>'Calculs rendements'!EI82</f>
        <v>5.4485214868909712E-2</v>
      </c>
      <c r="AK77" s="76">
        <f>'Calculs rendements'!EM82</f>
        <v>-0.10471094836321661</v>
      </c>
      <c r="AL77" s="76">
        <f>'Calculs rendements'!EQ82</f>
        <v>5.970009837780544E-2</v>
      </c>
      <c r="AM77" s="76">
        <f>'Calculs rendements'!EU82</f>
        <v>-0.13921231987993868</v>
      </c>
      <c r="AN77" s="76">
        <f>'Calculs rendements'!EY82</f>
        <v>2.1901488477068756E-2</v>
      </c>
      <c r="AO77" s="76">
        <f>'Calculs rendements'!FC82</f>
        <v>0.16731892624233735</v>
      </c>
      <c r="AP77" s="76">
        <f>'Calculs rendements'!FG82</f>
        <v>8.5820238231626059E-2</v>
      </c>
      <c r="AQ77" s="76">
        <f>'Calculs rendements'!FK82</f>
        <v>4.9383558157077997E-2</v>
      </c>
      <c r="AR77" s="76">
        <f>'Calculs rendements'!FO82</f>
        <v>-6.7203592914477417E-2</v>
      </c>
      <c r="AS77" s="76">
        <f>'Calculs rendements'!FS82</f>
        <v>6.0195287579560421E-2</v>
      </c>
      <c r="AT77" s="76">
        <f>'Calculs rendements'!FW82</f>
        <v>6.1847430862422004E-2</v>
      </c>
      <c r="AU77" s="76">
        <f>'Calculs rendements'!GA82</f>
        <v>-6.0339640502703601E-2</v>
      </c>
      <c r="AV77" s="76">
        <f>'Calculs rendements'!GE82</f>
        <v>-0.10120327980869422</v>
      </c>
      <c r="AW77" s="76">
        <f>'Calculs rendements'!GI82</f>
        <v>-0.28162671577961101</v>
      </c>
      <c r="AX77" s="76">
        <f>'Calculs rendements'!GM82</f>
        <v>2.5009408269466862E-2</v>
      </c>
      <c r="AY77" s="76">
        <f>'Calculs rendements'!GQ82</f>
        <v>0.37715791241441243</v>
      </c>
    </row>
    <row r="78" spans="2:51">
      <c r="B78" s="76">
        <f>'Calculs rendements'!C83</f>
        <v>0.11679147551073964</v>
      </c>
      <c r="C78" s="76">
        <f>'Calculs rendements'!G83</f>
        <v>0.1935713353714954</v>
      </c>
      <c r="D78" s="76">
        <f>'Calculs rendements'!K83</f>
        <v>2.4285108956887035E-2</v>
      </c>
      <c r="E78" s="76">
        <f>'Calculs rendements'!O83</f>
        <v>1.1715469474225615E-2</v>
      </c>
      <c r="F78" s="76">
        <f>'Calculs rendements'!S83</f>
        <v>8.4243226014673447E-2</v>
      </c>
      <c r="G78" s="76">
        <f>'Calculs rendements'!W83</f>
        <v>4.5659788930973826E-2</v>
      </c>
      <c r="H78" s="76">
        <f>'Calculs rendements'!AA83</f>
        <v>0.17098057806572772</v>
      </c>
      <c r="I78" s="76">
        <f>'Calculs rendements'!AE83</f>
        <v>-3.056265041016681E-2</v>
      </c>
      <c r="J78" s="76">
        <f>'Calculs rendements'!AI83</f>
        <v>4.3751228273467141E-2</v>
      </c>
      <c r="K78" s="76">
        <f>'Calculs rendements'!AM83</f>
        <v>3.2272050380042536E-2</v>
      </c>
      <c r="L78" s="76">
        <f>'Calculs rendements'!AQ83</f>
        <v>0.22769921854641634</v>
      </c>
      <c r="M78" s="76">
        <f>'Calculs rendements'!AU83</f>
        <v>9.7520894467736485E-2</v>
      </c>
      <c r="N78" s="76">
        <f>'Calculs rendements'!AY83</f>
        <v>0.2260353990696114</v>
      </c>
      <c r="O78" s="76">
        <f>'Calculs rendements'!BC83</f>
        <v>5.7512244987811462E-2</v>
      </c>
      <c r="P78" s="76">
        <f>'Calculs rendements'!BG83</f>
        <v>0.16325867050175505</v>
      </c>
      <c r="Q78" s="76">
        <f>'Calculs rendements'!BK83</f>
        <v>0.10212413047310005</v>
      </c>
      <c r="R78" s="76">
        <f>'Calculs rendements'!BO83</f>
        <v>0.25725928687884808</v>
      </c>
      <c r="S78" s="76">
        <f>'Calculs rendements'!BS83</f>
        <v>-2.2715817223247406E-2</v>
      </c>
      <c r="T78" s="76">
        <f>'Calculs rendements'!BW83</f>
        <v>0.35255226328332812</v>
      </c>
      <c r="U78" s="76">
        <f>'Calculs rendements'!CA83</f>
        <v>0.11793499836393866</v>
      </c>
      <c r="V78" s="76">
        <f>'Calculs rendements'!CE83</f>
        <v>0.18621471379170199</v>
      </c>
      <c r="W78" s="76">
        <f>'Calculs rendements'!CI83</f>
        <v>0.34237826771416269</v>
      </c>
      <c r="X78" s="76">
        <f>'Calculs rendements'!CM83</f>
        <v>0.20162972655623984</v>
      </c>
      <c r="Y78" s="76">
        <f>'Calculs rendements'!CQ83</f>
        <v>0.15774592137228627</v>
      </c>
      <c r="Z78" s="76">
        <f>'Calculs rendements'!CU83</f>
        <v>0.12402363699988452</v>
      </c>
      <c r="AA78" s="76">
        <f>'Calculs rendements'!CY83</f>
        <v>5.168433550748041E-2</v>
      </c>
      <c r="AB78" s="76">
        <f>'Calculs rendements'!DC83</f>
        <v>-1.4424493408442058E-2</v>
      </c>
      <c r="AC78" s="76">
        <f>'Calculs rendements'!DG83</f>
        <v>0.25917679455033044</v>
      </c>
      <c r="AD78" s="76">
        <f>'Calculs rendements'!DK83</f>
        <v>1.5267472130788381E-2</v>
      </c>
      <c r="AE78" s="76">
        <f>'Calculs rendements'!DO83</f>
        <v>0.16221534415254368</v>
      </c>
      <c r="AF78" s="76">
        <f>'Calculs rendements'!DS83</f>
        <v>0.14466943964806275</v>
      </c>
      <c r="AG78" s="76">
        <f>'Calculs rendements'!DW83</f>
        <v>5.3788067567854668E-2</v>
      </c>
      <c r="AH78" s="76">
        <f>'Calculs rendements'!EA83</f>
        <v>0.13283282228284002</v>
      </c>
      <c r="AI78" s="76">
        <f>'Calculs rendements'!EE83</f>
        <v>-1.6461343474669182E-2</v>
      </c>
      <c r="AJ78" s="76">
        <f>'Calculs rendements'!EI83</f>
        <v>2.0855848760565354E-2</v>
      </c>
      <c r="AK78" s="76">
        <f>'Calculs rendements'!EM83</f>
        <v>1.6607780171823783E-2</v>
      </c>
      <c r="AL78" s="76">
        <f>'Calculs rendements'!EQ83</f>
        <v>7.5955932008815966E-2</v>
      </c>
      <c r="AM78" s="76">
        <f>'Calculs rendements'!EU83</f>
        <v>0.27480427856694334</v>
      </c>
      <c r="AN78" s="76">
        <f>'Calculs rendements'!EY83</f>
        <v>5.4575918150885E-2</v>
      </c>
      <c r="AO78" s="76">
        <f>'Calculs rendements'!FC83</f>
        <v>0.28339171833502691</v>
      </c>
      <c r="AP78" s="76">
        <f>'Calculs rendements'!FG83</f>
        <v>0.24133227231341811</v>
      </c>
      <c r="AQ78" s="76">
        <f>'Calculs rendements'!FK83</f>
        <v>2.6984211436003349E-2</v>
      </c>
      <c r="AR78" s="76">
        <f>'Calculs rendements'!FO83</f>
        <v>-5.4686224694559471E-2</v>
      </c>
      <c r="AS78" s="76">
        <f>'Calculs rendements'!FS83</f>
        <v>0.1178594804071918</v>
      </c>
      <c r="AT78" s="76">
        <f>'Calculs rendements'!FW83</f>
        <v>6.1821036675534687E-2</v>
      </c>
      <c r="AU78" s="76">
        <f>'Calculs rendements'!GA83</f>
        <v>-7.1330046127515312E-2</v>
      </c>
      <c r="AV78" s="76">
        <f>'Calculs rendements'!GE83</f>
        <v>0.1045553650893999</v>
      </c>
      <c r="AW78" s="76">
        <f>'Calculs rendements'!GI83</f>
        <v>0.26123450426765671</v>
      </c>
      <c r="AX78" s="76">
        <f>'Calculs rendements'!GM83</f>
        <v>0.18981757200934088</v>
      </c>
      <c r="AY78" s="76">
        <f>'Calculs rendements'!GQ83</f>
        <v>0.29385128140414279</v>
      </c>
    </row>
    <row r="79" spans="2:51">
      <c r="B79" s="76">
        <f>'Calculs rendements'!C84</f>
        <v>7.2030912708531777E-2</v>
      </c>
      <c r="C79" s="76">
        <f>'Calculs rendements'!G84</f>
        <v>1.9669255348311439E-2</v>
      </c>
      <c r="D79" s="76">
        <f>'Calculs rendements'!K84</f>
        <v>6.0831834075613385E-2</v>
      </c>
      <c r="E79" s="76">
        <f>'Calculs rendements'!O84</f>
        <v>0.11789400187438981</v>
      </c>
      <c r="F79" s="76">
        <f>'Calculs rendements'!S84</f>
        <v>4.4639106108965626E-2</v>
      </c>
      <c r="G79" s="76">
        <f>'Calculs rendements'!W84</f>
        <v>5.6759816407600479E-2</v>
      </c>
      <c r="H79" s="76">
        <f>'Calculs rendements'!AA84</f>
        <v>8.00233757922038E-3</v>
      </c>
      <c r="I79" s="76">
        <f>'Calculs rendements'!AE84</f>
        <v>9.3741552031698455E-2</v>
      </c>
      <c r="J79" s="76">
        <f>'Calculs rendements'!AI84</f>
        <v>6.6596978572818058E-2</v>
      </c>
      <c r="K79" s="76">
        <f>'Calculs rendements'!AM84</f>
        <v>7.9633095864724446E-2</v>
      </c>
      <c r="L79" s="76">
        <f>'Calculs rendements'!AQ84</f>
        <v>4.0531155198011648E-2</v>
      </c>
      <c r="M79" s="76">
        <f>'Calculs rendements'!AU84</f>
        <v>4.634603802891045E-2</v>
      </c>
      <c r="N79" s="76">
        <f>'Calculs rendements'!AY84</f>
        <v>4.047188538389191E-2</v>
      </c>
      <c r="O79" s="76">
        <f>'Calculs rendements'!BC84</f>
        <v>0.33702060035677706</v>
      </c>
      <c r="P79" s="76">
        <f>'Calculs rendements'!BG84</f>
        <v>-6.9518599952653276E-2</v>
      </c>
      <c r="Q79" s="76">
        <f>'Calculs rendements'!BK84</f>
        <v>8.9127670522887753E-2</v>
      </c>
      <c r="R79" s="76">
        <f>'Calculs rendements'!BO84</f>
        <v>0.19159525228511834</v>
      </c>
      <c r="S79" s="76">
        <f>'Calculs rendements'!BS84</f>
        <v>-0.11956269542063745</v>
      </c>
      <c r="T79" s="76">
        <f>'Calculs rendements'!BW84</f>
        <v>-2.3974326689213048E-2</v>
      </c>
      <c r="U79" s="76">
        <f>'Calculs rendements'!CA84</f>
        <v>3.6410916436583458E-2</v>
      </c>
      <c r="V79" s="76">
        <f>'Calculs rendements'!CE84</f>
        <v>-3.3113560837386556E-2</v>
      </c>
      <c r="W79" s="76">
        <f>'Calculs rendements'!CI84</f>
        <v>2.8233466816662851E-2</v>
      </c>
      <c r="X79" s="76">
        <f>'Calculs rendements'!CM84</f>
        <v>-9.5486087244931479E-3</v>
      </c>
      <c r="Y79" s="76">
        <f>'Calculs rendements'!CQ84</f>
        <v>-9.6157293266110905E-3</v>
      </c>
      <c r="Z79" s="76">
        <f>'Calculs rendements'!CU84</f>
        <v>0.53501372618559961</v>
      </c>
      <c r="AA79" s="76">
        <f>'Calculs rendements'!CY84</f>
        <v>9.910036989495271E-3</v>
      </c>
      <c r="AB79" s="76">
        <f>'Calculs rendements'!DC84</f>
        <v>5.6609171944664166E-3</v>
      </c>
      <c r="AC79" s="76">
        <f>'Calculs rendements'!DG84</f>
        <v>1.9297385585818359E-2</v>
      </c>
      <c r="AD79" s="76">
        <f>'Calculs rendements'!DK84</f>
        <v>0.1278333715098848</v>
      </c>
      <c r="AE79" s="76">
        <f>'Calculs rendements'!DO84</f>
        <v>2.831604020839272E-2</v>
      </c>
      <c r="AF79" s="76">
        <f>'Calculs rendements'!DS84</f>
        <v>-9.9697125376329548E-2</v>
      </c>
      <c r="AG79" s="76">
        <f>'Calculs rendements'!DW84</f>
        <v>0.30391642153046744</v>
      </c>
      <c r="AH79" s="76">
        <f>'Calculs rendements'!EA84</f>
        <v>-0.10334386889516416</v>
      </c>
      <c r="AI79" s="76">
        <f>'Calculs rendements'!EE84</f>
        <v>2.2274865597795457E-2</v>
      </c>
      <c r="AJ79" s="76">
        <f>'Calculs rendements'!EI84</f>
        <v>-4.1460811125837653E-2</v>
      </c>
      <c r="AK79" s="76">
        <f>'Calculs rendements'!EM84</f>
        <v>-3.7044170110342484E-3</v>
      </c>
      <c r="AL79" s="76">
        <f>'Calculs rendements'!EQ84</f>
        <v>0.17438989530708882</v>
      </c>
      <c r="AM79" s="76">
        <f>'Calculs rendements'!EU84</f>
        <v>-3.7391082227580343E-2</v>
      </c>
      <c r="AN79" s="76">
        <f>'Calculs rendements'!EY84</f>
        <v>1.6529529537600333E-2</v>
      </c>
      <c r="AO79" s="76">
        <f>'Calculs rendements'!FC84</f>
        <v>4.5788551109090997E-2</v>
      </c>
      <c r="AP79" s="76">
        <f>'Calculs rendements'!FG84</f>
        <v>2.587955623061277E-2</v>
      </c>
      <c r="AQ79" s="76">
        <f>'Calculs rendements'!FK84</f>
        <v>-9.7412342718901188E-2</v>
      </c>
      <c r="AR79" s="76">
        <f>'Calculs rendements'!FO84</f>
        <v>0.13081801976651125</v>
      </c>
      <c r="AS79" s="76">
        <f>'Calculs rendements'!FS84</f>
        <v>-6.8961293647932425E-3</v>
      </c>
      <c r="AT79" s="76">
        <f>'Calculs rendements'!FW84</f>
        <v>-4.4092413448698598E-4</v>
      </c>
      <c r="AU79" s="76">
        <f>'Calculs rendements'!GA84</f>
        <v>9.8918371778973172E-3</v>
      </c>
      <c r="AV79" s="76">
        <f>'Calculs rendements'!GE84</f>
        <v>4.0442725529652931E-2</v>
      </c>
      <c r="AW79" s="76">
        <f>'Calculs rendements'!GI84</f>
        <v>-7.3757522216125276E-2</v>
      </c>
      <c r="AX79" s="76">
        <f>'Calculs rendements'!GM84</f>
        <v>-1.4244728933787705E-2</v>
      </c>
      <c r="AY79" s="76">
        <f>'Calculs rendements'!GQ84</f>
        <v>0.15151145884687964</v>
      </c>
    </row>
    <row r="80" spans="2:51">
      <c r="B80" s="76">
        <f>'Calculs rendements'!C85</f>
        <v>3.9220951751719489E-2</v>
      </c>
      <c r="C80" s="76">
        <f>'Calculs rendements'!G85</f>
        <v>-5.2515061199027609E-2</v>
      </c>
      <c r="D80" s="76">
        <f>'Calculs rendements'!K85</f>
        <v>-2.9766042691154612E-2</v>
      </c>
      <c r="E80" s="76">
        <f>'Calculs rendements'!O85</f>
        <v>4.4736620906310337E-2</v>
      </c>
      <c r="F80" s="76">
        <f>'Calculs rendements'!S85</f>
        <v>-4.0623673867479233E-2</v>
      </c>
      <c r="G80" s="76">
        <f>'Calculs rendements'!W85</f>
        <v>-4.6127603996429699E-2</v>
      </c>
      <c r="H80" s="76">
        <f>'Calculs rendements'!AA85</f>
        <v>-4.5335878772471555E-2</v>
      </c>
      <c r="I80" s="76">
        <f>'Calculs rendements'!AE85</f>
        <v>-2.1581288238926688E-2</v>
      </c>
      <c r="J80" s="76">
        <f>'Calculs rendements'!AI85</f>
        <v>-1.2635993036202079E-2</v>
      </c>
      <c r="K80" s="76">
        <f>'Calculs rendements'!AM85</f>
        <v>-7.0981445882423291E-2</v>
      </c>
      <c r="L80" s="76">
        <f>'Calculs rendements'!AQ85</f>
        <v>4.7898045527659215E-3</v>
      </c>
      <c r="M80" s="76">
        <f>'Calculs rendements'!AU85</f>
        <v>-5.5854083582295093E-2</v>
      </c>
      <c r="N80" s="76">
        <f>'Calculs rendements'!AY85</f>
        <v>2.1786739326082025E-2</v>
      </c>
      <c r="O80" s="76">
        <f>'Calculs rendements'!BC85</f>
        <v>2.9801134908460803E-2</v>
      </c>
      <c r="P80" s="76">
        <f>'Calculs rendements'!BG85</f>
        <v>5.9831929299512636E-2</v>
      </c>
      <c r="Q80" s="76">
        <f>'Calculs rendements'!BK85</f>
        <v>-1.4365885144557947E-2</v>
      </c>
      <c r="R80" s="76">
        <f>'Calculs rendements'!BO85</f>
        <v>-3.1330054760665339E-2</v>
      </c>
      <c r="S80" s="76">
        <f>'Calculs rendements'!BS85</f>
        <v>0.12433564212765763</v>
      </c>
      <c r="T80" s="76">
        <f>'Calculs rendements'!BW85</f>
        <v>-2.7117467251672519E-3</v>
      </c>
      <c r="U80" s="76">
        <f>'Calculs rendements'!CA85</f>
        <v>2.6459990498088302E-2</v>
      </c>
      <c r="V80" s="76">
        <f>'Calculs rendements'!CE85</f>
        <v>6.7533748944331548E-2</v>
      </c>
      <c r="W80" s="76">
        <f>'Calculs rendements'!CI85</f>
        <v>5.2067958786309335E-2</v>
      </c>
      <c r="X80" s="76">
        <f>'Calculs rendements'!CM85</f>
        <v>-2.5346736283439145E-2</v>
      </c>
      <c r="Y80" s="76">
        <f>'Calculs rendements'!CQ85</f>
        <v>-0.17942687182494996</v>
      </c>
      <c r="Z80" s="76">
        <f>'Calculs rendements'!CU85</f>
        <v>4.6326189336067469E-2</v>
      </c>
      <c r="AA80" s="76">
        <f>'Calculs rendements'!CY85</f>
        <v>5.8173401020066573E-2</v>
      </c>
      <c r="AB80" s="76">
        <f>'Calculs rendements'!DC85</f>
        <v>5.946539917714333E-2</v>
      </c>
      <c r="AC80" s="76">
        <f>'Calculs rendements'!DG85</f>
        <v>1.489764623549295E-2</v>
      </c>
      <c r="AD80" s="76">
        <f>'Calculs rendements'!DK85</f>
        <v>4.9875415110391882E-3</v>
      </c>
      <c r="AE80" s="76">
        <f>'Calculs rendements'!DO85</f>
        <v>-8.8555488020466352E-2</v>
      </c>
      <c r="AF80" s="76">
        <f>'Calculs rendements'!DS85</f>
        <v>0.16219973996432607</v>
      </c>
      <c r="AG80" s="76">
        <f>'Calculs rendements'!DW85</f>
        <v>3.558839576253113E-2</v>
      </c>
      <c r="AH80" s="76">
        <f>'Calculs rendements'!EA85</f>
        <v>6.8748503263862545E-2</v>
      </c>
      <c r="AI80" s="76">
        <f>'Calculs rendements'!EE85</f>
        <v>-6.5272679787926544E-2</v>
      </c>
      <c r="AJ80" s="76">
        <f>'Calculs rendements'!EI85</f>
        <v>5.4686189946439652E-2</v>
      </c>
      <c r="AK80" s="76">
        <f>'Calculs rendements'!EM85</f>
        <v>9.3058605932909516E-2</v>
      </c>
      <c r="AL80" s="76">
        <f>'Calculs rendements'!EQ85</f>
        <v>-4.8867277364600517E-2</v>
      </c>
      <c r="AM80" s="76">
        <f>'Calculs rendements'!EU85</f>
        <v>-9.8559358714863377E-3</v>
      </c>
      <c r="AN80" s="76">
        <f>'Calculs rendements'!EY85</f>
        <v>-2.302295264789965E-2</v>
      </c>
      <c r="AO80" s="76">
        <f>'Calculs rendements'!FC85</f>
        <v>-2.1577203261873037E-2</v>
      </c>
      <c r="AP80" s="76">
        <f>'Calculs rendements'!FG85</f>
        <v>-4.6693923242645263E-2</v>
      </c>
      <c r="AQ80" s="76">
        <f>'Calculs rendements'!FK85</f>
        <v>-1.4830825708143914E-2</v>
      </c>
      <c r="AR80" s="76">
        <f>'Calculs rendements'!FO85</f>
        <v>-5.531046725836597E-2</v>
      </c>
      <c r="AS80" s="76">
        <f>'Calculs rendements'!FS85</f>
        <v>6.3554629783728708E-2</v>
      </c>
      <c r="AT80" s="76">
        <f>'Calculs rendements'!FW85</f>
        <v>-6.5797554733537794E-2</v>
      </c>
      <c r="AU80" s="76">
        <f>'Calculs rendements'!GA85</f>
        <v>2.7347965203617618E-2</v>
      </c>
      <c r="AV80" s="76">
        <f>'Calculs rendements'!GE85</f>
        <v>-7.9105871586588744E-2</v>
      </c>
      <c r="AW80" s="76">
        <f>'Calculs rendements'!GI85</f>
        <v>-6.6962004764638428E-2</v>
      </c>
      <c r="AX80" s="76">
        <f>'Calculs rendements'!GM85</f>
        <v>7.3145105865800586E-2</v>
      </c>
      <c r="AY80" s="76">
        <f>'Calculs rendements'!GQ85</f>
        <v>-7.7305052013738079E-2</v>
      </c>
    </row>
    <row r="81" spans="2:51">
      <c r="B81" s="76">
        <f>'Calculs rendements'!C86</f>
        <v>8.1118161730315039E-2</v>
      </c>
      <c r="C81" s="76">
        <f>'Calculs rendements'!G86</f>
        <v>0.15136313632891776</v>
      </c>
      <c r="D81" s="76">
        <f>'Calculs rendements'!K86</f>
        <v>1.1112516900252683E-2</v>
      </c>
      <c r="E81" s="76">
        <f>'Calculs rendements'!O86</f>
        <v>0.11047390277288881</v>
      </c>
      <c r="F81" s="76">
        <f>'Calculs rendements'!S86</f>
        <v>0.14065621708310869</v>
      </c>
      <c r="G81" s="76">
        <f>'Calculs rendements'!W86</f>
        <v>0.13228717983033472</v>
      </c>
      <c r="H81" s="76">
        <f>'Calculs rendements'!AA86</f>
        <v>0.13027208726301365</v>
      </c>
      <c r="I81" s="76">
        <f>'Calculs rendements'!AE86</f>
        <v>9.0720669139369908E-2</v>
      </c>
      <c r="J81" s="76">
        <f>'Calculs rendements'!AI86</f>
        <v>-2.0198945601155864E-2</v>
      </c>
      <c r="K81" s="76">
        <f>'Calculs rendements'!AM86</f>
        <v>9.3202174062361545E-2</v>
      </c>
      <c r="L81" s="76">
        <f>'Calculs rendements'!AQ86</f>
        <v>0.16735897852415896</v>
      </c>
      <c r="M81" s="76">
        <f>'Calculs rendements'!AU86</f>
        <v>5.2967977714822582E-2</v>
      </c>
      <c r="N81" s="76">
        <f>'Calculs rendements'!AY86</f>
        <v>0.21598759121307148</v>
      </c>
      <c r="O81" s="76">
        <f>'Calculs rendements'!BC86</f>
        <v>0.13353139262452277</v>
      </c>
      <c r="P81" s="76">
        <f>'Calculs rendements'!BG86</f>
        <v>0.17569990918145134</v>
      </c>
      <c r="Q81" s="76">
        <f>'Calculs rendements'!BK86</f>
        <v>9.9939283151752517E-2</v>
      </c>
      <c r="R81" s="76">
        <f>'Calculs rendements'!BO86</f>
        <v>0.10070092432363831</v>
      </c>
      <c r="S81" s="76">
        <f>'Calculs rendements'!BS86</f>
        <v>6.7881305865242228E-2</v>
      </c>
      <c r="T81" s="76">
        <f>'Calculs rendements'!BW86</f>
        <v>0.23071775758975976</v>
      </c>
      <c r="U81" s="76">
        <f>'Calculs rendements'!CA86</f>
        <v>-3.134693653084554E-2</v>
      </c>
      <c r="V81" s="76">
        <f>'Calculs rendements'!CE86</f>
        <v>0.18919065852198458</v>
      </c>
      <c r="W81" s="76">
        <f>'Calculs rendements'!CI86</f>
        <v>0.10214428776341662</v>
      </c>
      <c r="X81" s="76">
        <f>'Calculs rendements'!CM86</f>
        <v>0.11016373985880439</v>
      </c>
      <c r="Y81" s="76">
        <f>'Calculs rendements'!CQ86</f>
        <v>0.17333541732093616</v>
      </c>
      <c r="Z81" s="76">
        <f>'Calculs rendements'!CU86</f>
        <v>-3.4269487078122211E-2</v>
      </c>
      <c r="AA81" s="76">
        <f>'Calculs rendements'!CY86</f>
        <v>-6.8895544322414839E-3</v>
      </c>
      <c r="AB81" s="76">
        <f>'Calculs rendements'!DC86</f>
        <v>6.7722132251374856E-2</v>
      </c>
      <c r="AC81" s="76">
        <f>'Calculs rendements'!DG86</f>
        <v>0.16137875714267338</v>
      </c>
      <c r="AD81" s="76">
        <f>'Calculs rendements'!DK86</f>
        <v>-4.2343328054808005E-2</v>
      </c>
      <c r="AE81" s="76">
        <f>'Calculs rendements'!DO86</f>
        <v>0.12957752238450884</v>
      </c>
      <c r="AF81" s="76">
        <f>'Calculs rendements'!DS86</f>
        <v>0.16028808808875813</v>
      </c>
      <c r="AG81" s="76">
        <f>'Calculs rendements'!DW86</f>
        <v>4.1105828021063502E-2</v>
      </c>
      <c r="AH81" s="76">
        <f>'Calculs rendements'!EA86</f>
        <v>8.9928278451033378E-2</v>
      </c>
      <c r="AI81" s="76">
        <f>'Calculs rendements'!EE86</f>
        <v>0.12690222313062099</v>
      </c>
      <c r="AJ81" s="76">
        <f>'Calculs rendements'!EI86</f>
        <v>5.7450038349253066E-2</v>
      </c>
      <c r="AK81" s="76">
        <f>'Calculs rendements'!EM86</f>
        <v>1.0294943138488923E-2</v>
      </c>
      <c r="AL81" s="76">
        <f>'Calculs rendements'!EQ86</f>
        <v>0.17899542245822758</v>
      </c>
      <c r="AM81" s="76">
        <f>'Calculs rendements'!EU86</f>
        <v>0.19806983728516864</v>
      </c>
      <c r="AN81" s="76">
        <f>'Calculs rendements'!EY86</f>
        <v>9.9351885511168771E-3</v>
      </c>
      <c r="AO81" s="76">
        <f>'Calculs rendements'!FC86</f>
        <v>0.1471654564794101</v>
      </c>
      <c r="AP81" s="76">
        <f>'Calculs rendements'!FG86</f>
        <v>-8.8925042171523472E-2</v>
      </c>
      <c r="AQ81" s="76">
        <f>'Calculs rendements'!FK86</f>
        <v>5.649142624159522E-2</v>
      </c>
      <c r="AR81" s="76">
        <f>'Calculs rendements'!FO86</f>
        <v>-2.879444797006574E-2</v>
      </c>
      <c r="AS81" s="76">
        <f>'Calculs rendements'!FS86</f>
        <v>0.13522215044302632</v>
      </c>
      <c r="AT81" s="76">
        <f>'Calculs rendements'!FW86</f>
        <v>0.14397957948597076</v>
      </c>
      <c r="AU81" s="76">
        <f>'Calculs rendements'!GA86</f>
        <v>-4.5275286140045265E-2</v>
      </c>
      <c r="AV81" s="76">
        <f>'Calculs rendements'!GE86</f>
        <v>-5.8142882337529414E-3</v>
      </c>
      <c r="AW81" s="76">
        <f>'Calculs rendements'!GI86</f>
        <v>0.2152242953654723</v>
      </c>
      <c r="AX81" s="76">
        <f>'Calculs rendements'!GM86</f>
        <v>5.7004168806607532E-2</v>
      </c>
      <c r="AY81" s="76">
        <f>'Calculs rendements'!GQ86</f>
        <v>4.956809929075489E-2</v>
      </c>
    </row>
    <row r="82" spans="2:51">
      <c r="B82" s="76">
        <f>'Calculs rendements'!C87</f>
        <v>7.5858946437602853E-2</v>
      </c>
      <c r="C82" s="76">
        <f>'Calculs rendements'!G87</f>
        <v>5.2327698588810208E-2</v>
      </c>
      <c r="D82" s="76">
        <f>'Calculs rendements'!K87</f>
        <v>2.6877844875617934E-2</v>
      </c>
      <c r="E82" s="76">
        <f>'Calculs rendements'!O87</f>
        <v>1.6811665903242422E-2</v>
      </c>
      <c r="F82" s="76">
        <f>'Calculs rendements'!S87</f>
        <v>3.161606686653979E-2</v>
      </c>
      <c r="G82" s="76">
        <f>'Calculs rendements'!W87</f>
        <v>0.12170386098745054</v>
      </c>
      <c r="H82" s="76">
        <f>'Calculs rendements'!AA87</f>
        <v>7.6465124783877111E-2</v>
      </c>
      <c r="I82" s="76">
        <f>'Calculs rendements'!AE87</f>
        <v>8.317062858288389E-2</v>
      </c>
      <c r="J82" s="76">
        <f>'Calculs rendements'!AI87</f>
        <v>0</v>
      </c>
      <c r="K82" s="76">
        <f>'Calculs rendements'!AM87</f>
        <v>2.9161475546683843E-2</v>
      </c>
      <c r="L82" s="76">
        <f>'Calculs rendements'!AQ87</f>
        <v>7.762519118166003E-2</v>
      </c>
      <c r="M82" s="76">
        <f>'Calculs rendements'!AU87</f>
        <v>0.15274600566096658</v>
      </c>
      <c r="N82" s="76">
        <f>'Calculs rendements'!AY87</f>
        <v>3.4384998329433487E-2</v>
      </c>
      <c r="O82" s="76">
        <f>'Calculs rendements'!BC87</f>
        <v>0.17136002896084193</v>
      </c>
      <c r="P82" s="76">
        <f>'Calculs rendements'!BG87</f>
        <v>4.0804043667372239E-2</v>
      </c>
      <c r="Q82" s="76">
        <f>'Calculs rendements'!BK87</f>
        <v>4.6098830572469447E-2</v>
      </c>
      <c r="R82" s="76">
        <f>'Calculs rendements'!BO87</f>
        <v>9.3620242088727962E-2</v>
      </c>
      <c r="S82" s="76">
        <f>'Calculs rendements'!BS87</f>
        <v>3.1209714340109374E-2</v>
      </c>
      <c r="T82" s="76">
        <f>'Calculs rendements'!BW87</f>
        <v>-2.9377136427465561E-2</v>
      </c>
      <c r="U82" s="76">
        <f>'Calculs rendements'!CA87</f>
        <v>1.2778094160014554E-2</v>
      </c>
      <c r="V82" s="76">
        <f>'Calculs rendements'!CE87</f>
        <v>-2.0404073112212186E-2</v>
      </c>
      <c r="W82" s="76">
        <f>'Calculs rendements'!CI87</f>
        <v>6.8406173589665123E-2</v>
      </c>
      <c r="X82" s="76">
        <f>'Calculs rendements'!CM87</f>
        <v>4.6908161951806228E-2</v>
      </c>
      <c r="Y82" s="76">
        <f>'Calculs rendements'!CQ87</f>
        <v>2.3407786657883789E-2</v>
      </c>
      <c r="Z82" s="76">
        <f>'Calculs rendements'!CU87</f>
        <v>0.22682647629431976</v>
      </c>
      <c r="AA82" s="76">
        <f>'Calculs rendements'!CY87</f>
        <v>0.11793760094182663</v>
      </c>
      <c r="AB82" s="76">
        <f>'Calculs rendements'!DC87</f>
        <v>7.5423262098321033E-3</v>
      </c>
      <c r="AC82" s="76">
        <f>'Calculs rendements'!DG87</f>
        <v>0.16645147071489252</v>
      </c>
      <c r="AD82" s="76">
        <f>'Calculs rendements'!DK87</f>
        <v>4.0683576636443543E-2</v>
      </c>
      <c r="AE82" s="76">
        <f>'Calculs rendements'!DO87</f>
        <v>0.1457731068212057</v>
      </c>
      <c r="AF82" s="76">
        <f>'Calculs rendements'!DS87</f>
        <v>8.7474665667108108E-3</v>
      </c>
      <c r="AG82" s="76">
        <f>'Calculs rendements'!DW87</f>
        <v>0.25354864160518792</v>
      </c>
      <c r="AH82" s="76">
        <f>'Calculs rendements'!EA87</f>
        <v>0.10279420262556707</v>
      </c>
      <c r="AI82" s="76">
        <f>'Calculs rendements'!EE87</f>
        <v>1.3049972168212793E-2</v>
      </c>
      <c r="AJ82" s="76">
        <f>'Calculs rendements'!EI87</f>
        <v>7.9566693975050978E-2</v>
      </c>
      <c r="AK82" s="76">
        <f>'Calculs rendements'!EM87</f>
        <v>-2.7692147273521903E-2</v>
      </c>
      <c r="AL82" s="76">
        <f>'Calculs rendements'!EQ87</f>
        <v>8.0423556306416927E-2</v>
      </c>
      <c r="AM82" s="76">
        <f>'Calculs rendements'!EU87</f>
        <v>-1.5113644150774907E-2</v>
      </c>
      <c r="AN82" s="76">
        <f>'Calculs rendements'!EY87</f>
        <v>9.2066170120572749E-2</v>
      </c>
      <c r="AO82" s="76">
        <f>'Calculs rendements'!FC87</f>
        <v>0.22132160434206785</v>
      </c>
      <c r="AP82" s="76">
        <f>'Calculs rendements'!FG87</f>
        <v>8.3244908645802359E-3</v>
      </c>
      <c r="AQ82" s="76">
        <f>'Calculs rendements'!FK87</f>
        <v>9.7447104983816604E-2</v>
      </c>
      <c r="AR82" s="76">
        <f>'Calculs rendements'!FO87</f>
        <v>9.7962388306656115E-2</v>
      </c>
      <c r="AS82" s="76">
        <f>'Calculs rendements'!FS87</f>
        <v>-3.2130345087081874E-2</v>
      </c>
      <c r="AT82" s="76">
        <f>'Calculs rendements'!FW87</f>
        <v>0.11796427172738781</v>
      </c>
      <c r="AU82" s="76">
        <f>'Calculs rendements'!GA87</f>
        <v>-2.5361087899598577E-2</v>
      </c>
      <c r="AV82" s="76">
        <f>'Calculs rendements'!GE87</f>
        <v>6.5449439488892439E-2</v>
      </c>
      <c r="AW82" s="76">
        <f>'Calculs rendements'!GI87</f>
        <v>0.16727045295934576</v>
      </c>
      <c r="AX82" s="76">
        <f>'Calculs rendements'!GM87</f>
        <v>9.4933052569927664E-2</v>
      </c>
      <c r="AY82" s="76">
        <f>'Calculs rendements'!GQ87</f>
        <v>4.2273936685623376E-2</v>
      </c>
    </row>
    <row r="83" spans="2:51">
      <c r="B83" s="76">
        <f>'Calculs rendements'!C88</f>
        <v>3.5554948089284923E-2</v>
      </c>
      <c r="C83" s="76">
        <f>'Calculs rendements'!G88</f>
        <v>3.0130528427030533E-2</v>
      </c>
      <c r="D83" s="76">
        <f>'Calculs rendements'!K88</f>
        <v>1.5762240217246894E-2</v>
      </c>
      <c r="E83" s="76">
        <f>'Calculs rendements'!O88</f>
        <v>1.0206703418018468E-2</v>
      </c>
      <c r="F83" s="76">
        <f>'Calculs rendements'!S88</f>
        <v>-2.3167105079816189E-2</v>
      </c>
      <c r="G83" s="76">
        <f>'Calculs rendements'!W88</f>
        <v>-1.068605260292139E-2</v>
      </c>
      <c r="H83" s="76">
        <f>'Calculs rendements'!AA88</f>
        <v>4.5751741177630423E-2</v>
      </c>
      <c r="I83" s="76">
        <f>'Calculs rendements'!AE88</f>
        <v>2.3185582240227563E-2</v>
      </c>
      <c r="J83" s="76">
        <f>'Calculs rendements'!AI88</f>
        <v>0.23440705505765622</v>
      </c>
      <c r="K83" s="76">
        <f>'Calculs rendements'!AM88</f>
        <v>5.8085421043561465E-2</v>
      </c>
      <c r="L83" s="76">
        <f>'Calculs rendements'!AQ88</f>
        <v>5.9403590012219926E-2</v>
      </c>
      <c r="M83" s="76">
        <f>'Calculs rendements'!AU88</f>
        <v>5.7247854108983365E-2</v>
      </c>
      <c r="N83" s="76">
        <f>'Calculs rendements'!AY88</f>
        <v>-4.9588403471981426E-3</v>
      </c>
      <c r="O83" s="76">
        <f>'Calculs rendements'!BC88</f>
        <v>5.5056381909480541E-2</v>
      </c>
      <c r="P83" s="76">
        <f>'Calculs rendements'!BG88</f>
        <v>4.9198862559975978E-2</v>
      </c>
      <c r="Q83" s="76">
        <f>'Calculs rendements'!BK88</f>
        <v>0.32363790391897129</v>
      </c>
      <c r="R83" s="76">
        <f>'Calculs rendements'!BO88</f>
        <v>-2.8348765650071873E-2</v>
      </c>
      <c r="S83" s="76">
        <f>'Calculs rendements'!BS88</f>
        <v>5.912431809737548E-3</v>
      </c>
      <c r="T83" s="76">
        <f>'Calculs rendements'!BW88</f>
        <v>8.7262359290700114E-2</v>
      </c>
      <c r="U83" s="76">
        <f>'Calculs rendements'!CA88</f>
        <v>3.2126405862573655E-2</v>
      </c>
      <c r="V83" s="76">
        <f>'Calculs rendements'!CE88</f>
        <v>3.6311388521511209E-2</v>
      </c>
      <c r="W83" s="76">
        <f>'Calculs rendements'!CI88</f>
        <v>0.15270783958374615</v>
      </c>
      <c r="X83" s="76">
        <f>'Calculs rendements'!CM88</f>
        <v>3.2466491132901155E-2</v>
      </c>
      <c r="Y83" s="76">
        <f>'Calculs rendements'!CQ88</f>
        <v>0.10252882779834745</v>
      </c>
      <c r="Z83" s="76">
        <f>'Calculs rendements'!CU88</f>
        <v>0.15864786944775242</v>
      </c>
      <c r="AA83" s="76">
        <f>'Calculs rendements'!CY88</f>
        <v>1.6112550430857679E-2</v>
      </c>
      <c r="AB83" s="76">
        <f>'Calculs rendements'!DC88</f>
        <v>8.221019766218686E-2</v>
      </c>
      <c r="AC83" s="76">
        <f>'Calculs rendements'!DG88</f>
        <v>-7.8064315361674685E-4</v>
      </c>
      <c r="AD83" s="76">
        <f>'Calculs rendements'!DK88</f>
        <v>7.0542058473780839E-2</v>
      </c>
      <c r="AE83" s="76">
        <f>'Calculs rendements'!DO88</f>
        <v>0</v>
      </c>
      <c r="AF83" s="76">
        <f>'Calculs rendements'!DS88</f>
        <v>7.4307782979930126E-2</v>
      </c>
      <c r="AG83" s="76">
        <f>'Calculs rendements'!DW88</f>
        <v>7.2809918986357733E-2</v>
      </c>
      <c r="AH83" s="76">
        <f>'Calculs rendements'!EA88</f>
        <v>9.5973603111512748E-2</v>
      </c>
      <c r="AI83" s="76">
        <f>'Calculs rendements'!EE88</f>
        <v>5.8916954236991996E-2</v>
      </c>
      <c r="AJ83" s="76">
        <f>'Calculs rendements'!EI88</f>
        <v>7.7060883941168839E-3</v>
      </c>
      <c r="AK83" s="76">
        <f>'Calculs rendements'!EM88</f>
        <v>8.2347161471775954E-2</v>
      </c>
      <c r="AL83" s="76">
        <f>'Calculs rendements'!EQ88</f>
        <v>6.1626250605380746E-2</v>
      </c>
      <c r="AM83" s="76">
        <f>'Calculs rendements'!EU88</f>
        <v>5.4334316124170931E-2</v>
      </c>
      <c r="AN83" s="76">
        <f>'Calculs rendements'!EY88</f>
        <v>3.1977341304225353E-2</v>
      </c>
      <c r="AO83" s="76">
        <f>'Calculs rendements'!FC88</f>
        <v>-2.176269031321788E-2</v>
      </c>
      <c r="AP83" s="76">
        <f>'Calculs rendements'!FG88</f>
        <v>2.8602539137437873E-2</v>
      </c>
      <c r="AQ83" s="76">
        <f>'Calculs rendements'!FK88</f>
        <v>6.2193606035881296E-2</v>
      </c>
      <c r="AR83" s="76">
        <f>'Calculs rendements'!FO88</f>
        <v>-1.9608471388376313E-2</v>
      </c>
      <c r="AS83" s="76">
        <f>'Calculs rendements'!FS88</f>
        <v>3.3286582157416804E-2</v>
      </c>
      <c r="AT83" s="76">
        <f>'Calculs rendements'!FW88</f>
        <v>2.8583582868492823E-2</v>
      </c>
      <c r="AU83" s="76">
        <f>'Calculs rendements'!GA88</f>
        <v>2.3778111467734571E-2</v>
      </c>
      <c r="AV83" s="76">
        <f>'Calculs rendements'!GE88</f>
        <v>5.2657488337131485E-2</v>
      </c>
      <c r="AW83" s="76">
        <f>'Calculs rendements'!GI88</f>
        <v>5.2704529443120207E-2</v>
      </c>
      <c r="AX83" s="76">
        <f>'Calculs rendements'!GM88</f>
        <v>-9.921752375744981E-3</v>
      </c>
      <c r="AY83" s="76">
        <f>'Calculs rendements'!GQ88</f>
        <v>0.10219938631319882</v>
      </c>
    </row>
    <row r="84" spans="2:51">
      <c r="B84" s="76">
        <f>'Calculs rendements'!C89</f>
        <v>2.5313982542205134E-2</v>
      </c>
      <c r="C84" s="76">
        <f>'Calculs rendements'!G89</f>
        <v>2.7552555687910565E-2</v>
      </c>
      <c r="D84" s="76">
        <f>'Calculs rendements'!K89</f>
        <v>7.3839924026886875E-4</v>
      </c>
      <c r="E84" s="76">
        <f>'Calculs rendements'!O89</f>
        <v>6.4395485793304216E-2</v>
      </c>
      <c r="F84" s="76">
        <f>'Calculs rendements'!S89</f>
        <v>-7.744186059521882E-2</v>
      </c>
      <c r="G84" s="76">
        <f>'Calculs rendements'!W89</f>
        <v>2.4997831631539267E-2</v>
      </c>
      <c r="H84" s="76">
        <f>'Calculs rendements'!AA89</f>
        <v>-2.90192951878789E-2</v>
      </c>
      <c r="I84" s="76">
        <f>'Calculs rendements'!AE89</f>
        <v>2.317510307192943E-2</v>
      </c>
      <c r="J84" s="76">
        <f>'Calculs rendements'!AI89</f>
        <v>-2.5376074635932058E-3</v>
      </c>
      <c r="K84" s="76">
        <f>'Calculs rendements'!AM89</f>
        <v>-8.108511702863825E-3</v>
      </c>
      <c r="L84" s="76">
        <f>'Calculs rendements'!AQ89</f>
        <v>-0.18251711086183142</v>
      </c>
      <c r="M84" s="76">
        <f>'Calculs rendements'!AU89</f>
        <v>-8.977324977036294E-2</v>
      </c>
      <c r="N84" s="76">
        <f>'Calculs rendements'!AY89</f>
        <v>7.9770578696348182E-3</v>
      </c>
      <c r="O84" s="76">
        <f>'Calculs rendements'!BC89</f>
        <v>2.4381867926989959E-2</v>
      </c>
      <c r="P84" s="76">
        <f>'Calculs rendements'!BG89</f>
        <v>-8.9458126178638631E-2</v>
      </c>
      <c r="Q84" s="76">
        <f>'Calculs rendements'!BK89</f>
        <v>-0.16224469018597701</v>
      </c>
      <c r="R84" s="76">
        <f>'Calculs rendements'!BO89</f>
        <v>-5.942351059853257E-2</v>
      </c>
      <c r="S84" s="76">
        <f>'Calculs rendements'!BS89</f>
        <v>-4.2965511518824016E-3</v>
      </c>
      <c r="T84" s="76">
        <f>'Calculs rendements'!BW89</f>
        <v>-3.9273048627731018E-2</v>
      </c>
      <c r="U84" s="76">
        <f>'Calculs rendements'!CA89</f>
        <v>1.8867140598555314E-2</v>
      </c>
      <c r="V84" s="76">
        <f>'Calculs rendements'!CE89</f>
        <v>1.041593417470988E-2</v>
      </c>
      <c r="W84" s="76">
        <f>'Calculs rendements'!CI89</f>
        <v>-8.36720110684923E-2</v>
      </c>
      <c r="X84" s="76">
        <f>'Calculs rendements'!CM89</f>
        <v>-8.1617205936097822E-2</v>
      </c>
      <c r="Y84" s="76">
        <f>'Calculs rendements'!CQ89</f>
        <v>-6.2220794979170317E-2</v>
      </c>
      <c r="Z84" s="76">
        <f>'Calculs rendements'!CU89</f>
        <v>0.14577962809834955</v>
      </c>
      <c r="AA84" s="76">
        <f>'Calculs rendements'!CY89</f>
        <v>4.337153901473375E-2</v>
      </c>
      <c r="AB84" s="76">
        <f>'Calculs rendements'!DC89</f>
        <v>-5.4788151257236526E-3</v>
      </c>
      <c r="AC84" s="76">
        <f>'Calculs rendements'!DG89</f>
        <v>-0.15194057995313051</v>
      </c>
      <c r="AD84" s="76">
        <f>'Calculs rendements'!DK89</f>
        <v>3.7224198939131356E-2</v>
      </c>
      <c r="AE84" s="76">
        <f>'Calculs rendements'!DO89</f>
        <v>-5.002948069133735E-2</v>
      </c>
      <c r="AF84" s="76">
        <f>'Calculs rendements'!DS89</f>
        <v>2.4953176901073262E-2</v>
      </c>
      <c r="AG84" s="76">
        <f>'Calculs rendements'!DW89</f>
        <v>-2.1208568291628486E-2</v>
      </c>
      <c r="AH84" s="76">
        <f>'Calculs rendements'!EA89</f>
        <v>-0.1382421403288043</v>
      </c>
      <c r="AI84" s="76">
        <f>'Calculs rendements'!EE89</f>
        <v>-7.6752424472392528E-2</v>
      </c>
      <c r="AJ84" s="76">
        <f>'Calculs rendements'!EI89</f>
        <v>6.9443582974846652E-2</v>
      </c>
      <c r="AK84" s="76">
        <f>'Calculs rendements'!EM89</f>
        <v>-3.2251163875359146E-2</v>
      </c>
      <c r="AL84" s="76">
        <f>'Calculs rendements'!EQ89</f>
        <v>-0.10753326078583961</v>
      </c>
      <c r="AM84" s="76">
        <f>'Calculs rendements'!EU89</f>
        <v>2.931370190904805E-2</v>
      </c>
      <c r="AN84" s="76">
        <f>'Calculs rendements'!EY89</f>
        <v>-6.2552292013403593E-2</v>
      </c>
      <c r="AO84" s="76">
        <f>'Calculs rendements'!FC89</f>
        <v>-0.13864410386520801</v>
      </c>
      <c r="AP84" s="76">
        <f>'Calculs rendements'!FG89</f>
        <v>-0.12765029968250866</v>
      </c>
      <c r="AQ84" s="76">
        <f>'Calculs rendements'!FK89</f>
        <v>-0.11145014512677726</v>
      </c>
      <c r="AR84" s="76">
        <f>'Calculs rendements'!FO89</f>
        <v>4.694375463548648E-2</v>
      </c>
      <c r="AS84" s="76">
        <f>'Calculs rendements'!FS89</f>
        <v>-2.0624687874526985E-2</v>
      </c>
      <c r="AT84" s="76">
        <f>'Calculs rendements'!FW89</f>
        <v>6.1473774493939266E-2</v>
      </c>
      <c r="AU84" s="76">
        <f>'Calculs rendements'!GA89</f>
        <v>5.9787741434562348E-3</v>
      </c>
      <c r="AV84" s="76">
        <f>'Calculs rendements'!GE89</f>
        <v>-0.12689168532834982</v>
      </c>
      <c r="AW84" s="76">
        <f>'Calculs rendements'!GI89</f>
        <v>3.4926232507323372E-2</v>
      </c>
      <c r="AX84" s="76">
        <f>'Calculs rendements'!GM89</f>
        <v>-0.11157077305842629</v>
      </c>
      <c r="AY84" s="76">
        <f>'Calculs rendements'!GQ89</f>
        <v>-5.6684141035852689E-2</v>
      </c>
    </row>
    <row r="85" spans="2:51">
      <c r="B85" s="76">
        <f>'Calculs rendements'!C90</f>
        <v>3.786165436219522E-2</v>
      </c>
      <c r="C85" s="76">
        <f>'Calculs rendements'!G90</f>
        <v>-1.8427817649168354E-2</v>
      </c>
      <c r="D85" s="76">
        <f>'Calculs rendements'!K90</f>
        <v>1.4051196826545343E-2</v>
      </c>
      <c r="E85" s="76">
        <f>'Calculs rendements'!O90</f>
        <v>-2.8980406495389691E-2</v>
      </c>
      <c r="F85" s="76">
        <f>'Calculs rendements'!S90</f>
        <v>3.2580292301393358E-2</v>
      </c>
      <c r="G85" s="76">
        <f>'Calculs rendements'!W90</f>
        <v>3.6500805683947417E-2</v>
      </c>
      <c r="H85" s="76">
        <f>'Calculs rendements'!AA90</f>
        <v>5.9829619159373813E-2</v>
      </c>
      <c r="I85" s="76">
        <f>'Calculs rendements'!AE90</f>
        <v>1.8868484304382954E-2</v>
      </c>
      <c r="J85" s="76">
        <f>'Calculs rendements'!AI90</f>
        <v>7.6600228471810292E-2</v>
      </c>
      <c r="K85" s="76">
        <f>'Calculs rendements'!AM90</f>
        <v>1.1492784126943417E-2</v>
      </c>
      <c r="L85" s="76">
        <f>'Calculs rendements'!AQ90</f>
        <v>-7.0474638729888905E-2</v>
      </c>
      <c r="M85" s="76">
        <f>'Calculs rendements'!AU90</f>
        <v>4.7300473842359324E-2</v>
      </c>
      <c r="N85" s="76">
        <f>'Calculs rendements'!AY90</f>
        <v>9.5559185034053001E-2</v>
      </c>
      <c r="O85" s="76">
        <f>'Calculs rendements'!BC90</f>
        <v>-4.5300532824827148E-4</v>
      </c>
      <c r="P85" s="76">
        <f>'Calculs rendements'!BG90</f>
        <v>0.1072087194291975</v>
      </c>
      <c r="Q85" s="76">
        <f>'Calculs rendements'!BK90</f>
        <v>-0.17440568236452353</v>
      </c>
      <c r="R85" s="76">
        <f>'Calculs rendements'!BO90</f>
        <v>6.6722730045031362E-2</v>
      </c>
      <c r="S85" s="76">
        <f>'Calculs rendements'!BS90</f>
        <v>5.5482588730204507E-2</v>
      </c>
      <c r="T85" s="76">
        <f>'Calculs rendements'!BW90</f>
        <v>1.9162487827279712E-2</v>
      </c>
      <c r="U85" s="76">
        <f>'Calculs rendements'!CA90</f>
        <v>-2.4544717342236125E-2</v>
      </c>
      <c r="V85" s="76">
        <f>'Calculs rendements'!CE90</f>
        <v>-5.7803502765920736E-2</v>
      </c>
      <c r="W85" s="76">
        <f>'Calculs rendements'!CI90</f>
        <v>-4.6477139763477851E-2</v>
      </c>
      <c r="X85" s="76">
        <f>'Calculs rendements'!CM90</f>
        <v>3.2988552314421042E-2</v>
      </c>
      <c r="Y85" s="76">
        <f>'Calculs rendements'!CQ90</f>
        <v>-1.2422442616069312E-2</v>
      </c>
      <c r="Z85" s="76">
        <f>'Calculs rendements'!CU90</f>
        <v>-0.31134050288556864</v>
      </c>
      <c r="AA85" s="76">
        <f>'Calculs rendements'!CY90</f>
        <v>-5.7575433372500276E-2</v>
      </c>
      <c r="AB85" s="76">
        <f>'Calculs rendements'!DC90</f>
        <v>-2.8355584119278705E-2</v>
      </c>
      <c r="AC85" s="76">
        <f>'Calculs rendements'!DG90</f>
        <v>1.3095691273381839E-2</v>
      </c>
      <c r="AD85" s="76">
        <f>'Calculs rendements'!DK90</f>
        <v>-8.1535245264042516E-2</v>
      </c>
      <c r="AE85" s="76">
        <f>'Calculs rendements'!DO90</f>
        <v>3.4730762555540695E-3</v>
      </c>
      <c r="AF85" s="76">
        <f>'Calculs rendements'!DS90</f>
        <v>2.6130675988317396E-2</v>
      </c>
      <c r="AG85" s="76">
        <f>'Calculs rendements'!DW90</f>
        <v>7.3865429459657904E-3</v>
      </c>
      <c r="AH85" s="76">
        <f>'Calculs rendements'!EA90</f>
        <v>0.19101377234342792</v>
      </c>
      <c r="AI85" s="76">
        <f>'Calculs rendements'!EE90</f>
        <v>2.7206584040913667E-2</v>
      </c>
      <c r="AJ85" s="76">
        <f>'Calculs rendements'!EI90</f>
        <v>9.2376203538434478E-3</v>
      </c>
      <c r="AK85" s="76">
        <f>'Calculs rendements'!EM90</f>
        <v>7.2003019097759982E-2</v>
      </c>
      <c r="AL85" s="76">
        <f>'Calculs rendements'!EQ90</f>
        <v>8.141392960298019E-2</v>
      </c>
      <c r="AM85" s="76">
        <f>'Calculs rendements'!EU90</f>
        <v>6.1122381705152662E-2</v>
      </c>
      <c r="AN85" s="76">
        <f>'Calculs rendements'!EY90</f>
        <v>-2.4683747126886924E-2</v>
      </c>
      <c r="AO85" s="76">
        <f>'Calculs rendements'!FC90</f>
        <v>3.2732905260300919E-2</v>
      </c>
      <c r="AP85" s="76">
        <f>'Calculs rendements'!FG90</f>
        <v>-6.8884801271143223E-3</v>
      </c>
      <c r="AQ85" s="76">
        <f>'Calculs rendements'!FK90</f>
        <v>1.443796025241023E-2</v>
      </c>
      <c r="AR85" s="76">
        <f>'Calculs rendements'!FO90</f>
        <v>-1.2830747859585307E-2</v>
      </c>
      <c r="AS85" s="76">
        <f>'Calculs rendements'!FS90</f>
        <v>1.2632745045628597E-2</v>
      </c>
      <c r="AT85" s="76">
        <f>'Calculs rendements'!FW90</f>
        <v>-6.3133421824612757E-3</v>
      </c>
      <c r="AU85" s="76">
        <f>'Calculs rendements'!GA90</f>
        <v>4.2855943919993519E-2</v>
      </c>
      <c r="AV85" s="76">
        <f>'Calculs rendements'!GE90</f>
        <v>1.980266949809923E-2</v>
      </c>
      <c r="AW85" s="76">
        <f>'Calculs rendements'!GI90</f>
        <v>-1.3299935167136264E-2</v>
      </c>
      <c r="AX85" s="76">
        <f>'Calculs rendements'!GM90</f>
        <v>1.4127144601166878E-2</v>
      </c>
      <c r="AY85" s="76">
        <f>'Calculs rendements'!GQ90</f>
        <v>-3.0736090721242525E-2</v>
      </c>
    </row>
    <row r="86" spans="2:51">
      <c r="B86" s="76">
        <f>'Calculs rendements'!C91</f>
        <v>9.0677317305222715E-2</v>
      </c>
      <c r="C86" s="76">
        <f>'Calculs rendements'!G91</f>
        <v>0.12723679558245468</v>
      </c>
      <c r="D86" s="76">
        <f>'Calculs rendements'!K91</f>
        <v>0.11496537354271445</v>
      </c>
      <c r="E86" s="76">
        <f>'Calculs rendements'!O91</f>
        <v>0.12133469937723763</v>
      </c>
      <c r="F86" s="76">
        <f>'Calculs rendements'!S91</f>
        <v>3.6412606507101854E-2</v>
      </c>
      <c r="G86" s="76">
        <f>'Calculs rendements'!W91</f>
        <v>7.6437987240549385E-2</v>
      </c>
      <c r="H86" s="76">
        <f>'Calculs rendements'!AA91</f>
        <v>-1.6220634084530103E-2</v>
      </c>
      <c r="I86" s="76">
        <f>'Calculs rendements'!AE91</f>
        <v>6.7864003520428526E-2</v>
      </c>
      <c r="J86" s="76">
        <f>'Calculs rendements'!AI91</f>
        <v>9.3008428047213598E-2</v>
      </c>
      <c r="K86" s="76">
        <f>'Calculs rendements'!AM91</f>
        <v>9.0020755390431875E-2</v>
      </c>
      <c r="L86" s="76">
        <f>'Calculs rendements'!AQ91</f>
        <v>0.16731238554216427</v>
      </c>
      <c r="M86" s="76">
        <f>'Calculs rendements'!AU91</f>
        <v>6.3108799303275967E-2</v>
      </c>
      <c r="N86" s="76">
        <f>'Calculs rendements'!AY91</f>
        <v>7.8969505531471501E-2</v>
      </c>
      <c r="O86" s="76">
        <f>'Calculs rendements'!BC91</f>
        <v>3.7051695630821384E-2</v>
      </c>
      <c r="P86" s="76">
        <f>'Calculs rendements'!BG91</f>
        <v>0.15958211113704998</v>
      </c>
      <c r="Q86" s="76">
        <f>'Calculs rendements'!BK91</f>
        <v>0.14546947612781538</v>
      </c>
      <c r="R86" s="76">
        <f>'Calculs rendements'!BO91</f>
        <v>1.6231183717951934E-2</v>
      </c>
      <c r="S86" s="76">
        <f>'Calculs rendements'!BS91</f>
        <v>4.6751499100251039E-2</v>
      </c>
      <c r="T86" s="76">
        <f>'Calculs rendements'!BW91</f>
        <v>9.9023689173010188E-2</v>
      </c>
      <c r="U86" s="76">
        <f>'Calculs rendements'!CA91</f>
        <v>7.5838101722898205E-2</v>
      </c>
      <c r="V86" s="76">
        <f>'Calculs rendements'!CE91</f>
        <v>1.1862571658539189E-2</v>
      </c>
      <c r="W86" s="76">
        <f>'Calculs rendements'!CI91</f>
        <v>4.1351367036369269E-2</v>
      </c>
      <c r="X86" s="76">
        <f>'Calculs rendements'!CM91</f>
        <v>6.9364160199831812E-2</v>
      </c>
      <c r="Y86" s="76">
        <f>'Calculs rendements'!CQ91</f>
        <v>3.9279760012390197E-2</v>
      </c>
      <c r="Z86" s="76">
        <f>'Calculs rendements'!CU91</f>
        <v>-0.10077555267564403</v>
      </c>
      <c r="AA86" s="76">
        <f>'Calculs rendements'!CY91</f>
        <v>5.3063014702125141E-2</v>
      </c>
      <c r="AB86" s="76">
        <f>'Calculs rendements'!DC91</f>
        <v>7.3120624697354808E-2</v>
      </c>
      <c r="AC86" s="76">
        <f>'Calculs rendements'!DG91</f>
        <v>0.20567474632303134</v>
      </c>
      <c r="AD86" s="76">
        <f>'Calculs rendements'!DK91</f>
        <v>2.2400936689166713E-2</v>
      </c>
      <c r="AE86" s="76">
        <f>'Calculs rendements'!DO91</f>
        <v>8.7877202640167643E-2</v>
      </c>
      <c r="AF86" s="76">
        <f>'Calculs rendements'!DS91</f>
        <v>0.1150814156511225</v>
      </c>
      <c r="AG86" s="76">
        <f>'Calculs rendements'!DW91</f>
        <v>2.6253257267669319E-2</v>
      </c>
      <c r="AH86" s="76">
        <f>'Calculs rendements'!EA91</f>
        <v>-9.4863646438751725E-3</v>
      </c>
      <c r="AI86" s="76">
        <f>'Calculs rendements'!EE91</f>
        <v>6.0424365959523352E-3</v>
      </c>
      <c r="AJ86" s="76">
        <f>'Calculs rendements'!EI91</f>
        <v>4.7192659794590142E-3</v>
      </c>
      <c r="AK86" s="76">
        <f>'Calculs rendements'!EM91</f>
        <v>4.2300723788423832E-2</v>
      </c>
      <c r="AL86" s="76">
        <f>'Calculs rendements'!EQ91</f>
        <v>7.8251952194999586E-2</v>
      </c>
      <c r="AM86" s="76">
        <f>'Calculs rendements'!EU91</f>
        <v>0.12692152797791106</v>
      </c>
      <c r="AN86" s="76">
        <f>'Calculs rendements'!EY91</f>
        <v>8.5256733586249481E-2</v>
      </c>
      <c r="AO86" s="76">
        <f>'Calculs rendements'!FC91</f>
        <v>4.2994924930573671E-2</v>
      </c>
      <c r="AP86" s="76">
        <f>'Calculs rendements'!FG91</f>
        <v>1.7133360107503666E-2</v>
      </c>
      <c r="AQ86" s="76">
        <f>'Calculs rendements'!FK91</f>
        <v>8.0321862766334684E-2</v>
      </c>
      <c r="AR86" s="76">
        <f>'Calculs rendements'!FO91</f>
        <v>-3.0275335367247795E-2</v>
      </c>
      <c r="AS86" s="76">
        <f>'Calculs rendements'!FS91</f>
        <v>7.7540976912841841E-2</v>
      </c>
      <c r="AT86" s="76">
        <f>'Calculs rendements'!FW91</f>
        <v>2.4367336929751689E-2</v>
      </c>
      <c r="AU86" s="76">
        <f>'Calculs rendements'!GA91</f>
        <v>4.5458098789190854E-2</v>
      </c>
      <c r="AV86" s="76">
        <f>'Calculs rendements'!GE91</f>
        <v>0.13720120173817216</v>
      </c>
      <c r="AW86" s="76">
        <f>'Calculs rendements'!GI91</f>
        <v>6.0259359930549698E-2</v>
      </c>
      <c r="AX86" s="76">
        <f>'Calculs rendements'!GM91</f>
        <v>9.8476752884732344E-2</v>
      </c>
      <c r="AY86" s="76">
        <f>'Calculs rendements'!GQ91</f>
        <v>2.8009818085473707E-2</v>
      </c>
    </row>
    <row r="87" spans="2:51">
      <c r="B87" s="76">
        <f>'Calculs rendements'!C92</f>
        <v>-6.7541694857956979E-3</v>
      </c>
      <c r="C87" s="76">
        <f>'Calculs rendements'!G92</f>
        <v>8.7645861287005706E-3</v>
      </c>
      <c r="D87" s="76">
        <f>'Calculs rendements'!K92</f>
        <v>-6.7913980010907829E-2</v>
      </c>
      <c r="E87" s="76">
        <f>'Calculs rendements'!O92</f>
        <v>-2.4247780723587999E-2</v>
      </c>
      <c r="F87" s="76">
        <f>'Calculs rendements'!S92</f>
        <v>2.4213266430814649E-3</v>
      </c>
      <c r="G87" s="76">
        <f>'Calculs rendements'!W92</f>
        <v>-2.0071710587753904E-2</v>
      </c>
      <c r="H87" s="76">
        <f>'Calculs rendements'!AA92</f>
        <v>1.2689559479094916E-2</v>
      </c>
      <c r="I87" s="76">
        <f>'Calculs rendements'!AE92</f>
        <v>2.2866138588082938E-2</v>
      </c>
      <c r="J87" s="76">
        <f>'Calculs rendements'!AI92</f>
        <v>-0.12317043118245831</v>
      </c>
      <c r="K87" s="76">
        <f>'Calculs rendements'!AM92</f>
        <v>-2.6874481254486278E-2</v>
      </c>
      <c r="L87" s="76">
        <f>'Calculs rendements'!AQ92</f>
        <v>8.1317114413807061E-3</v>
      </c>
      <c r="M87" s="76">
        <f>'Calculs rendements'!AU92</f>
        <v>-8.0367899706440857E-2</v>
      </c>
      <c r="N87" s="76">
        <f>'Calculs rendements'!AY92</f>
        <v>-5.2796001632110102E-2</v>
      </c>
      <c r="O87" s="76">
        <f>'Calculs rendements'!BC92</f>
        <v>1.2195435107440075E-2</v>
      </c>
      <c r="P87" s="76">
        <f>'Calculs rendements'!BG92</f>
        <v>-4.386268427313389E-2</v>
      </c>
      <c r="Q87" s="76">
        <f>'Calculs rendements'!BK92</f>
        <v>-0.11497272314066753</v>
      </c>
      <c r="R87" s="76">
        <f>'Calculs rendements'!BO92</f>
        <v>-6.9440176648992699E-2</v>
      </c>
      <c r="S87" s="76">
        <f>'Calculs rendements'!BS92</f>
        <v>-9.5047707656287117E-2</v>
      </c>
      <c r="T87" s="76">
        <f>'Calculs rendements'!BW92</f>
        <v>-0.10781096598748238</v>
      </c>
      <c r="U87" s="76">
        <f>'Calculs rendements'!CA92</f>
        <v>-5.0111273833654692E-2</v>
      </c>
      <c r="V87" s="76">
        <f>'Calculs rendements'!CE92</f>
        <v>-2.6770255135113878E-2</v>
      </c>
      <c r="W87" s="76">
        <f>'Calculs rendements'!CI92</f>
        <v>-9.7731593933591376E-2</v>
      </c>
      <c r="X87" s="76">
        <f>'Calculs rendements'!CM92</f>
        <v>-3.5378725260992463E-3</v>
      </c>
      <c r="Y87" s="76">
        <f>'Calculs rendements'!CQ92</f>
        <v>-4.4832517780908555E-2</v>
      </c>
      <c r="Z87" s="76">
        <f>'Calculs rendements'!CU92</f>
        <v>0.10632716628892136</v>
      </c>
      <c r="AA87" s="76">
        <f>'Calculs rendements'!CY92</f>
        <v>7.021552003754887E-2</v>
      </c>
      <c r="AB87" s="76">
        <f>'Calculs rendements'!DC92</f>
        <v>-3.2871564124827009E-2</v>
      </c>
      <c r="AC87" s="76">
        <f>'Calculs rendements'!DG92</f>
        <v>3.551952210380073E-2</v>
      </c>
      <c r="AD87" s="76">
        <f>'Calculs rendements'!DK92</f>
        <v>5.3900651768766156E-2</v>
      </c>
      <c r="AE87" s="76">
        <f>'Calculs rendements'!DO92</f>
        <v>-0.12585196571146595</v>
      </c>
      <c r="AF87" s="76">
        <f>'Calculs rendements'!DS92</f>
        <v>-8.6144686488836261E-2</v>
      </c>
      <c r="AG87" s="76">
        <f>'Calculs rendements'!DW92</f>
        <v>1.4636195497490965E-2</v>
      </c>
      <c r="AH87" s="76">
        <f>'Calculs rendements'!EA92</f>
        <v>-2.3032534238424589E-2</v>
      </c>
      <c r="AI87" s="76">
        <f>'Calculs rendements'!EE92</f>
        <v>-4.728530492004121E-2</v>
      </c>
      <c r="AJ87" s="76">
        <f>'Calculs rendements'!EI92</f>
        <v>2.0706299401447279E-2</v>
      </c>
      <c r="AK87" s="76">
        <f>'Calculs rendements'!EM92</f>
        <v>-8.2910132929865984E-3</v>
      </c>
      <c r="AL87" s="76">
        <f>'Calculs rendements'!EQ92</f>
        <v>-6.4711488932729544E-2</v>
      </c>
      <c r="AM87" s="76">
        <f>'Calculs rendements'!EU92</f>
        <v>5.7319493312124541E-2</v>
      </c>
      <c r="AN87" s="76">
        <f>'Calculs rendements'!EY92</f>
        <v>-7.2259565247477772E-2</v>
      </c>
      <c r="AO87" s="76">
        <f>'Calculs rendements'!FC92</f>
        <v>-0.14826070293921692</v>
      </c>
      <c r="AP87" s="76">
        <f>'Calculs rendements'!FG92</f>
        <v>0.10921479567717592</v>
      </c>
      <c r="AQ87" s="76">
        <f>'Calculs rendements'!FK92</f>
        <v>-9.8201967927488462E-2</v>
      </c>
      <c r="AR87" s="76">
        <f>'Calculs rendements'!FO92</f>
        <v>3.979877658330299E-2</v>
      </c>
      <c r="AS87" s="76">
        <f>'Calculs rendements'!FS92</f>
        <v>8.4668146296902076E-3</v>
      </c>
      <c r="AT87" s="76">
        <f>'Calculs rendements'!FW92</f>
        <v>2.2516229885129087E-2</v>
      </c>
      <c r="AU87" s="76">
        <f>'Calculs rendements'!GA92</f>
        <v>3.0811533366379217E-2</v>
      </c>
      <c r="AV87" s="76">
        <f>'Calculs rendements'!GE92</f>
        <v>-0.13518460225801837</v>
      </c>
      <c r="AW87" s="76">
        <f>'Calculs rendements'!GI92</f>
        <v>-0.12291307717500093</v>
      </c>
      <c r="AX87" s="76">
        <f>'Calculs rendements'!GM92</f>
        <v>-8.8293838080302833E-2</v>
      </c>
      <c r="AY87" s="76">
        <f>'Calculs rendements'!GQ92</f>
        <v>-0.1076783803407755</v>
      </c>
    </row>
    <row r="88" spans="2:51">
      <c r="B88" s="76">
        <f>'Calculs rendements'!C93</f>
        <v>1.6733290091008695E-2</v>
      </c>
      <c r="C88" s="76">
        <f>'Calculs rendements'!G93</f>
        <v>6.6806008675496719E-3</v>
      </c>
      <c r="D88" s="76">
        <f>'Calculs rendements'!K93</f>
        <v>-2.5775623434369097E-2</v>
      </c>
      <c r="E88" s="76">
        <f>'Calculs rendements'!O93</f>
        <v>-4.7396868940207358E-3</v>
      </c>
      <c r="F88" s="76">
        <f>'Calculs rendements'!S93</f>
        <v>-9.7206484854140685E-3</v>
      </c>
      <c r="G88" s="76">
        <f>'Calculs rendements'!W93</f>
        <v>-5.6406692638492732E-3</v>
      </c>
      <c r="H88" s="76">
        <f>'Calculs rendements'!AA93</f>
        <v>-7.2619433782614836E-3</v>
      </c>
      <c r="I88" s="76">
        <f>'Calculs rendements'!AE93</f>
        <v>4.9942902049240435E-2</v>
      </c>
      <c r="J88" s="76">
        <f>'Calculs rendements'!AI93</f>
        <v>-1.6404599670524489E-2</v>
      </c>
      <c r="K88" s="76">
        <f>'Calculs rendements'!AM93</f>
        <v>2.2364090494875867E-3</v>
      </c>
      <c r="L88" s="76">
        <f>'Calculs rendements'!AQ93</f>
        <v>6.5088314070147604E-2</v>
      </c>
      <c r="M88" s="76">
        <f>'Calculs rendements'!AU93</f>
        <v>5.3032688493113135E-2</v>
      </c>
      <c r="N88" s="76">
        <f>'Calculs rendements'!AY93</f>
        <v>3.6371541955046698E-4</v>
      </c>
      <c r="O88" s="76">
        <f>'Calculs rendements'!BC93</f>
        <v>-0.11454666955472627</v>
      </c>
      <c r="P88" s="76">
        <f>'Calculs rendements'!BG93</f>
        <v>-2.0229212725734042E-2</v>
      </c>
      <c r="Q88" s="76">
        <f>'Calculs rendements'!BK93</f>
        <v>2.027231122873132E-2</v>
      </c>
      <c r="R88" s="76">
        <f>'Calculs rendements'!BO93</f>
        <v>1.8617716831493315E-2</v>
      </c>
      <c r="S88" s="76">
        <f>'Calculs rendements'!BS93</f>
        <v>9.8897784915738807E-3</v>
      </c>
      <c r="T88" s="76">
        <f>'Calculs rendements'!BW93</f>
        <v>-8.6345165938621571E-2</v>
      </c>
      <c r="U88" s="76">
        <f>'Calculs rendements'!CA93</f>
        <v>-2.1493458312286592E-2</v>
      </c>
      <c r="V88" s="76">
        <f>'Calculs rendements'!CE93</f>
        <v>-3.8690901966206857E-2</v>
      </c>
      <c r="W88" s="76">
        <f>'Calculs rendements'!CI93</f>
        <v>-1.443705246166543E-2</v>
      </c>
      <c r="X88" s="76">
        <f>'Calculs rendements'!CM93</f>
        <v>-9.3193874514655543E-3</v>
      </c>
      <c r="Y88" s="76">
        <f>'Calculs rendements'!CQ93</f>
        <v>1.8124537440534272E-2</v>
      </c>
      <c r="Z88" s="76">
        <f>'Calculs rendements'!CU93</f>
        <v>-5.2310494175525557E-3</v>
      </c>
      <c r="AA88" s="76">
        <f>'Calculs rendements'!CY93</f>
        <v>-7.5526114506029404E-2</v>
      </c>
      <c r="AB88" s="76">
        <f>'Calculs rendements'!DC93</f>
        <v>3.566935403504428E-2</v>
      </c>
      <c r="AC88" s="76">
        <f>'Calculs rendements'!DG93</f>
        <v>0.19736470978957532</v>
      </c>
      <c r="AD88" s="76">
        <f>'Calculs rendements'!DK93</f>
        <v>-7.6301588457932917E-2</v>
      </c>
      <c r="AE88" s="76">
        <f>'Calculs rendements'!DO93</f>
        <v>-7.2795048482164393E-2</v>
      </c>
      <c r="AF88" s="76">
        <f>'Calculs rendements'!DS93</f>
        <v>4.4318415778376856E-2</v>
      </c>
      <c r="AG88" s="76">
        <f>'Calculs rendements'!DW93</f>
        <v>-0.13701596540591854</v>
      </c>
      <c r="AH88" s="76">
        <f>'Calculs rendements'!EA93</f>
        <v>-1.4188534135230274E-2</v>
      </c>
      <c r="AI88" s="76">
        <f>'Calculs rendements'!EE93</f>
        <v>3.5454182619878698E-2</v>
      </c>
      <c r="AJ88" s="76">
        <f>'Calculs rendements'!EI93</f>
        <v>-0.1169834393613304</v>
      </c>
      <c r="AK88" s="76">
        <f>'Calculs rendements'!EM93</f>
        <v>4.5750694093525418E-2</v>
      </c>
      <c r="AL88" s="76">
        <f>'Calculs rendements'!EQ93</f>
        <v>-5.6553513175412247E-2</v>
      </c>
      <c r="AM88" s="76">
        <f>'Calculs rendements'!EU93</f>
        <v>-1.9829941832748322E-2</v>
      </c>
      <c r="AN88" s="76">
        <f>'Calculs rendements'!EY93</f>
        <v>-1.6547635998960468E-2</v>
      </c>
      <c r="AO88" s="76">
        <f>'Calculs rendements'!FC93</f>
        <v>-4.3708854753378719E-2</v>
      </c>
      <c r="AP88" s="76">
        <f>'Calculs rendements'!FG93</f>
        <v>-1.5656378942030043E-2</v>
      </c>
      <c r="AQ88" s="76">
        <f>'Calculs rendements'!FK93</f>
        <v>-1.8741766851242063E-2</v>
      </c>
      <c r="AR88" s="76">
        <f>'Calculs rendements'!FO93</f>
        <v>-1.5655940942460064E-3</v>
      </c>
      <c r="AS88" s="76">
        <f>'Calculs rendements'!FS93</f>
        <v>5.0705324949450639E-2</v>
      </c>
      <c r="AT88" s="76">
        <f>'Calculs rendements'!FW93</f>
        <v>-8.0785118490562136E-2</v>
      </c>
      <c r="AU88" s="76">
        <f>'Calculs rendements'!GA93</f>
        <v>-1.7537916562220219E-2</v>
      </c>
      <c r="AV88" s="76">
        <f>'Calculs rendements'!GE93</f>
        <v>-2.9199128335581963E-2</v>
      </c>
      <c r="AW88" s="76">
        <f>'Calculs rendements'!GI93</f>
        <v>-2.7411372203556963E-2</v>
      </c>
      <c r="AX88" s="76">
        <f>'Calculs rendements'!GM93</f>
        <v>-1.970624495466921E-2</v>
      </c>
      <c r="AY88" s="76">
        <f>'Calculs rendements'!GQ93</f>
        <v>4.9673339388976133E-2</v>
      </c>
    </row>
    <row r="89" spans="2:51">
      <c r="B89" s="76">
        <f>'Calculs rendements'!C94</f>
        <v>1.4448706084878018E-2</v>
      </c>
      <c r="C89" s="76">
        <f>'Calculs rendements'!G94</f>
        <v>8.3592733266846589E-2</v>
      </c>
      <c r="D89" s="76">
        <f>'Calculs rendements'!K94</f>
        <v>4.7650736098724202E-2</v>
      </c>
      <c r="E89" s="76">
        <f>'Calculs rendements'!O94</f>
        <v>2.2557959718416315E-2</v>
      </c>
      <c r="F89" s="76">
        <f>'Calculs rendements'!S94</f>
        <v>9.0414124660874257E-2</v>
      </c>
      <c r="G89" s="76">
        <f>'Calculs rendements'!W94</f>
        <v>2.391610998096981E-2</v>
      </c>
      <c r="H89" s="76">
        <f>'Calculs rendements'!AA94</f>
        <v>0.1727060939296744</v>
      </c>
      <c r="I89" s="76">
        <f>'Calculs rendements'!AE94</f>
        <v>-5.225237189790289E-2</v>
      </c>
      <c r="J89" s="76">
        <f>'Calculs rendements'!AI94</f>
        <v>2.8559377870243409E-2</v>
      </c>
      <c r="K89" s="76">
        <f>'Calculs rendements'!AM94</f>
        <v>2.6996202047595553E-2</v>
      </c>
      <c r="L89" s="76">
        <f>'Calculs rendements'!AQ94</f>
        <v>-1.7304823284494158E-2</v>
      </c>
      <c r="M89" s="76">
        <f>'Calculs rendements'!AU94</f>
        <v>9.0474312683062511E-2</v>
      </c>
      <c r="N89" s="76">
        <f>'Calculs rendements'!AY94</f>
        <v>0.10749200727408076</v>
      </c>
      <c r="O89" s="76">
        <f>'Calculs rendements'!BC94</f>
        <v>-7.5702283430695322E-2</v>
      </c>
      <c r="P89" s="76">
        <f>'Calculs rendements'!BG94</f>
        <v>0.16167243790767077</v>
      </c>
      <c r="Q89" s="76">
        <f>'Calculs rendements'!BK94</f>
        <v>0.13302644376652839</v>
      </c>
      <c r="R89" s="76">
        <f>'Calculs rendements'!BO94</f>
        <v>6.78503439415368E-2</v>
      </c>
      <c r="S89" s="76">
        <f>'Calculs rendements'!BS94</f>
        <v>6.0064285276224302E-2</v>
      </c>
      <c r="T89" s="76">
        <f>'Calculs rendements'!BW94</f>
        <v>0.1282376348848539</v>
      </c>
      <c r="U89" s="76">
        <f>'Calculs rendements'!CA94</f>
        <v>4.715103808630805E-2</v>
      </c>
      <c r="V89" s="76">
        <f>'Calculs rendements'!CE94</f>
        <v>0.13763551641191393</v>
      </c>
      <c r="W89" s="76">
        <f>'Calculs rendements'!CI94</f>
        <v>0.10792744717454246</v>
      </c>
      <c r="X89" s="76">
        <f>'Calculs rendements'!CM94</f>
        <v>0.12650092811738545</v>
      </c>
      <c r="Y89" s="76">
        <f>'Calculs rendements'!CQ94</f>
        <v>4.1378446183072293E-2</v>
      </c>
      <c r="Z89" s="76">
        <f>'Calculs rendements'!CU94</f>
        <v>-4.4537854430901552E-2</v>
      </c>
      <c r="AA89" s="76">
        <f>'Calculs rendements'!CY94</f>
        <v>0.13035947746296608</v>
      </c>
      <c r="AB89" s="76">
        <f>'Calculs rendements'!DC94</f>
        <v>3.7697110327368562E-2</v>
      </c>
      <c r="AC89" s="76">
        <f>'Calculs rendements'!DG94</f>
        <v>0.11055528939347796</v>
      </c>
      <c r="AD89" s="76">
        <f>'Calculs rendements'!DK94</f>
        <v>-4.3995850039313916E-2</v>
      </c>
      <c r="AE89" s="76">
        <f>'Calculs rendements'!DO94</f>
        <v>6.5565953316912243E-2</v>
      </c>
      <c r="AF89" s="76">
        <f>'Calculs rendements'!DS94</f>
        <v>0.10186070593532943</v>
      </c>
      <c r="AG89" s="76">
        <f>'Calculs rendements'!DW94</f>
        <v>-0.15039904432541296</v>
      </c>
      <c r="AH89" s="76">
        <f>'Calculs rendements'!EA94</f>
        <v>8.4535099942692662E-2</v>
      </c>
      <c r="AI89" s="76">
        <f>'Calculs rendements'!EE94</f>
        <v>2.8049697444242735E-2</v>
      </c>
      <c r="AJ89" s="76">
        <f>'Calculs rendements'!EI94</f>
        <v>-6.9320518397814465E-3</v>
      </c>
      <c r="AK89" s="76">
        <f>'Calculs rendements'!EM94</f>
        <v>8.554330690739792E-2</v>
      </c>
      <c r="AL89" s="76">
        <f>'Calculs rendements'!EQ94</f>
        <v>7.264176582438249E-2</v>
      </c>
      <c r="AM89" s="76">
        <f>'Calculs rendements'!EU94</f>
        <v>0.10050493758148001</v>
      </c>
      <c r="AN89" s="76">
        <f>'Calculs rendements'!EY94</f>
        <v>5.8681700750121579E-2</v>
      </c>
      <c r="AO89" s="76">
        <f>'Calculs rendements'!FC94</f>
        <v>0.14201931055927441</v>
      </c>
      <c r="AP89" s="76">
        <f>'Calculs rendements'!FG94</f>
        <v>0.16671295189066754</v>
      </c>
      <c r="AQ89" s="76">
        <f>'Calculs rendements'!FK94</f>
        <v>6.8669670760789309E-2</v>
      </c>
      <c r="AR89" s="76">
        <f>'Calculs rendements'!FO94</f>
        <v>4.6373377318038124E-2</v>
      </c>
      <c r="AS89" s="76">
        <f>'Calculs rendements'!FS94</f>
        <v>6.5004182236116204E-2</v>
      </c>
      <c r="AT89" s="76">
        <f>'Calculs rendements'!FW94</f>
        <v>3.3901551675681416E-2</v>
      </c>
      <c r="AU89" s="76">
        <f>'Calculs rendements'!GA94</f>
        <v>-1.0934841371833235E-2</v>
      </c>
      <c r="AV89" s="76">
        <f>'Calculs rendements'!GE94</f>
        <v>8.9501961148332712E-2</v>
      </c>
      <c r="AW89" s="76">
        <f>'Calculs rendements'!GI94</f>
        <v>8.2583880491985187E-2</v>
      </c>
      <c r="AX89" s="76">
        <f>'Calculs rendements'!GM94</f>
        <v>4.5266690141793235E-2</v>
      </c>
      <c r="AY89" s="76">
        <f>'Calculs rendements'!GQ94</f>
        <v>0.20122756475003348</v>
      </c>
    </row>
    <row r="90" spans="2:51">
      <c r="B90" s="76">
        <f>'Calculs rendements'!C95</f>
        <v>-1.881078033011125E-2</v>
      </c>
      <c r="C90" s="76">
        <f>'Calculs rendements'!G95</f>
        <v>3.460562618470958E-3</v>
      </c>
      <c r="D90" s="76">
        <f>'Calculs rendements'!K95</f>
        <v>-4.7894753730623435E-2</v>
      </c>
      <c r="E90" s="76">
        <f>'Calculs rendements'!O95</f>
        <v>2.6221735251806617E-2</v>
      </c>
      <c r="F90" s="76">
        <f>'Calculs rendements'!S95</f>
        <v>1.012694343393584E-2</v>
      </c>
      <c r="G90" s="76">
        <f>'Calculs rendements'!W95</f>
        <v>5.7629249948615326E-3</v>
      </c>
      <c r="H90" s="76">
        <f>'Calculs rendements'!AA95</f>
        <v>2.5588123995651693E-3</v>
      </c>
      <c r="I90" s="76">
        <f>'Calculs rendements'!AE95</f>
        <v>0.10763538283169845</v>
      </c>
      <c r="J90" s="76">
        <f>'Calculs rendements'!AI95</f>
        <v>-4.0859261710217691E-2</v>
      </c>
      <c r="K90" s="76">
        <f>'Calculs rendements'!AM95</f>
        <v>-6.6098120967137339E-2</v>
      </c>
      <c r="L90" s="76">
        <f>'Calculs rendements'!AQ95</f>
        <v>-5.9827588172611426E-2</v>
      </c>
      <c r="M90" s="76">
        <f>'Calculs rendements'!AU95</f>
        <v>-7.0394208631295446E-2</v>
      </c>
      <c r="N90" s="76">
        <f>'Calculs rendements'!AY95</f>
        <v>-4.3165730800820798E-2</v>
      </c>
      <c r="O90" s="76">
        <f>'Calculs rendements'!BC95</f>
        <v>3.0017670498600397E-2</v>
      </c>
      <c r="P90" s="76">
        <f>'Calculs rendements'!BG95</f>
        <v>-5.7837572731117386E-2</v>
      </c>
      <c r="Q90" s="76">
        <f>'Calculs rendements'!BK95</f>
        <v>6.6102210131612202E-2</v>
      </c>
      <c r="R90" s="76">
        <f>'Calculs rendements'!BO95</f>
        <v>-8.6851496240595183E-2</v>
      </c>
      <c r="S90" s="76">
        <f>'Calculs rendements'!BS95</f>
        <v>-2.5841632308964115E-2</v>
      </c>
      <c r="T90" s="76">
        <f>'Calculs rendements'!BW95</f>
        <v>0.10761040539527056</v>
      </c>
      <c r="U90" s="76">
        <f>'Calculs rendements'!CA95</f>
        <v>-2.9800743730323771E-2</v>
      </c>
      <c r="V90" s="76">
        <f>'Calculs rendements'!CE95</f>
        <v>8.2784727571744515E-2</v>
      </c>
      <c r="W90" s="76">
        <f>'Calculs rendements'!CI95</f>
        <v>-8.6845752032361584E-2</v>
      </c>
      <c r="X90" s="76">
        <f>'Calculs rendements'!CM95</f>
        <v>-3.5218332880400903E-2</v>
      </c>
      <c r="Y90" s="76">
        <f>'Calculs rendements'!CQ95</f>
        <v>-3.6331915885130253E-2</v>
      </c>
      <c r="Z90" s="76">
        <f>'Calculs rendements'!CU95</f>
        <v>0.11864582658462346</v>
      </c>
      <c r="AA90" s="76">
        <f>'Calculs rendements'!CY95</f>
        <v>1.3252327833816894E-2</v>
      </c>
      <c r="AB90" s="76">
        <f>'Calculs rendements'!DC95</f>
        <v>-4.9447664369382622E-3</v>
      </c>
      <c r="AC90" s="76">
        <f>'Calculs rendements'!DG95</f>
        <v>-3.6336762032529268E-3</v>
      </c>
      <c r="AD90" s="76">
        <f>'Calculs rendements'!DK95</f>
        <v>5.9251063587562283E-2</v>
      </c>
      <c r="AE90" s="76">
        <f>'Calculs rendements'!DO95</f>
        <v>-9.9031867242951307E-2</v>
      </c>
      <c r="AF90" s="76">
        <f>'Calculs rendements'!DS95</f>
        <v>-1.0534191378693956E-2</v>
      </c>
      <c r="AG90" s="76">
        <f>'Calculs rendements'!DW95</f>
        <v>5.8956957522927976E-2</v>
      </c>
      <c r="AH90" s="76">
        <f>'Calculs rendements'!EA95</f>
        <v>0.10899044635817641</v>
      </c>
      <c r="AI90" s="76">
        <f>'Calculs rendements'!EE95</f>
        <v>-7.4390192172637495E-2</v>
      </c>
      <c r="AJ90" s="76">
        <f>'Calculs rendements'!EI95</f>
        <v>1.6958331440326286E-2</v>
      </c>
      <c r="AK90" s="76">
        <f>'Calculs rendements'!EM95</f>
        <v>-2.557859990080432E-2</v>
      </c>
      <c r="AL90" s="76">
        <f>'Calculs rendements'!EQ95</f>
        <v>-4.8654039342674184E-2</v>
      </c>
      <c r="AM90" s="76">
        <f>'Calculs rendements'!EU95</f>
        <v>9.7335680947476647E-2</v>
      </c>
      <c r="AN90" s="76">
        <f>'Calculs rendements'!EY95</f>
        <v>-6.5191476094041148E-2</v>
      </c>
      <c r="AO90" s="76">
        <f>'Calculs rendements'!FC95</f>
        <v>-0.14201931055927441</v>
      </c>
      <c r="AP90" s="76">
        <f>'Calculs rendements'!FG95</f>
        <v>-0.22456305353935091</v>
      </c>
      <c r="AQ90" s="76">
        <f>'Calculs rendements'!FK95</f>
        <v>-7.5634144504970434E-4</v>
      </c>
      <c r="AR90" s="76">
        <f>'Calculs rendements'!FO95</f>
        <v>5.5617411883925716E-2</v>
      </c>
      <c r="AS90" s="76">
        <f>'Calculs rendements'!FS95</f>
        <v>-2.8648451045140935E-2</v>
      </c>
      <c r="AT90" s="76">
        <f>'Calculs rendements'!FW95</f>
        <v>-5.1293294387550578E-2</v>
      </c>
      <c r="AU90" s="76">
        <f>'Calculs rendements'!GA95</f>
        <v>9.2274513252385781E-2</v>
      </c>
      <c r="AV90" s="76">
        <f>'Calculs rendements'!GE95</f>
        <v>0.12489210802056058</v>
      </c>
      <c r="AW90" s="76">
        <f>'Calculs rendements'!GI95</f>
        <v>3.9803653074588601E-2</v>
      </c>
      <c r="AX90" s="76">
        <f>'Calculs rendements'!GM95</f>
        <v>1.8125534917934883E-2</v>
      </c>
      <c r="AY90" s="76">
        <f>'Calculs rendements'!GQ95</f>
        <v>-8.7348417932183689E-2</v>
      </c>
    </row>
    <row r="91" spans="2:51">
      <c r="B91" s="76">
        <f>'Calculs rendements'!C96</f>
        <v>8.13826508021709E-2</v>
      </c>
      <c r="C91" s="76">
        <f>'Calculs rendements'!G96</f>
        <v>-7.1648446814526357E-3</v>
      </c>
      <c r="D91" s="76">
        <f>'Calculs rendements'!K96</f>
        <v>-8.2384557708117132E-2</v>
      </c>
      <c r="E91" s="76">
        <f>'Calculs rendements'!O96</f>
        <v>-2.8233297039232462E-2</v>
      </c>
      <c r="F91" s="76">
        <f>'Calculs rendements'!S96</f>
        <v>-2.7993369405818397E-2</v>
      </c>
      <c r="G91" s="76">
        <f>'Calculs rendements'!W96</f>
        <v>-6.154850476103404E-3</v>
      </c>
      <c r="H91" s="76">
        <f>'Calculs rendements'!AA96</f>
        <v>-4.3139451533718669E-3</v>
      </c>
      <c r="I91" s="76">
        <f>'Calculs rendements'!AE96</f>
        <v>-4.1652818121893656E-2</v>
      </c>
      <c r="J91" s="76">
        <f>'Calculs rendements'!AI96</f>
        <v>-5.505126149740372E-2</v>
      </c>
      <c r="K91" s="76">
        <f>'Calculs rendements'!AM96</f>
        <v>-4.3721278916768684E-2</v>
      </c>
      <c r="L91" s="76">
        <f>'Calculs rendements'!AQ96</f>
        <v>0.14935353466895518</v>
      </c>
      <c r="M91" s="76">
        <f>'Calculs rendements'!AU96</f>
        <v>-6.1246015062419473E-2</v>
      </c>
      <c r="N91" s="76">
        <f>'Calculs rendements'!AY96</f>
        <v>1.6578899505349763E-2</v>
      </c>
      <c r="O91" s="76">
        <f>'Calculs rendements'!BC96</f>
        <v>-2.9911202571962538E-2</v>
      </c>
      <c r="P91" s="76">
        <f>'Calculs rendements'!BG96</f>
        <v>-5.330666043874277E-2</v>
      </c>
      <c r="Q91" s="76">
        <f>'Calculs rendements'!BK96</f>
        <v>1.0802231866672434E-2</v>
      </c>
      <c r="R91" s="76">
        <f>'Calculs rendements'!BO96</f>
        <v>-0.11870702660078998</v>
      </c>
      <c r="S91" s="76">
        <f>'Calculs rendements'!BS96</f>
        <v>-7.0316058418316826E-2</v>
      </c>
      <c r="T91" s="76">
        <f>'Calculs rendements'!BW96</f>
        <v>5.476512891838281E-2</v>
      </c>
      <c r="U91" s="76">
        <f>'Calculs rendements'!CA96</f>
        <v>-0.10364864665164117</v>
      </c>
      <c r="V91" s="76">
        <f>'Calculs rendements'!CE96</f>
        <v>2.2239325301959458E-2</v>
      </c>
      <c r="W91" s="76">
        <f>'Calculs rendements'!CI96</f>
        <v>-0.11534411613931111</v>
      </c>
      <c r="X91" s="76">
        <f>'Calculs rendements'!CM96</f>
        <v>-0.13256517695230693</v>
      </c>
      <c r="Y91" s="76">
        <f>'Calculs rendements'!CQ96</f>
        <v>-5.8565900522640713E-2</v>
      </c>
      <c r="Z91" s="76">
        <f>'Calculs rendements'!CU96</f>
        <v>-9.2486788375303206E-2</v>
      </c>
      <c r="AA91" s="76">
        <f>'Calculs rendements'!CY96</f>
        <v>-1.1884065313481513E-2</v>
      </c>
      <c r="AB91" s="76">
        <f>'Calculs rendements'!DC96</f>
        <v>-5.4643388024575648E-2</v>
      </c>
      <c r="AC91" s="76">
        <f>'Calculs rendements'!DG96</f>
        <v>0.14429624652830517</v>
      </c>
      <c r="AD91" s="76">
        <f>'Calculs rendements'!DK96</f>
        <v>-4.6482072890489605E-2</v>
      </c>
      <c r="AE91" s="76">
        <f>'Calculs rendements'!DO96</f>
        <v>-0.13941392048392348</v>
      </c>
      <c r="AF91" s="76">
        <f>'Calculs rendements'!DS96</f>
        <v>-4.6935744710375753E-2</v>
      </c>
      <c r="AG91" s="76">
        <f>'Calculs rendements'!DW96</f>
        <v>-1.8636881838850785E-2</v>
      </c>
      <c r="AH91" s="76">
        <f>'Calculs rendements'!EA96</f>
        <v>-7.6200690669141938E-2</v>
      </c>
      <c r="AI91" s="76">
        <f>'Calculs rendements'!EE96</f>
        <v>-5.9181297059307011E-2</v>
      </c>
      <c r="AJ91" s="76">
        <f>'Calculs rendements'!EI96</f>
        <v>-2.9797221093150063E-2</v>
      </c>
      <c r="AK91" s="76">
        <f>'Calculs rendements'!EM96</f>
        <v>9.6536612478465723E-3</v>
      </c>
      <c r="AL91" s="76">
        <f>'Calculs rendements'!EQ96</f>
        <v>3.7568445951528827E-2</v>
      </c>
      <c r="AM91" s="76">
        <f>'Calculs rendements'!EU96</f>
        <v>-4.1756540023429226E-2</v>
      </c>
      <c r="AN91" s="76">
        <f>'Calculs rendements'!EY96</f>
        <v>-5.8993379099156987E-2</v>
      </c>
      <c r="AO91" s="76">
        <f>'Calculs rendements'!FC96</f>
        <v>-0.14205426594890624</v>
      </c>
      <c r="AP91" s="76">
        <f>'Calculs rendements'!FG96</f>
        <v>-0.10014094057907928</v>
      </c>
      <c r="AQ91" s="76">
        <f>'Calculs rendements'!FK96</f>
        <v>-0.11579867230600728</v>
      </c>
      <c r="AR91" s="76">
        <f>'Calculs rendements'!FO96</f>
        <v>-0.12341685337463953</v>
      </c>
      <c r="AS91" s="76">
        <f>'Calculs rendements'!FS96</f>
        <v>1.1149008672621981E-2</v>
      </c>
      <c r="AT91" s="76">
        <f>'Calculs rendements'!FW96</f>
        <v>-0.11554871518936903</v>
      </c>
      <c r="AU91" s="76">
        <f>'Calculs rendements'!GA96</f>
        <v>4.4578046988767384E-2</v>
      </c>
      <c r="AV91" s="76">
        <f>'Calculs rendements'!GE96</f>
        <v>-0.115991226296195</v>
      </c>
      <c r="AW91" s="76">
        <f>'Calculs rendements'!GI96</f>
        <v>-0.11516394133725173</v>
      </c>
      <c r="AX91" s="76">
        <f>'Calculs rendements'!GM96</f>
        <v>-0.11623756443239039</v>
      </c>
      <c r="AY91" s="76">
        <f>'Calculs rendements'!GQ96</f>
        <v>-7.6833625231928507E-2</v>
      </c>
    </row>
    <row r="92" spans="2:51">
      <c r="B92" s="76">
        <f>'Calculs rendements'!C97</f>
        <v>1.1515300896818329E-2</v>
      </c>
      <c r="C92" s="76">
        <f>'Calculs rendements'!G97</f>
        <v>5.5997094095031098E-2</v>
      </c>
      <c r="D92" s="76">
        <f>'Calculs rendements'!K97</f>
        <v>1.0308695215870823E-2</v>
      </c>
      <c r="E92" s="76">
        <f>'Calculs rendements'!O97</f>
        <v>1.7613956807046791E-2</v>
      </c>
      <c r="F92" s="76">
        <f>'Calculs rendements'!S97</f>
        <v>4.0475859504763595E-2</v>
      </c>
      <c r="G92" s="76">
        <f>'Calculs rendements'!W97</f>
        <v>5.848866102372851E-2</v>
      </c>
      <c r="H92" s="76">
        <f>'Calculs rendements'!AA97</f>
        <v>0</v>
      </c>
      <c r="I92" s="76">
        <f>'Calculs rendements'!AE97</f>
        <v>-1.8569621526547571E-2</v>
      </c>
      <c r="J92" s="76">
        <f>'Calculs rendements'!AI97</f>
        <v>4.0968792965483732E-2</v>
      </c>
      <c r="K92" s="76">
        <f>'Calculs rendements'!AM97</f>
        <v>5.0426387312105796E-2</v>
      </c>
      <c r="L92" s="76">
        <f>'Calculs rendements'!AQ97</f>
        <v>3.4985444441932308E-2</v>
      </c>
      <c r="M92" s="76">
        <f>'Calculs rendements'!AU97</f>
        <v>5.5611079447752357E-2</v>
      </c>
      <c r="N92" s="76">
        <f>'Calculs rendements'!AY97</f>
        <v>4.6509379239497203E-2</v>
      </c>
      <c r="O92" s="76">
        <f>'Calculs rendements'!BC97</f>
        <v>-0.13728285029328693</v>
      </c>
      <c r="P92" s="76">
        <f>'Calculs rendements'!BG97</f>
        <v>-2.9943030933947686E-2</v>
      </c>
      <c r="Q92" s="76">
        <f>'Calculs rendements'!BK97</f>
        <v>9.0208118399939651E-3</v>
      </c>
      <c r="R92" s="76">
        <f>'Calculs rendements'!BO97</f>
        <v>-2.6000013020740184E-3</v>
      </c>
      <c r="S92" s="76">
        <f>'Calculs rendements'!BS97</f>
        <v>0.14476920792665718</v>
      </c>
      <c r="T92" s="76">
        <f>'Calculs rendements'!BW97</f>
        <v>2.2190929294709821E-2</v>
      </c>
      <c r="U92" s="76">
        <f>'Calculs rendements'!CA97</f>
        <v>2.2929721609904839E-2</v>
      </c>
      <c r="V92" s="76">
        <f>'Calculs rendements'!CE97</f>
        <v>6.1433469660475193E-2</v>
      </c>
      <c r="W92" s="76">
        <f>'Calculs rendements'!CI97</f>
        <v>-1.7107839904028876E-2</v>
      </c>
      <c r="X92" s="76">
        <f>'Calculs rendements'!CM97</f>
        <v>-4.3865844959023709E-2</v>
      </c>
      <c r="Y92" s="76">
        <f>'Calculs rendements'!CQ97</f>
        <v>-7.6800873867093541E-2</v>
      </c>
      <c r="Z92" s="76">
        <f>'Calculs rendements'!CU97</f>
        <v>-3.8419728195672673E-2</v>
      </c>
      <c r="AA92" s="76">
        <f>'Calculs rendements'!CY97</f>
        <v>-3.1215421001796403E-2</v>
      </c>
      <c r="AB92" s="76">
        <f>'Calculs rendements'!DC97</f>
        <v>7.804413692793194E-2</v>
      </c>
      <c r="AC92" s="76">
        <f>'Calculs rendements'!DG97</f>
        <v>3.3203445007995359E-2</v>
      </c>
      <c r="AD92" s="76">
        <f>'Calculs rendements'!DK97</f>
        <v>-0.10517503851735209</v>
      </c>
      <c r="AE92" s="76">
        <f>'Calculs rendements'!DO97</f>
        <v>4.5650024177568409E-2</v>
      </c>
      <c r="AF92" s="76">
        <f>'Calculs rendements'!DS97</f>
        <v>6.8889524860520301E-2</v>
      </c>
      <c r="AG92" s="76">
        <f>'Calculs rendements'!DW97</f>
        <v>-0.15444907243561767</v>
      </c>
      <c r="AH92" s="76">
        <f>'Calculs rendements'!EA97</f>
        <v>-1.7531985880021989E-2</v>
      </c>
      <c r="AI92" s="76">
        <f>'Calculs rendements'!EE97</f>
        <v>-8.1630097454238465E-2</v>
      </c>
      <c r="AJ92" s="76">
        <f>'Calculs rendements'!EI97</f>
        <v>-8.966024476637291E-2</v>
      </c>
      <c r="AK92" s="76">
        <f>'Calculs rendements'!EM97</f>
        <v>9.1134281191231695E-2</v>
      </c>
      <c r="AL92" s="76">
        <f>'Calculs rendements'!EQ97</f>
        <v>-9.1170761678943928E-3</v>
      </c>
      <c r="AM92" s="76">
        <f>'Calculs rendements'!EU97</f>
        <v>1.3439695869010941E-2</v>
      </c>
      <c r="AN92" s="76">
        <f>'Calculs rendements'!EY97</f>
        <v>-4.709365021571979E-2</v>
      </c>
      <c r="AO92" s="76">
        <f>'Calculs rendements'!FC97</f>
        <v>-2.1630236541894481E-2</v>
      </c>
      <c r="AP92" s="76">
        <f>'Calculs rendements'!FG97</f>
        <v>-0.22408032596441185</v>
      </c>
      <c r="AQ92" s="76">
        <f>'Calculs rendements'!FK97</f>
        <v>3.0387613096377938E-2</v>
      </c>
      <c r="AR92" s="76">
        <f>'Calculs rendements'!FO97</f>
        <v>-2.575249610241474E-2</v>
      </c>
      <c r="AS92" s="76">
        <f>'Calculs rendements'!FS97</f>
        <v>6.8462911961693698E-2</v>
      </c>
      <c r="AT92" s="76">
        <f>'Calculs rendements'!FW97</f>
        <v>5.9627925269770378E-2</v>
      </c>
      <c r="AU92" s="76">
        <f>'Calculs rendements'!GA97</f>
        <v>-7.7751031858009296E-3</v>
      </c>
      <c r="AV92" s="76">
        <f>'Calculs rendements'!GE97</f>
        <v>-9.6035386974248876E-2</v>
      </c>
      <c r="AW92" s="76">
        <f>'Calculs rendements'!GI97</f>
        <v>-4.4145243776198571E-2</v>
      </c>
      <c r="AX92" s="76">
        <f>'Calculs rendements'!GM97</f>
        <v>-4.3471674367735406E-2</v>
      </c>
      <c r="AY92" s="76">
        <f>'Calculs rendements'!GQ97</f>
        <v>-2.204640371221808E-3</v>
      </c>
    </row>
    <row r="93" spans="2:51">
      <c r="B93" s="76">
        <f>'Calculs rendements'!C98</f>
        <v>2.2271569902693765E-2</v>
      </c>
      <c r="C93" s="76">
        <f>'Calculs rendements'!G98</f>
        <v>4.154758119308874E-2</v>
      </c>
      <c r="D93" s="76">
        <f>'Calculs rendements'!K98</f>
        <v>4.612604314399163E-2</v>
      </c>
      <c r="E93" s="76">
        <f>'Calculs rendements'!O98</f>
        <v>1.5515928618295776E-3</v>
      </c>
      <c r="F93" s="76">
        <f>'Calculs rendements'!S98</f>
        <v>-3.1725943855315457E-2</v>
      </c>
      <c r="G93" s="76">
        <f>'Calculs rendements'!W98</f>
        <v>-5.5732087592288426E-3</v>
      </c>
      <c r="H93" s="76">
        <f>'Calculs rendements'!AA98</f>
        <v>1.0348354271444525E-2</v>
      </c>
      <c r="I93" s="76">
        <f>'Calculs rendements'!AE98</f>
        <v>2.8369926124839611E-2</v>
      </c>
      <c r="J93" s="76">
        <f>'Calculs rendements'!AI98</f>
        <v>-4.1843372044952941E-2</v>
      </c>
      <c r="K93" s="76">
        <f>'Calculs rendements'!AM98</f>
        <v>-0.10551775754897182</v>
      </c>
      <c r="L93" s="76">
        <f>'Calculs rendements'!AQ98</f>
        <v>7.4785112426856912E-2</v>
      </c>
      <c r="M93" s="76">
        <f>'Calculs rendements'!AU98</f>
        <v>8.4870941224448201E-2</v>
      </c>
      <c r="N93" s="76">
        <f>'Calculs rendements'!AY98</f>
        <v>-6.6724001763312545E-3</v>
      </c>
      <c r="O93" s="76">
        <f>'Calculs rendements'!BC98</f>
        <v>4.8649997405650076E-2</v>
      </c>
      <c r="P93" s="76">
        <f>'Calculs rendements'!BG98</f>
        <v>6.7840039794854187E-2</v>
      </c>
      <c r="Q93" s="76">
        <f>'Calculs rendements'!BK98</f>
        <v>0.11633912749835211</v>
      </c>
      <c r="R93" s="76">
        <f>'Calculs rendements'!BO98</f>
        <v>0.16326669391974036</v>
      </c>
      <c r="S93" s="76">
        <f>'Calculs rendements'!BS98</f>
        <v>6.0679269353964567E-2</v>
      </c>
      <c r="T93" s="76">
        <f>'Calculs rendements'!BW98</f>
        <v>-1.3086064501610473E-2</v>
      </c>
      <c r="U93" s="76">
        <f>'Calculs rendements'!CA98</f>
        <v>3.2386394611897566E-2</v>
      </c>
      <c r="V93" s="76">
        <f>'Calculs rendements'!CE98</f>
        <v>3.0601646749931311E-2</v>
      </c>
      <c r="W93" s="76">
        <f>'Calculs rendements'!CI98</f>
        <v>0.10422223444238368</v>
      </c>
      <c r="X93" s="76">
        <f>'Calculs rendements'!CM98</f>
        <v>7.865268018683795E-2</v>
      </c>
      <c r="Y93" s="76">
        <f>'Calculs rendements'!CQ98</f>
        <v>0.12710690098534078</v>
      </c>
      <c r="Z93" s="76">
        <f>'Calculs rendements'!CU98</f>
        <v>-4.8821005045932217E-2</v>
      </c>
      <c r="AA93" s="76">
        <f>'Calculs rendements'!CY98</f>
        <v>4.4718925187204078E-2</v>
      </c>
      <c r="AB93" s="76">
        <f>'Calculs rendements'!DC98</f>
        <v>-2.659508139114659E-2</v>
      </c>
      <c r="AC93" s="76">
        <f>'Calculs rendements'!DG98</f>
        <v>-8.6101018952392208E-2</v>
      </c>
      <c r="AD93" s="76">
        <f>'Calculs rendements'!DK98</f>
        <v>-0.15192763333931197</v>
      </c>
      <c r="AE93" s="76">
        <f>'Calculs rendements'!DO98</f>
        <v>0.15054920938677643</v>
      </c>
      <c r="AF93" s="76">
        <f>'Calculs rendements'!DS98</f>
        <v>5.6480746287220239E-2</v>
      </c>
      <c r="AG93" s="76">
        <f>'Calculs rendements'!DW98</f>
        <v>1.0741685601228476E-2</v>
      </c>
      <c r="AH93" s="76">
        <f>'Calculs rendements'!EA98</f>
        <v>4.1388629232604279E-2</v>
      </c>
      <c r="AI93" s="76">
        <f>'Calculs rendements'!EE98</f>
        <v>0.16955249423318777</v>
      </c>
      <c r="AJ93" s="76">
        <f>'Calculs rendements'!EI98</f>
        <v>-2.0118233314343655E-2</v>
      </c>
      <c r="AK93" s="76">
        <f>'Calculs rendements'!EM98</f>
        <v>-5.1382447483533017E-2</v>
      </c>
      <c r="AL93" s="76">
        <f>'Calculs rendements'!EQ98</f>
        <v>0.10390218652650056</v>
      </c>
      <c r="AM93" s="76">
        <f>'Calculs rendements'!EU98</f>
        <v>-3.3315907946576399E-2</v>
      </c>
      <c r="AN93" s="76">
        <f>'Calculs rendements'!EY98</f>
        <v>8.1285855461937104E-2</v>
      </c>
      <c r="AO93" s="76">
        <f>'Calculs rendements'!FC98</f>
        <v>0.26152901491536373</v>
      </c>
      <c r="AP93" s="76">
        <f>'Calculs rendements'!FG98</f>
        <v>4.347236916679216E-2</v>
      </c>
      <c r="AQ93" s="76">
        <f>'Calculs rendements'!FK98</f>
        <v>9.2520574449738852E-2</v>
      </c>
      <c r="AR93" s="76">
        <f>'Calculs rendements'!FO98</f>
        <v>-1.4503265776465246E-3</v>
      </c>
      <c r="AS93" s="76">
        <f>'Calculs rendements'!FS98</f>
        <v>-2.0211026420333941E-2</v>
      </c>
      <c r="AT93" s="76">
        <f>'Calculs rendements'!FW98</f>
        <v>0.11650409158412223</v>
      </c>
      <c r="AU93" s="76">
        <f>'Calculs rendements'!GA98</f>
        <v>-7.3572946510067003E-3</v>
      </c>
      <c r="AV93" s="76">
        <f>'Calculs rendements'!GE98</f>
        <v>-4.8760507581234389E-2</v>
      </c>
      <c r="AW93" s="76">
        <f>'Calculs rendements'!GI98</f>
        <v>7.6036696300732329E-2</v>
      </c>
      <c r="AX93" s="76">
        <f>'Calculs rendements'!GM98</f>
        <v>3.0552303742767559E-2</v>
      </c>
      <c r="AY93" s="76">
        <f>'Calculs rendements'!GQ98</f>
        <v>0.13780518240893777</v>
      </c>
    </row>
    <row r="94" spans="2:51">
      <c r="B94" s="76">
        <f>'Calculs rendements'!C99</f>
        <v>1.00391905282391E-2</v>
      </c>
      <c r="C94" s="76">
        <f>'Calculs rendements'!G99</f>
        <v>-1.9958424928290832E-2</v>
      </c>
      <c r="D94" s="76">
        <f>'Calculs rendements'!K99</f>
        <v>-4.8699481694598264E-2</v>
      </c>
      <c r="E94" s="76">
        <f>'Calculs rendements'!O99</f>
        <v>-6.591294713964771E-2</v>
      </c>
      <c r="F94" s="76">
        <f>'Calculs rendements'!S99</f>
        <v>-1.6835968647360224E-2</v>
      </c>
      <c r="G94" s="76">
        <f>'Calculs rendements'!W99</f>
        <v>-2.5406848287151552E-2</v>
      </c>
      <c r="H94" s="76">
        <f>'Calculs rendements'!AA99</f>
        <v>-4.1077420653743063E-2</v>
      </c>
      <c r="I94" s="76">
        <f>'Calculs rendements'!AE99</f>
        <v>8.2751252766952998E-2</v>
      </c>
      <c r="J94" s="76">
        <f>'Calculs rendements'!AI99</f>
        <v>8.8145498907587189E-2</v>
      </c>
      <c r="K94" s="76">
        <f>'Calculs rendements'!AM99</f>
        <v>1.5583658782225861E-2</v>
      </c>
      <c r="L94" s="76">
        <f>'Calculs rendements'!AQ99</f>
        <v>-4.5865463072098184E-2</v>
      </c>
      <c r="M94" s="76">
        <f>'Calculs rendements'!AU99</f>
        <v>-9.6051180911985612E-2</v>
      </c>
      <c r="N94" s="76">
        <f>'Calculs rendements'!AY99</f>
        <v>-7.3490256324369979E-2</v>
      </c>
      <c r="O94" s="76">
        <f>'Calculs rendements'!BC99</f>
        <v>0.13157078034968334</v>
      </c>
      <c r="P94" s="76">
        <f>'Calculs rendements'!BG99</f>
        <v>-0.21809643152868072</v>
      </c>
      <c r="Q94" s="76">
        <f>'Calculs rendements'!BK99</f>
        <v>-3.4788257191159737E-2</v>
      </c>
      <c r="R94" s="76">
        <f>'Calculs rendements'!BO99</f>
        <v>-6.5462292865448371E-2</v>
      </c>
      <c r="S94" s="76">
        <f>'Calculs rendements'!BS99</f>
        <v>7.7296063946757218E-3</v>
      </c>
      <c r="T94" s="76">
        <f>'Calculs rendements'!BW99</f>
        <v>-7.5661674202206194E-2</v>
      </c>
      <c r="U94" s="76">
        <f>'Calculs rendements'!CA99</f>
        <v>-1.2755581347676861E-3</v>
      </c>
      <c r="V94" s="76">
        <f>'Calculs rendements'!CE99</f>
        <v>8.5566202420634049E-3</v>
      </c>
      <c r="W94" s="76">
        <f>'Calculs rendements'!CI99</f>
        <v>-0.14261157372544628</v>
      </c>
      <c r="X94" s="76">
        <f>'Calculs rendements'!CM99</f>
        <v>-7.0387866934214227E-2</v>
      </c>
      <c r="Y94" s="76">
        <f>'Calculs rendements'!CQ99</f>
        <v>-1.113777483747864E-2</v>
      </c>
      <c r="Z94" s="76">
        <f>'Calculs rendements'!CU99</f>
        <v>0.17810282588990611</v>
      </c>
      <c r="AA94" s="76">
        <f>'Calculs rendements'!CY99</f>
        <v>3.4272809823915097E-2</v>
      </c>
      <c r="AB94" s="76">
        <f>'Calculs rendements'!DC99</f>
        <v>-1.4863503017978941E-2</v>
      </c>
      <c r="AC94" s="76">
        <f>'Calculs rendements'!DG99</f>
        <v>-6.5859032412823204E-2</v>
      </c>
      <c r="AD94" s="76">
        <f>'Calculs rendements'!DK99</f>
        <v>0.15618414018225996</v>
      </c>
      <c r="AE94" s="76">
        <f>'Calculs rendements'!DO99</f>
        <v>-0.13691368565281781</v>
      </c>
      <c r="AF94" s="76">
        <f>'Calculs rendements'!DS99</f>
        <v>-5.5883073881519245E-2</v>
      </c>
      <c r="AG94" s="76">
        <f>'Calculs rendements'!DW99</f>
        <v>0.18237392895051113</v>
      </c>
      <c r="AH94" s="76">
        <f>'Calculs rendements'!EA99</f>
        <v>-3.414219090571563E-2</v>
      </c>
      <c r="AI94" s="76">
        <f>'Calculs rendements'!EE99</f>
        <v>-1.868627401759836E-3</v>
      </c>
      <c r="AJ94" s="76">
        <f>'Calculs rendements'!EI99</f>
        <v>0.13271304060044237</v>
      </c>
      <c r="AK94" s="76">
        <f>'Calculs rendements'!EM99</f>
        <v>5.9359537800158624E-2</v>
      </c>
      <c r="AL94" s="76">
        <f>'Calculs rendements'!EQ99</f>
        <v>-3.2027184621229166E-2</v>
      </c>
      <c r="AM94" s="76">
        <f>'Calculs rendements'!EU99</f>
        <v>-7.826688595885771E-2</v>
      </c>
      <c r="AN94" s="76">
        <f>'Calculs rendements'!EY99</f>
        <v>-4.2269799972045156E-2</v>
      </c>
      <c r="AO94" s="76">
        <f>'Calculs rendements'!FC99</f>
        <v>-9.6146822249554606E-2</v>
      </c>
      <c r="AP94" s="76">
        <f>'Calculs rendements'!FG99</f>
        <v>-3.130538239764518E-2</v>
      </c>
      <c r="AQ94" s="76">
        <f>'Calculs rendements'!FK99</f>
        <v>-1.9009118698745959E-3</v>
      </c>
      <c r="AR94" s="76">
        <f>'Calculs rendements'!FO99</f>
        <v>2.8143999220125036E-2</v>
      </c>
      <c r="AS94" s="76">
        <f>'Calculs rendements'!FS99</f>
        <v>-2.1899559463526494E-3</v>
      </c>
      <c r="AT94" s="76">
        <f>'Calculs rendements'!FW99</f>
        <v>-1.7322158812947016E-2</v>
      </c>
      <c r="AU94" s="76">
        <f>'Calculs rendements'!GA99</f>
        <v>-3.147220654947553E-2</v>
      </c>
      <c r="AV94" s="76">
        <f>'Calculs rendements'!GE99</f>
        <v>-0.28334644145841448</v>
      </c>
      <c r="AW94" s="76">
        <f>'Calculs rendements'!GI99</f>
        <v>1.8007869107223799E-2</v>
      </c>
      <c r="AX94" s="76">
        <f>'Calculs rendements'!GM99</f>
        <v>-2.9649813068170685E-2</v>
      </c>
      <c r="AY94" s="76">
        <f>'Calculs rendements'!GQ99</f>
        <v>-7.7960366616923904E-2</v>
      </c>
    </row>
    <row r="95" spans="2:51">
      <c r="B95" s="76">
        <f>'Calculs rendements'!C100</f>
        <v>5.0013445198776901E-2</v>
      </c>
      <c r="C95" s="76">
        <f>'Calculs rendements'!G100</f>
        <v>0.15913509703183842</v>
      </c>
      <c r="D95" s="76">
        <f>'Calculs rendements'!K100</f>
        <v>2.5042881340932799E-2</v>
      </c>
      <c r="E95" s="76">
        <f>'Calculs rendements'!O100</f>
        <v>4.6405389075406679E-2</v>
      </c>
      <c r="F95" s="76">
        <f>'Calculs rendements'!S100</f>
        <v>5.1750222268442343E-2</v>
      </c>
      <c r="G95" s="76">
        <f>'Calculs rendements'!W100</f>
        <v>4.9457317302313779E-2</v>
      </c>
      <c r="H95" s="76">
        <f>'Calculs rendements'!AA100</f>
        <v>7.576817584931704E-2</v>
      </c>
      <c r="I95" s="76">
        <f>'Calculs rendements'!AE100</f>
        <v>2.8401053052417503E-2</v>
      </c>
      <c r="J95" s="76">
        <f>'Calculs rendements'!AI100</f>
        <v>5.9819012108648567E-2</v>
      </c>
      <c r="K95" s="76">
        <f>'Calculs rendements'!AM100</f>
        <v>7.6621704669831592E-2</v>
      </c>
      <c r="L95" s="76">
        <f>'Calculs rendements'!AQ100</f>
        <v>5.2171030777623292E-2</v>
      </c>
      <c r="M95" s="76">
        <f>'Calculs rendements'!AU100</f>
        <v>2.3926869374220498E-2</v>
      </c>
      <c r="N95" s="76">
        <f>'Calculs rendements'!AY100</f>
        <v>0.10522836604991742</v>
      </c>
      <c r="O95" s="76">
        <f>'Calculs rendements'!BC100</f>
        <v>-7.5188841617011656E-2</v>
      </c>
      <c r="P95" s="76">
        <f>'Calculs rendements'!BG100</f>
        <v>0.10759073752190919</v>
      </c>
      <c r="Q95" s="76">
        <f>'Calculs rendements'!BK100</f>
        <v>0.11986075775975512</v>
      </c>
      <c r="R95" s="76">
        <f>'Calculs rendements'!BO100</f>
        <v>5.5164792969104939E-2</v>
      </c>
      <c r="S95" s="76">
        <f>'Calculs rendements'!BS100</f>
        <v>-3.476494434703617E-2</v>
      </c>
      <c r="T95" s="76">
        <f>'Calculs rendements'!BW100</f>
        <v>0.1915765182227665</v>
      </c>
      <c r="U95" s="76">
        <f>'Calculs rendements'!CA100</f>
        <v>1.0158883235297254E-2</v>
      </c>
      <c r="V95" s="76">
        <f>'Calculs rendements'!CE100</f>
        <v>0.21075449345399094</v>
      </c>
      <c r="W95" s="76">
        <f>'Calculs rendements'!CI100</f>
        <v>4.4646668794069214E-2</v>
      </c>
      <c r="X95" s="76">
        <f>'Calculs rendements'!CM100</f>
        <v>6.0106723223113397E-2</v>
      </c>
      <c r="Y95" s="76">
        <f>'Calculs rendements'!CQ100</f>
        <v>4.4335932955590338E-2</v>
      </c>
      <c r="Z95" s="76">
        <f>'Calculs rendements'!CU100</f>
        <v>-5.0295361451357816E-2</v>
      </c>
      <c r="AA95" s="76">
        <f>'Calculs rendements'!CY100</f>
        <v>-5.1190472322378923E-2</v>
      </c>
      <c r="AB95" s="76">
        <f>'Calculs rendements'!DC100</f>
        <v>3.4078471728110273E-2</v>
      </c>
      <c r="AC95" s="76">
        <f>'Calculs rendements'!DG100</f>
        <v>6.150371946617135E-2</v>
      </c>
      <c r="AD95" s="76">
        <f>'Calculs rendements'!DK100</f>
        <v>2.6425227809537041E-2</v>
      </c>
      <c r="AE95" s="76">
        <f>'Calculs rendements'!DO100</f>
        <v>7.2897151244345926E-2</v>
      </c>
      <c r="AF95" s="76">
        <f>'Calculs rendements'!DS100</f>
        <v>0.10558752073114085</v>
      </c>
      <c r="AG95" s="76">
        <f>'Calculs rendements'!DW100</f>
        <v>-8.2556977809681714E-2</v>
      </c>
      <c r="AH95" s="76">
        <f>'Calculs rendements'!EA100</f>
        <v>0.12273636459389076</v>
      </c>
      <c r="AI95" s="76">
        <f>'Calculs rendements'!EE100</f>
        <v>2.5136617140178084E-2</v>
      </c>
      <c r="AJ95" s="76">
        <f>'Calculs rendements'!EI100</f>
        <v>4.5822612003622431E-3</v>
      </c>
      <c r="AK95" s="76">
        <f>'Calculs rendements'!EM100</f>
        <v>1.3891444320077873E-2</v>
      </c>
      <c r="AL95" s="76">
        <f>'Calculs rendements'!EQ100</f>
        <v>3.0525236133556465E-2</v>
      </c>
      <c r="AM95" s="76">
        <f>'Calculs rendements'!EU100</f>
        <v>4.1852866300975143E-2</v>
      </c>
      <c r="AN95" s="76">
        <f>'Calculs rendements'!EY100</f>
        <v>7.203041925438658E-2</v>
      </c>
      <c r="AO95" s="76">
        <f>'Calculs rendements'!FC100</f>
        <v>5.0234825092578893E-2</v>
      </c>
      <c r="AP95" s="76">
        <f>'Calculs rendements'!FG100</f>
        <v>0.1025047709458811</v>
      </c>
      <c r="AQ95" s="76">
        <f>'Calculs rendements'!FK100</f>
        <v>8.5335476961550735E-2</v>
      </c>
      <c r="AR95" s="76">
        <f>'Calculs rendements'!FO100</f>
        <v>-5.3126929710634062E-2</v>
      </c>
      <c r="AS95" s="76">
        <f>'Calculs rendements'!FS100</f>
        <v>5.2367909383608302E-2</v>
      </c>
      <c r="AT95" s="76">
        <f>'Calculs rendements'!FW100</f>
        <v>8.899747347005256E-2</v>
      </c>
      <c r="AU95" s="76">
        <f>'Calculs rendements'!GA100</f>
        <v>-1.3801162210423032E-2</v>
      </c>
      <c r="AV95" s="76">
        <f>'Calculs rendements'!GE100</f>
        <v>-1.0354273338722002E-2</v>
      </c>
      <c r="AW95" s="76">
        <f>'Calculs rendements'!GI100</f>
        <v>-4.8502768919217169E-2</v>
      </c>
      <c r="AX95" s="76">
        <f>'Calculs rendements'!GM100</f>
        <v>-2.5022521972072841E-2</v>
      </c>
      <c r="AY95" s="76">
        <f>'Calculs rendements'!GQ100</f>
        <v>-0.11949487493122693</v>
      </c>
    </row>
    <row r="96" spans="2:51">
      <c r="B96" s="76">
        <f>'Calculs rendements'!C101</f>
        <v>4.275753114989158E-2</v>
      </c>
      <c r="C96" s="76">
        <f>'Calculs rendements'!G101</f>
        <v>4.5421009072381793E-2</v>
      </c>
      <c r="D96" s="76">
        <f>'Calculs rendements'!K101</f>
        <v>3.2273478126969617E-2</v>
      </c>
      <c r="E96" s="76">
        <f>'Calculs rendements'!O101</f>
        <v>-2.8685283739696022E-2</v>
      </c>
      <c r="F96" s="76">
        <f>'Calculs rendements'!S101</f>
        <v>3.213600060786382E-2</v>
      </c>
      <c r="G96" s="76">
        <f>'Calculs rendements'!W101</f>
        <v>2.2537265559968357E-2</v>
      </c>
      <c r="H96" s="76">
        <f>'Calculs rendements'!AA101</f>
        <v>5.8320342960573424E-2</v>
      </c>
      <c r="I96" s="76">
        <f>'Calculs rendements'!AE101</f>
        <v>0.10564816128040487</v>
      </c>
      <c r="J96" s="76">
        <f>'Calculs rendements'!AI101</f>
        <v>4.7159519672529356E-2</v>
      </c>
      <c r="K96" s="76">
        <f>'Calculs rendements'!AM101</f>
        <v>2.6350323902756146E-2</v>
      </c>
      <c r="L96" s="76">
        <f>'Calculs rendements'!AQ101</f>
        <v>3.1740286772985384E-2</v>
      </c>
      <c r="M96" s="76">
        <f>'Calculs rendements'!AU101</f>
        <v>8.2619036260895395E-2</v>
      </c>
      <c r="N96" s="76">
        <f>'Calculs rendements'!AY101</f>
        <v>0.12244426054559478</v>
      </c>
      <c r="O96" s="76">
        <f>'Calculs rendements'!BC101</f>
        <v>7.5471229649048104E-3</v>
      </c>
      <c r="P96" s="76">
        <f>'Calculs rendements'!BG101</f>
        <v>7.8955115070708307E-2</v>
      </c>
      <c r="Q96" s="76">
        <f>'Calculs rendements'!BK101</f>
        <v>0.19878972347564622</v>
      </c>
      <c r="R96" s="76">
        <f>'Calculs rendements'!BO101</f>
        <v>7.2573738218339621E-3</v>
      </c>
      <c r="S96" s="76">
        <f>'Calculs rendements'!BS101</f>
        <v>3.6688046452375785E-2</v>
      </c>
      <c r="T96" s="76">
        <f>'Calculs rendements'!BW101</f>
        <v>2.0663254094897911E-2</v>
      </c>
      <c r="U96" s="76">
        <f>'Calculs rendements'!CA101</f>
        <v>4.5302550446918527E-2</v>
      </c>
      <c r="V96" s="76">
        <f>'Calculs rendements'!CE101</f>
        <v>1.3601181223773491E-3</v>
      </c>
      <c r="W96" s="76">
        <f>'Calculs rendements'!CI101</f>
        <v>1.9687896307614916E-2</v>
      </c>
      <c r="X96" s="76">
        <f>'Calculs rendements'!CM101</f>
        <v>4.2854019824356611E-2</v>
      </c>
      <c r="Y96" s="76">
        <f>'Calculs rendements'!CQ101</f>
        <v>4.7331138122732708E-2</v>
      </c>
      <c r="Z96" s="76">
        <f>'Calculs rendements'!CU101</f>
        <v>8.0984894712571198E-2</v>
      </c>
      <c r="AA96" s="76">
        <f>'Calculs rendements'!CY101</f>
        <v>8.6676526578173485E-2</v>
      </c>
      <c r="AB96" s="76">
        <f>'Calculs rendements'!DC101</f>
        <v>3.5817794602775184E-2</v>
      </c>
      <c r="AC96" s="76">
        <f>'Calculs rendements'!DG101</f>
        <v>9.9621557230713906E-2</v>
      </c>
      <c r="AD96" s="76">
        <f>'Calculs rendements'!DK101</f>
        <v>1.4817730724511948E-2</v>
      </c>
      <c r="AE96" s="76">
        <f>'Calculs rendements'!DO101</f>
        <v>5.9080998915711287E-2</v>
      </c>
      <c r="AF96" s="76">
        <f>'Calculs rendements'!DS101</f>
        <v>9.2265875391306637E-2</v>
      </c>
      <c r="AG96" s="76">
        <f>'Calculs rendements'!DW101</f>
        <v>4.0062167948245228E-2</v>
      </c>
      <c r="AH96" s="76">
        <f>'Calculs rendements'!EA101</f>
        <v>3.1645490659828149E-2</v>
      </c>
      <c r="AI96" s="76">
        <f>'Calculs rendements'!EE101</f>
        <v>8.5511926597282809E-2</v>
      </c>
      <c r="AJ96" s="76">
        <f>'Calculs rendements'!EI101</f>
        <v>3.7291976118048506E-2</v>
      </c>
      <c r="AK96" s="76">
        <f>'Calculs rendements'!EM101</f>
        <v>1.0211460975852772E-2</v>
      </c>
      <c r="AL96" s="76">
        <f>'Calculs rendements'!EQ101</f>
        <v>7.1145976229499055E-3</v>
      </c>
      <c r="AM96" s="76">
        <f>'Calculs rendements'!EU101</f>
        <v>-5.9189087144300191E-2</v>
      </c>
      <c r="AN96" s="76">
        <f>'Calculs rendements'!EY101</f>
        <v>8.8153422728502587E-2</v>
      </c>
      <c r="AO96" s="76">
        <f>'Calculs rendements'!FC101</f>
        <v>1.8177384439384776E-2</v>
      </c>
      <c r="AP96" s="76">
        <f>'Calculs rendements'!FG101</f>
        <v>4.8270309516269927E-2</v>
      </c>
      <c r="AQ96" s="76">
        <f>'Calculs rendements'!FK101</f>
        <v>2.195441272067751E-2</v>
      </c>
      <c r="AR96" s="76">
        <f>'Calculs rendements'!FO101</f>
        <v>7.9051795071132473E-3</v>
      </c>
      <c r="AS96" s="76">
        <f>'Calculs rendements'!FS101</f>
        <v>-5.059476251237624E-2</v>
      </c>
      <c r="AT96" s="76">
        <f>'Calculs rendements'!FW101</f>
        <v>-8.2967344644831936E-2</v>
      </c>
      <c r="AU96" s="76">
        <f>'Calculs rendements'!GA101</f>
        <v>1.7648116464578773E-2</v>
      </c>
      <c r="AV96" s="76">
        <f>'Calculs rendements'!GE101</f>
        <v>5.2260179871415E-2</v>
      </c>
      <c r="AW96" s="76">
        <f>'Calculs rendements'!GI101</f>
        <v>3.8422581610645386E-2</v>
      </c>
      <c r="AX96" s="76">
        <f>'Calculs rendements'!GM101</f>
        <v>3.7521686947519409E-2</v>
      </c>
      <c r="AY96" s="76">
        <f>'Calculs rendements'!GQ101</f>
        <v>3.126429674305984E-2</v>
      </c>
    </row>
    <row r="97" spans="2:51">
      <c r="B97" s="76">
        <f>'Calculs rendements'!C102</f>
        <v>-7.1557712264339643E-2</v>
      </c>
      <c r="C97" s="76">
        <f>'Calculs rendements'!G102</f>
        <v>3.704935737094462E-2</v>
      </c>
      <c r="D97" s="76">
        <f>'Calculs rendements'!K102</f>
        <v>-4.5319427887483971E-2</v>
      </c>
      <c r="E97" s="76">
        <f>'Calculs rendements'!O102</f>
        <v>1.9751339876785907E-2</v>
      </c>
      <c r="F97" s="76">
        <f>'Calculs rendements'!S102</f>
        <v>-4.1689840245102888E-2</v>
      </c>
      <c r="G97" s="76">
        <f>'Calculs rendements'!W102</f>
        <v>-2.9228186965692508E-2</v>
      </c>
      <c r="H97" s="76">
        <f>'Calculs rendements'!AA102</f>
        <v>2.6567967108892584E-2</v>
      </c>
      <c r="I97" s="76">
        <f>'Calculs rendements'!AE102</f>
        <v>3.3429769423203297E-2</v>
      </c>
      <c r="J97" s="76">
        <f>'Calculs rendements'!AI102</f>
        <v>4.253556008300434E-2</v>
      </c>
      <c r="K97" s="76">
        <f>'Calculs rendements'!AM102</f>
        <v>-7.4445081015654127E-2</v>
      </c>
      <c r="L97" s="76">
        <f>'Calculs rendements'!AQ102</f>
        <v>-8.9976278692024722E-2</v>
      </c>
      <c r="M97" s="76">
        <f>'Calculs rendements'!AU102</f>
        <v>-6.3502540659028245E-2</v>
      </c>
      <c r="N97" s="76">
        <f>'Calculs rendements'!AY102</f>
        <v>9.5171172888428926E-2</v>
      </c>
      <c r="O97" s="76">
        <f>'Calculs rendements'!BC102</f>
        <v>-9.2748568175258627E-3</v>
      </c>
      <c r="P97" s="76">
        <f>'Calculs rendements'!BG102</f>
        <v>4.9772886712252336E-2</v>
      </c>
      <c r="Q97" s="76">
        <f>'Calculs rendements'!BK102</f>
        <v>0.1365360520931565</v>
      </c>
      <c r="R97" s="76">
        <f>'Calculs rendements'!BO102</f>
        <v>-0.14185728002419337</v>
      </c>
      <c r="S97" s="76">
        <f>'Calculs rendements'!BS102</f>
        <v>-5.3672511332583092E-2</v>
      </c>
      <c r="T97" s="76">
        <f>'Calculs rendements'!BW102</f>
        <v>5.0164588329318374E-2</v>
      </c>
      <c r="U97" s="76">
        <f>'Calculs rendements'!CA102</f>
        <v>-2.0965258164177585E-2</v>
      </c>
      <c r="V97" s="76">
        <f>'Calculs rendements'!CE102</f>
        <v>0.11745938321650118</v>
      </c>
      <c r="W97" s="76">
        <f>'Calculs rendements'!CI102</f>
        <v>-0.16774916722881986</v>
      </c>
      <c r="X97" s="76">
        <f>'Calculs rendements'!CM102</f>
        <v>-2.8543095684013396E-2</v>
      </c>
      <c r="Y97" s="76">
        <f>'Calculs rendements'!CQ102</f>
        <v>-0.12722506259295499</v>
      </c>
      <c r="Z97" s="76">
        <f>'Calculs rendements'!CU102</f>
        <v>7.8534435055703043E-3</v>
      </c>
      <c r="AA97" s="76">
        <f>'Calculs rendements'!CY102</f>
        <v>3.7826317060359924E-2</v>
      </c>
      <c r="AB97" s="76">
        <f>'Calculs rendements'!DC102</f>
        <v>-7.7260436670264204E-3</v>
      </c>
      <c r="AC97" s="76">
        <f>'Calculs rendements'!DG102</f>
        <v>5.7780204053557091E-2</v>
      </c>
      <c r="AD97" s="76">
        <f>'Calculs rendements'!DK102</f>
        <v>7.129396109421994E-2</v>
      </c>
      <c r="AE97" s="76">
        <f>'Calculs rendements'!DO102</f>
        <v>-0.23158780538551491</v>
      </c>
      <c r="AF97" s="76">
        <f>'Calculs rendements'!DS102</f>
        <v>5.8546205634798051E-2</v>
      </c>
      <c r="AG97" s="76">
        <f>'Calculs rendements'!DW102</f>
        <v>-4.702104661294193E-2</v>
      </c>
      <c r="AH97" s="76">
        <f>'Calculs rendements'!EA102</f>
        <v>3.1295269096931852E-2</v>
      </c>
      <c r="AI97" s="76">
        <f>'Calculs rendements'!EE102</f>
        <v>-0.10141043125689446</v>
      </c>
      <c r="AJ97" s="76">
        <f>'Calculs rendements'!EI102</f>
        <v>6.5781192173860623E-2</v>
      </c>
      <c r="AK97" s="76">
        <f>'Calculs rendements'!EM102</f>
        <v>-2.8813952852487425E-2</v>
      </c>
      <c r="AL97" s="76">
        <f>'Calculs rendements'!EQ102</f>
        <v>-8.2003468781883943E-2</v>
      </c>
      <c r="AM97" s="76">
        <f>'Calculs rendements'!EU102</f>
        <v>-4.4221707016257501E-2</v>
      </c>
      <c r="AN97" s="76">
        <f>'Calculs rendements'!EY102</f>
        <v>-0.11556293269475409</v>
      </c>
      <c r="AO97" s="76">
        <f>'Calculs rendements'!FC102</f>
        <v>-0.1864907408764617</v>
      </c>
      <c r="AP97" s="76">
        <f>'Calculs rendements'!FG102</f>
        <v>-0.11240454995766369</v>
      </c>
      <c r="AQ97" s="76">
        <f>'Calculs rendements'!FK102</f>
        <v>-8.6591779229974089E-2</v>
      </c>
      <c r="AR97" s="76">
        <f>'Calculs rendements'!FO102</f>
        <v>0.10057546348695659</v>
      </c>
      <c r="AS97" s="76">
        <f>'Calculs rendements'!FS102</f>
        <v>3.2254809442303464E-3</v>
      </c>
      <c r="AT97" s="76">
        <f>'Calculs rendements'!FW102</f>
        <v>-0.11116669779130134</v>
      </c>
      <c r="AU97" s="76">
        <f>'Calculs rendements'!GA102</f>
        <v>4.2347496355511667E-3</v>
      </c>
      <c r="AV97" s="76">
        <f>'Calculs rendements'!GE102</f>
        <v>6.8032430660566939E-2</v>
      </c>
      <c r="AW97" s="76">
        <f>'Calculs rendements'!GI102</f>
        <v>7.8345008819820053E-2</v>
      </c>
      <c r="AX97" s="76">
        <f>'Calculs rendements'!GM102</f>
        <v>-1.2952883830340104E-2</v>
      </c>
      <c r="AY97" s="76">
        <f>'Calculs rendements'!GQ102</f>
        <v>-0.12385170982568482</v>
      </c>
    </row>
    <row r="98" spans="2:51">
      <c r="B98" s="76">
        <f>'Calculs rendements'!C103</f>
        <v>2.065599289526121E-2</v>
      </c>
      <c r="C98" s="76">
        <f>'Calculs rendements'!G103</f>
        <v>5.7963792898437706E-2</v>
      </c>
      <c r="D98" s="76">
        <f>'Calculs rendements'!K103</f>
        <v>8.9010006152514379E-2</v>
      </c>
      <c r="E98" s="76">
        <f>'Calculs rendements'!O103</f>
        <v>7.9026652151884091E-2</v>
      </c>
      <c r="F98" s="76">
        <f>'Calculs rendements'!S103</f>
        <v>5.836374050669367E-2</v>
      </c>
      <c r="G98" s="76">
        <f>'Calculs rendements'!W103</f>
        <v>1.3938906922353621E-2</v>
      </c>
      <c r="H98" s="76">
        <f>'Calculs rendements'!AA103</f>
        <v>9.5106080286390671E-2</v>
      </c>
      <c r="I98" s="76">
        <f>'Calculs rendements'!AE103</f>
        <v>-3.3429769423203332E-2</v>
      </c>
      <c r="J98" s="76">
        <f>'Calculs rendements'!AI103</f>
        <v>-1.1684340879748822E-2</v>
      </c>
      <c r="K98" s="76">
        <f>'Calculs rendements'!AM103</f>
        <v>2.6899412286425756E-2</v>
      </c>
      <c r="L98" s="76">
        <f>'Calculs rendements'!AQ103</f>
        <v>1.0374848446414568E-2</v>
      </c>
      <c r="M98" s="76">
        <f>'Calculs rendements'!AU103</f>
        <v>5.1098000670963997E-2</v>
      </c>
      <c r="N98" s="76">
        <f>'Calculs rendements'!AY103</f>
        <v>3.7547126121956688E-2</v>
      </c>
      <c r="O98" s="76">
        <f>'Calculs rendements'!BC103</f>
        <v>-0.23468669994465935</v>
      </c>
      <c r="P98" s="76">
        <f>'Calculs rendements'!BG103</f>
        <v>0.14817301883244519</v>
      </c>
      <c r="Q98" s="76">
        <f>'Calculs rendements'!BK103</f>
        <v>-1.9576437710035324E-2</v>
      </c>
      <c r="R98" s="76">
        <f>'Calculs rendements'!BO103</f>
        <v>4.3135107142176631E-2</v>
      </c>
      <c r="S98" s="76">
        <f>'Calculs rendements'!BS103</f>
        <v>-2.1618593509854598E-2</v>
      </c>
      <c r="T98" s="76">
        <f>'Calculs rendements'!BW103</f>
        <v>1.709783344470469E-2</v>
      </c>
      <c r="U98" s="76">
        <f>'Calculs rendements'!CA103</f>
        <v>5.2776182027949099E-2</v>
      </c>
      <c r="V98" s="76">
        <f>'Calculs rendements'!CE103</f>
        <v>1.575634257486579E-2</v>
      </c>
      <c r="W98" s="76">
        <f>'Calculs rendements'!CI103</f>
        <v>0.11838534869214354</v>
      </c>
      <c r="X98" s="76">
        <f>'Calculs rendements'!CM103</f>
        <v>8.6743258620869845E-2</v>
      </c>
      <c r="Y98" s="76">
        <f>'Calculs rendements'!CQ103</f>
        <v>6.964801748362319E-2</v>
      </c>
      <c r="Z98" s="76">
        <f>'Calculs rendements'!CU103</f>
        <v>-0.12009992879416122</v>
      </c>
      <c r="AA98" s="76">
        <f>'Calculs rendements'!CY103</f>
        <v>-2.9923391161998825E-2</v>
      </c>
      <c r="AB98" s="76">
        <f>'Calculs rendements'!DC103</f>
        <v>4.1136624595552375E-2</v>
      </c>
      <c r="AC98" s="76">
        <f>'Calculs rendements'!DG103</f>
        <v>9.3481507976265352E-2</v>
      </c>
      <c r="AD98" s="76">
        <f>'Calculs rendements'!DK103</f>
        <v>-0.1349468210278533</v>
      </c>
      <c r="AE98" s="76">
        <f>'Calculs rendements'!DO103</f>
        <v>1.2392814324711144E-2</v>
      </c>
      <c r="AF98" s="76">
        <f>'Calculs rendements'!DS103</f>
        <v>3.4979664505314333E-2</v>
      </c>
      <c r="AG98" s="76">
        <f>'Calculs rendements'!DW103</f>
        <v>-0.24911396529597252</v>
      </c>
      <c r="AH98" s="76">
        <f>'Calculs rendements'!EA103</f>
        <v>1.0899758134062196E-2</v>
      </c>
      <c r="AI98" s="76">
        <f>'Calculs rendements'!EE103</f>
        <v>-3.2066664948118476E-4</v>
      </c>
      <c r="AJ98" s="76">
        <f>'Calculs rendements'!EI103</f>
        <v>-0.16860707150974533</v>
      </c>
      <c r="AK98" s="76">
        <f>'Calculs rendements'!EM103</f>
        <v>-2.8280236190299624E-2</v>
      </c>
      <c r="AL98" s="76">
        <f>'Calculs rendements'!EQ103</f>
        <v>2.8350949656237971E-2</v>
      </c>
      <c r="AM98" s="76">
        <f>'Calculs rendements'!EU103</f>
        <v>9.7537950169030829E-2</v>
      </c>
      <c r="AN98" s="76">
        <f>'Calculs rendements'!EY103</f>
        <v>7.8799479367659506E-2</v>
      </c>
      <c r="AO98" s="76">
        <f>'Calculs rendements'!FC103</f>
        <v>0.11907346043464928</v>
      </c>
      <c r="AP98" s="76">
        <f>'Calculs rendements'!FG103</f>
        <v>0.10039136256344318</v>
      </c>
      <c r="AQ98" s="76">
        <f>'Calculs rendements'!FK103</f>
        <v>7.2092870568594369E-2</v>
      </c>
      <c r="AR98" s="76">
        <f>'Calculs rendements'!FO103</f>
        <v>-4.8790164169431945E-2</v>
      </c>
      <c r="AS98" s="76">
        <f>'Calculs rendements'!FS103</f>
        <v>8.3046127204034273E-4</v>
      </c>
      <c r="AT98" s="76">
        <f>'Calculs rendements'!FW103</f>
        <v>9.9745700169914214E-2</v>
      </c>
      <c r="AU98" s="76">
        <f>'Calculs rendements'!GA103</f>
        <v>-6.4467364652181558E-2</v>
      </c>
      <c r="AV98" s="76">
        <f>'Calculs rendements'!GE103</f>
        <v>0.16212637849609948</v>
      </c>
      <c r="AW98" s="76">
        <f>'Calculs rendements'!GI103</f>
        <v>8.3480889762693772E-2</v>
      </c>
      <c r="AX98" s="76">
        <f>'Calculs rendements'!GM103</f>
        <v>2.7269603235234138E-2</v>
      </c>
      <c r="AY98" s="76">
        <f>'Calculs rendements'!GQ103</f>
        <v>6.6210811392761498E-2</v>
      </c>
    </row>
    <row r="99" spans="2:51">
      <c r="B99" s="76">
        <f>'Calculs rendements'!C104</f>
        <v>-5.7337156918183793E-2</v>
      </c>
      <c r="C99" s="76">
        <f>'Calculs rendements'!G104</f>
        <v>-7.6360057375160675E-2</v>
      </c>
      <c r="D99" s="76">
        <f>'Calculs rendements'!K104</f>
        <v>7.4459108822169731E-2</v>
      </c>
      <c r="E99" s="76">
        <f>'Calculs rendements'!O104</f>
        <v>-7.5528980688693043E-2</v>
      </c>
      <c r="F99" s="76">
        <f>'Calculs rendements'!S104</f>
        <v>0.10267975503988949</v>
      </c>
      <c r="G99" s="76">
        <f>'Calculs rendements'!W104</f>
        <v>2.049172139136354E-2</v>
      </c>
      <c r="H99" s="76">
        <f>'Calculs rendements'!AA104</f>
        <v>9.9822832316247886E-3</v>
      </c>
      <c r="I99" s="76">
        <f>'Calculs rendements'!AE104</f>
        <v>-2.7643467692277095E-2</v>
      </c>
      <c r="J99" s="76">
        <f>'Calculs rendements'!AI104</f>
        <v>-2.6385061674765189E-2</v>
      </c>
      <c r="K99" s="76">
        <f>'Calculs rendements'!AM104</f>
        <v>4.1449127883454985E-2</v>
      </c>
      <c r="L99" s="76">
        <f>'Calculs rendements'!AQ104</f>
        <v>0.18813388152971974</v>
      </c>
      <c r="M99" s="76">
        <f>'Calculs rendements'!AU104</f>
        <v>0.13171651448996716</v>
      </c>
      <c r="N99" s="76">
        <f>'Calculs rendements'!AY104</f>
        <v>-6.0771310026224844E-2</v>
      </c>
      <c r="O99" s="76">
        <f>'Calculs rendements'!BC104</f>
        <v>8.2516610980730418E-2</v>
      </c>
      <c r="P99" s="76">
        <f>'Calculs rendements'!BG104</f>
        <v>5.3884397881441302E-2</v>
      </c>
      <c r="Q99" s="76">
        <f>'Calculs rendements'!BK104</f>
        <v>-2.8406136206699004E-2</v>
      </c>
      <c r="R99" s="76">
        <f>'Calculs rendements'!BO104</f>
        <v>0.13699097026866722</v>
      </c>
      <c r="S99" s="76">
        <f>'Calculs rendements'!BS104</f>
        <v>8.5598153781093651E-3</v>
      </c>
      <c r="T99" s="76">
        <f>'Calculs rendements'!BW104</f>
        <v>5.166768989636112E-2</v>
      </c>
      <c r="U99" s="76">
        <f>'Calculs rendements'!CA104</f>
        <v>5.7090375002323605E-2</v>
      </c>
      <c r="V99" s="76">
        <f>'Calculs rendements'!CE104</f>
        <v>-4.8212360260059733E-2</v>
      </c>
      <c r="W99" s="76">
        <f>'Calculs rendements'!CI104</f>
        <v>0.21653570443127415</v>
      </c>
      <c r="X99" s="76">
        <f>'Calculs rendements'!CM104</f>
        <v>5.1689497079995136E-2</v>
      </c>
      <c r="Y99" s="76">
        <f>'Calculs rendements'!CQ104</f>
        <v>9.0155386924916189E-2</v>
      </c>
      <c r="Z99" s="76">
        <f>'Calculs rendements'!CU104</f>
        <v>6.7914175623590922E-2</v>
      </c>
      <c r="AA99" s="76">
        <f>'Calculs rendements'!CY104</f>
        <v>4.8049813870732885E-2</v>
      </c>
      <c r="AB99" s="76">
        <f>'Calculs rendements'!DC104</f>
        <v>-6.6610653933369277E-2</v>
      </c>
      <c r="AC99" s="76">
        <f>'Calculs rendements'!DG104</f>
        <v>-3.7806937439479275E-3</v>
      </c>
      <c r="AD99" s="76">
        <f>'Calculs rendements'!DK104</f>
        <v>8.5562420929278113E-2</v>
      </c>
      <c r="AE99" s="76">
        <f>'Calculs rendements'!DO104</f>
        <v>0.17985494204845071</v>
      </c>
      <c r="AF99" s="76">
        <f>'Calculs rendements'!DS104</f>
        <v>1.6822053905786359E-2</v>
      </c>
      <c r="AG99" s="76">
        <f>'Calculs rendements'!DW104</f>
        <v>6.602110109779398E-2</v>
      </c>
      <c r="AH99" s="76">
        <f>'Calculs rendements'!EA104</f>
        <v>-7.20803830567181E-2</v>
      </c>
      <c r="AI99" s="76">
        <f>'Calculs rendements'!EE104</f>
        <v>2.2822165182756805E-2</v>
      </c>
      <c r="AJ99" s="76">
        <f>'Calculs rendements'!EI104</f>
        <v>3.448188759993457E-2</v>
      </c>
      <c r="AK99" s="76">
        <f>'Calculs rendements'!EM104</f>
        <v>-1.1516332948747316E-2</v>
      </c>
      <c r="AL99" s="76">
        <f>'Calculs rendements'!EQ104</f>
        <v>5.2906229219576315E-2</v>
      </c>
      <c r="AM99" s="76">
        <f>'Calculs rendements'!EU104</f>
        <v>-6.7857656054527557E-3</v>
      </c>
      <c r="AN99" s="76">
        <f>'Calculs rendements'!EY104</f>
        <v>7.6167741038804762E-2</v>
      </c>
      <c r="AO99" s="76">
        <f>'Calculs rendements'!FC104</f>
        <v>0.16066498429854292</v>
      </c>
      <c r="AP99" s="76">
        <f>'Calculs rendements'!FG104</f>
        <v>1.3552793174438707E-2</v>
      </c>
      <c r="AQ99" s="76">
        <f>'Calculs rendements'!FK104</f>
        <v>3.5740203563799144E-2</v>
      </c>
      <c r="AR99" s="76">
        <f>'Calculs rendements'!FO104</f>
        <v>5.853337676394451E-2</v>
      </c>
      <c r="AS99" s="76">
        <f>'Calculs rendements'!FS104</f>
        <v>1.3402237200639499E-2</v>
      </c>
      <c r="AT99" s="76">
        <f>'Calculs rendements'!FW104</f>
        <v>-5.9864818479299378E-2</v>
      </c>
      <c r="AU99" s="76">
        <f>'Calculs rendements'!GA104</f>
        <v>5.9019385391613575E-2</v>
      </c>
      <c r="AV99" s="76">
        <f>'Calculs rendements'!GE104</f>
        <v>-1.1505317218312636E-2</v>
      </c>
      <c r="AW99" s="76">
        <f>'Calculs rendements'!GI104</f>
        <v>7.0098975418497564E-2</v>
      </c>
      <c r="AX99" s="76">
        <f>'Calculs rendements'!GM104</f>
        <v>6.5176162055691059E-2</v>
      </c>
      <c r="AY99" s="76">
        <f>'Calculs rendements'!GQ104</f>
        <v>9.9022853709458694E-2</v>
      </c>
    </row>
    <row r="100" spans="2:51">
      <c r="B100" s="76">
        <f>'Calculs rendements'!C105</f>
        <v>0</v>
      </c>
      <c r="C100" s="76">
        <f>'Calculs rendements'!G105</f>
        <v>1.7521141818780115E-3</v>
      </c>
      <c r="D100" s="76">
        <f>'Calculs rendements'!K105</f>
        <v>3.8914623959410692E-2</v>
      </c>
      <c r="E100" s="76">
        <f>'Calculs rendements'!O105</f>
        <v>1.1505243576550965E-2</v>
      </c>
      <c r="F100" s="76">
        <f>'Calculs rendements'!S105</f>
        <v>3.4911538940675751E-2</v>
      </c>
      <c r="G100" s="76">
        <f>'Calculs rendements'!W105</f>
        <v>-6.6259034974240202E-3</v>
      </c>
      <c r="H100" s="76">
        <f>'Calculs rendements'!AA105</f>
        <v>7.1640297274536691E-2</v>
      </c>
      <c r="I100" s="76">
        <f>'Calculs rendements'!AE105</f>
        <v>-2.2605914198339617E-2</v>
      </c>
      <c r="J100" s="76">
        <f>'Calculs rendements'!AI105</f>
        <v>4.2172861177186459E-2</v>
      </c>
      <c r="K100" s="76">
        <f>'Calculs rendements'!AM105</f>
        <v>2.5029313296503408E-3</v>
      </c>
      <c r="L100" s="76">
        <f>'Calculs rendements'!AQ105</f>
        <v>-4.2846653089580024E-3</v>
      </c>
      <c r="M100" s="76">
        <f>'Calculs rendements'!AU105</f>
        <v>2.8663655659593435E-2</v>
      </c>
      <c r="N100" s="76">
        <f>'Calculs rendements'!AY105</f>
        <v>7.0107692019170761E-2</v>
      </c>
      <c r="O100" s="76">
        <f>'Calculs rendements'!BC105</f>
        <v>0.12125385865237955</v>
      </c>
      <c r="P100" s="76">
        <f>'Calculs rendements'!BG105</f>
        <v>3.0832160970685345E-2</v>
      </c>
      <c r="Q100" s="76">
        <f>'Calculs rendements'!BK105</f>
        <v>4.0686348873073194E-2</v>
      </c>
      <c r="R100" s="76">
        <f>'Calculs rendements'!BO105</f>
        <v>3.5621911894958766E-2</v>
      </c>
      <c r="S100" s="76">
        <f>'Calculs rendements'!BS105</f>
        <v>7.1872095341319578E-4</v>
      </c>
      <c r="T100" s="76">
        <f>'Calculs rendements'!BW105</f>
        <v>-4.5379620350043101E-2</v>
      </c>
      <c r="U100" s="76">
        <f>'Calculs rendements'!CA105</f>
        <v>2.1161857206904621E-2</v>
      </c>
      <c r="V100" s="76">
        <f>'Calculs rendements'!CE105</f>
        <v>4.7022161403078903E-2</v>
      </c>
      <c r="W100" s="76">
        <f>'Calculs rendements'!CI105</f>
        <v>-1.5645835339231331E-2</v>
      </c>
      <c r="X100" s="76">
        <f>'Calculs rendements'!CM105</f>
        <v>3.108334209720107E-2</v>
      </c>
      <c r="Y100" s="76">
        <f>'Calculs rendements'!CQ105</f>
        <v>4.3937012979260046E-2</v>
      </c>
      <c r="Z100" s="76">
        <f>'Calculs rendements'!CU105</f>
        <v>0.13401204632279334</v>
      </c>
      <c r="AA100" s="76">
        <f>'Calculs rendements'!CY105</f>
        <v>-3.6695577912220501E-2</v>
      </c>
      <c r="AB100" s="76">
        <f>'Calculs rendements'!DC105</f>
        <v>3.2210241199089197E-2</v>
      </c>
      <c r="AC100" s="76">
        <f>'Calculs rendements'!DG105</f>
        <v>-2.3764679449345946E-2</v>
      </c>
      <c r="AD100" s="76">
        <f>'Calculs rendements'!DK105</f>
        <v>8.1854785129359175E-2</v>
      </c>
      <c r="AE100" s="76">
        <f>'Calculs rendements'!DO105</f>
        <v>5.7462733620651284E-3</v>
      </c>
      <c r="AF100" s="76">
        <f>'Calculs rendements'!DS105</f>
        <v>5.1337180980499643E-2</v>
      </c>
      <c r="AG100" s="76">
        <f>'Calculs rendements'!DW105</f>
        <v>0.17067998177846905</v>
      </c>
      <c r="AH100" s="76">
        <f>'Calculs rendements'!EA105</f>
        <v>2.1959970801067371E-2</v>
      </c>
      <c r="AI100" s="76">
        <f>'Calculs rendements'!EE105</f>
        <v>4.689651021808224E-3</v>
      </c>
      <c r="AJ100" s="76">
        <f>'Calculs rendements'!EI105</f>
        <v>7.8206551040319802E-2</v>
      </c>
      <c r="AK100" s="76">
        <f>'Calculs rendements'!EM105</f>
        <v>0.1156617524077677</v>
      </c>
      <c r="AL100" s="76">
        <f>'Calculs rendements'!EQ105</f>
        <v>-7.4964018766481306E-3</v>
      </c>
      <c r="AM100" s="76">
        <f>'Calculs rendements'!EU105</f>
        <v>3.8561696696830912E-2</v>
      </c>
      <c r="AN100" s="76">
        <f>'Calculs rendements'!EY105</f>
        <v>1.3710366799672162E-2</v>
      </c>
      <c r="AO100" s="76">
        <f>'Calculs rendements'!FC105</f>
        <v>7.5815439047251146E-2</v>
      </c>
      <c r="AP100" s="76">
        <f>'Calculs rendements'!FG105</f>
        <v>-0.21914506861062616</v>
      </c>
      <c r="AQ100" s="76">
        <f>'Calculs rendements'!FK105</f>
        <v>-1.3226597522414327E-2</v>
      </c>
      <c r="AR100" s="76">
        <f>'Calculs rendements'!FO105</f>
        <v>8.3388677198468937E-3</v>
      </c>
      <c r="AS100" s="76">
        <f>'Calculs rendements'!FS105</f>
        <v>5.818201089719674E-2</v>
      </c>
      <c r="AT100" s="76">
        <f>'Calculs rendements'!FW105</f>
        <v>4.4202237326089251E-2</v>
      </c>
      <c r="AU100" s="76">
        <f>'Calculs rendements'!GA105</f>
        <v>1.4152915357164592E-3</v>
      </c>
      <c r="AV100" s="76">
        <f>'Calculs rendements'!GE105</f>
        <v>4.1246130243070125E-2</v>
      </c>
      <c r="AW100" s="76">
        <f>'Calculs rendements'!GI105</f>
        <v>-4.0629965820528323E-2</v>
      </c>
      <c r="AX100" s="76">
        <f>'Calculs rendements'!GM105</f>
        <v>-2.7412279195153062E-2</v>
      </c>
      <c r="AY100" s="76">
        <f>'Calculs rendements'!GQ105</f>
        <v>7.6025446996826104E-2</v>
      </c>
    </row>
    <row r="101" spans="2:51">
      <c r="B101" s="76">
        <f>'Calculs rendements'!C106</f>
        <v>-5.4585598864347632E-3</v>
      </c>
      <c r="C101" s="76">
        <f>'Calculs rendements'!G106</f>
        <v>-2.2572216208370868E-2</v>
      </c>
      <c r="D101" s="76">
        <f>'Calculs rendements'!K106</f>
        <v>-3.3311664157991631E-2</v>
      </c>
      <c r="E101" s="76">
        <f>'Calculs rendements'!O106</f>
        <v>2.1830336830591223E-2</v>
      </c>
      <c r="F101" s="76">
        <f>'Calculs rendements'!S106</f>
        <v>-1.1965164391744157E-2</v>
      </c>
      <c r="G101" s="76">
        <f>'Calculs rendements'!W106</f>
        <v>-2.4514401558611103E-2</v>
      </c>
      <c r="H101" s="76">
        <f>'Calculs rendements'!AA106</f>
        <v>-9.0576882072512729E-3</v>
      </c>
      <c r="I101" s="76">
        <f>'Calculs rendements'!AE106</f>
        <v>-4.9470853052837799E-2</v>
      </c>
      <c r="J101" s="76">
        <f>'Calculs rendements'!AI106</f>
        <v>-2.7794677832045592E-2</v>
      </c>
      <c r="K101" s="76">
        <f>'Calculs rendements'!AM106</f>
        <v>-1.0555505989168587E-2</v>
      </c>
      <c r="L101" s="76">
        <f>'Calculs rendements'!AQ106</f>
        <v>-2.0241466741867515E-2</v>
      </c>
      <c r="M101" s="76">
        <f>'Calculs rendements'!AU106</f>
        <v>-5.2806825318620527E-2</v>
      </c>
      <c r="N101" s="76">
        <f>'Calculs rendements'!AY106</f>
        <v>1.2697026719348954E-2</v>
      </c>
      <c r="O101" s="76">
        <f>'Calculs rendements'!BC106</f>
        <v>-1.6713190822301078E-3</v>
      </c>
      <c r="P101" s="76">
        <f>'Calculs rendements'!BG106</f>
        <v>-1.135169343208332E-2</v>
      </c>
      <c r="Q101" s="76">
        <f>'Calculs rendements'!BK106</f>
        <v>-7.1232944190704625E-2</v>
      </c>
      <c r="R101" s="76">
        <f>'Calculs rendements'!BO106</f>
        <v>-9.1940256517193453E-2</v>
      </c>
      <c r="S101" s="76">
        <f>'Calculs rendements'!BS106</f>
        <v>0.10925231591826497</v>
      </c>
      <c r="T101" s="76">
        <f>'Calculs rendements'!BW106</f>
        <v>-2.3787079987888853E-2</v>
      </c>
      <c r="U101" s="76">
        <f>'Calculs rendements'!CA106</f>
        <v>-1.9429221926202025E-2</v>
      </c>
      <c r="V101" s="76">
        <f>'Calculs rendements'!CE106</f>
        <v>-5.104295306432795E-4</v>
      </c>
      <c r="W101" s="76">
        <f>'Calculs rendements'!CI106</f>
        <v>-3.1706255439680538E-2</v>
      </c>
      <c r="X101" s="76">
        <f>'Calculs rendements'!CM106</f>
        <v>1.083062120913747E-2</v>
      </c>
      <c r="Y101" s="76">
        <f>'Calculs rendements'!CQ106</f>
        <v>3.3408596809421667E-2</v>
      </c>
      <c r="Z101" s="76">
        <f>'Calculs rendements'!CU106</f>
        <v>8.7701912181821939E-2</v>
      </c>
      <c r="AA101" s="76">
        <f>'Calculs rendements'!CY106</f>
        <v>2.7886626001003705E-2</v>
      </c>
      <c r="AB101" s="76">
        <f>'Calculs rendements'!DC106</f>
        <v>1.4531843589463897E-2</v>
      </c>
      <c r="AC101" s="76">
        <f>'Calculs rendements'!DG106</f>
        <v>-3.3126196819806879E-2</v>
      </c>
      <c r="AD101" s="76">
        <f>'Calculs rendements'!DK106</f>
        <v>1.001359396446902E-2</v>
      </c>
      <c r="AE101" s="76">
        <f>'Calculs rendements'!DO106</f>
        <v>-0.15742795549789002</v>
      </c>
      <c r="AF101" s="76">
        <f>'Calculs rendements'!DS106</f>
        <v>5.821216923917555E-3</v>
      </c>
      <c r="AG101" s="76">
        <f>'Calculs rendements'!DW106</f>
        <v>-2.3446669592542455E-3</v>
      </c>
      <c r="AH101" s="76">
        <f>'Calculs rendements'!EA106</f>
        <v>-4.4974901903681766E-2</v>
      </c>
      <c r="AI101" s="76">
        <f>'Calculs rendements'!EE106</f>
        <v>-1.3819464378915389E-2</v>
      </c>
      <c r="AJ101" s="76">
        <f>'Calculs rendements'!EI106</f>
        <v>2.9948713230613113E-3</v>
      </c>
      <c r="AK101" s="76">
        <f>'Calculs rendements'!EM106</f>
        <v>-1.2268830788082347E-2</v>
      </c>
      <c r="AL101" s="76">
        <f>'Calculs rendements'!EQ106</f>
        <v>-4.3836280729200448E-2</v>
      </c>
      <c r="AM101" s="76">
        <f>'Calculs rendements'!EU106</f>
        <v>-4.7828999987059931E-2</v>
      </c>
      <c r="AN101" s="76">
        <f>'Calculs rendements'!EY106</f>
        <v>-2.1506179666520679E-2</v>
      </c>
      <c r="AO101" s="76">
        <f>'Calculs rendements'!FC106</f>
        <v>-0.10546954404806193</v>
      </c>
      <c r="AP101" s="76">
        <f>'Calculs rendements'!FG106</f>
        <v>-5.1419121422418584E-2</v>
      </c>
      <c r="AQ101" s="76">
        <f>'Calculs rendements'!FK106</f>
        <v>-2.499274415841421E-2</v>
      </c>
      <c r="AR101" s="76">
        <f>'Calculs rendements'!FO106</f>
        <v>5.5676158110338776E-2</v>
      </c>
      <c r="AS101" s="76">
        <f>'Calculs rendements'!FS106</f>
        <v>1.248222024808371E-2</v>
      </c>
      <c r="AT101" s="76">
        <f>'Calculs rendements'!FW106</f>
        <v>4.7907394980108528E-2</v>
      </c>
      <c r="AU101" s="76">
        <f>'Calculs rendements'!GA106</f>
        <v>-1.6518614305916203E-2</v>
      </c>
      <c r="AV101" s="76">
        <f>'Calculs rendements'!GE106</f>
        <v>1.2871828304970554E-2</v>
      </c>
      <c r="AW101" s="76">
        <f>'Calculs rendements'!GI106</f>
        <v>-3.7612758433571085E-2</v>
      </c>
      <c r="AX101" s="76">
        <f>'Calculs rendements'!GM106</f>
        <v>-9.1904173899513816E-2</v>
      </c>
      <c r="AY101" s="76">
        <f>'Calculs rendements'!GQ106</f>
        <v>-0.11584018044628357</v>
      </c>
    </row>
    <row r="102" spans="2:51">
      <c r="B102" s="76">
        <f>'Calculs rendements'!C107</f>
        <v>6.8619796028302649E-2</v>
      </c>
      <c r="C102" s="76">
        <f>'Calculs rendements'!G107</f>
        <v>8.2037711606731692E-2</v>
      </c>
      <c r="D102" s="76">
        <f>'Calculs rendements'!K107</f>
        <v>6.1502991891000539E-3</v>
      </c>
      <c r="E102" s="76">
        <f>'Calculs rendements'!O107</f>
        <v>4.2843156394115371E-3</v>
      </c>
      <c r="F102" s="76">
        <f>'Calculs rendements'!S107</f>
        <v>6.9204997464250781E-3</v>
      </c>
      <c r="G102" s="76">
        <f>'Calculs rendements'!W107</f>
        <v>4.0646735898291125E-2</v>
      </c>
      <c r="H102" s="76">
        <f>'Calculs rendements'!AA107</f>
        <v>1.549261858158813E-2</v>
      </c>
      <c r="I102" s="76">
        <f>'Calculs rendements'!AE107</f>
        <v>7.0656564633628891E-2</v>
      </c>
      <c r="J102" s="76">
        <f>'Calculs rendements'!AI107</f>
        <v>8.2684430550804267E-2</v>
      </c>
      <c r="K102" s="76">
        <f>'Calculs rendements'!AM107</f>
        <v>7.6343206490573898E-2</v>
      </c>
      <c r="L102" s="76">
        <f>'Calculs rendements'!AQ107</f>
        <v>1.6896091831671827E-2</v>
      </c>
      <c r="M102" s="76">
        <f>'Calculs rendements'!AU107</f>
        <v>7.0842394040708759E-2</v>
      </c>
      <c r="N102" s="76">
        <f>'Calculs rendements'!AY107</f>
        <v>0.12852133546722108</v>
      </c>
      <c r="O102" s="76">
        <f>'Calculs rendements'!BC107</f>
        <v>-8.682002080640526E-2</v>
      </c>
      <c r="P102" s="76">
        <f>'Calculs rendements'!BG107</f>
        <v>-0.10661112669339511</v>
      </c>
      <c r="Q102" s="76">
        <f>'Calculs rendements'!BK107</f>
        <v>0.15021095715457411</v>
      </c>
      <c r="R102" s="76">
        <f>'Calculs rendements'!BO107</f>
        <v>3.4656935170564694E-2</v>
      </c>
      <c r="S102" s="76">
        <f>'Calculs rendements'!BS107</f>
        <v>3.1245565559582501E-2</v>
      </c>
      <c r="T102" s="76">
        <f>'Calculs rendements'!BW107</f>
        <v>4.5872535362150142E-2</v>
      </c>
      <c r="U102" s="76">
        <f>'Calculs rendements'!CA107</f>
        <v>4.0706641996443506E-2</v>
      </c>
      <c r="V102" s="76">
        <f>'Calculs rendements'!CE107</f>
        <v>8.0422295886783415E-2</v>
      </c>
      <c r="W102" s="76">
        <f>'Calculs rendements'!CI107</f>
        <v>2.7096426452951461E-2</v>
      </c>
      <c r="X102" s="76">
        <f>'Calculs rendements'!CM107</f>
        <v>2.2536089589131395E-2</v>
      </c>
      <c r="Y102" s="76">
        <f>'Calculs rendements'!CQ107</f>
        <v>7.2414494094147269E-2</v>
      </c>
      <c r="Z102" s="76">
        <f>'Calculs rendements'!CU107</f>
        <v>-1.731645001146093E-2</v>
      </c>
      <c r="AA102" s="76">
        <f>'Calculs rendements'!CY107</f>
        <v>-5.3305800568101544E-4</v>
      </c>
      <c r="AB102" s="76">
        <f>'Calculs rendements'!DC107</f>
        <v>7.0358638944039181E-2</v>
      </c>
      <c r="AC102" s="76">
        <f>'Calculs rendements'!DG107</f>
        <v>4.9286335742166634E-2</v>
      </c>
      <c r="AD102" s="76">
        <f>'Calculs rendements'!DK107</f>
        <v>-3.0020715011521155E-2</v>
      </c>
      <c r="AE102" s="76">
        <f>'Calculs rendements'!DO107</f>
        <v>7.1160056553836046E-2</v>
      </c>
      <c r="AF102" s="76">
        <f>'Calculs rendements'!DS107</f>
        <v>-1.0837936202001965E-2</v>
      </c>
      <c r="AG102" s="76">
        <f>'Calculs rendements'!DW107</f>
        <v>-4.3989499250307713E-2</v>
      </c>
      <c r="AH102" s="76">
        <f>'Calculs rendements'!EA107</f>
        <v>0.12273189725949431</v>
      </c>
      <c r="AI102" s="76">
        <f>'Calculs rendements'!EE107</f>
        <v>1.5800102401463025E-3</v>
      </c>
      <c r="AJ102" s="76">
        <f>'Calculs rendements'!EI107</f>
        <v>-4.0766796574337703E-2</v>
      </c>
      <c r="AK102" s="76">
        <f>'Calculs rendements'!EM107</f>
        <v>0.11301213676783407</v>
      </c>
      <c r="AL102" s="76">
        <f>'Calculs rendements'!EQ107</f>
        <v>4.9089566872964764E-2</v>
      </c>
      <c r="AM102" s="76">
        <f>'Calculs rendements'!EU107</f>
        <v>-0.11922512199090177</v>
      </c>
      <c r="AN102" s="76">
        <f>'Calculs rendements'!EY107</f>
        <v>-3.9916295999746436E-2</v>
      </c>
      <c r="AO102" s="76">
        <f>'Calculs rendements'!FC107</f>
        <v>-1.5163368515020668E-2</v>
      </c>
      <c r="AP102" s="76">
        <f>'Calculs rendements'!FG107</f>
        <v>5.9684953353522648E-2</v>
      </c>
      <c r="AQ102" s="76">
        <f>'Calculs rendements'!FK107</f>
        <v>5.0088597218489066E-2</v>
      </c>
      <c r="AR102" s="76">
        <f>'Calculs rendements'!FO107</f>
        <v>-8.5847035743702144E-2</v>
      </c>
      <c r="AS102" s="76">
        <f>'Calculs rendements'!FS107</f>
        <v>7.5688013324569453E-2</v>
      </c>
      <c r="AT102" s="76">
        <f>'Calculs rendements'!FW107</f>
        <v>3.2821420663728208E-2</v>
      </c>
      <c r="AU102" s="76">
        <f>'Calculs rendements'!GA107</f>
        <v>-2.7084215695686909E-2</v>
      </c>
      <c r="AV102" s="76">
        <f>'Calculs rendements'!GE107</f>
        <v>4.6869688280599113E-2</v>
      </c>
      <c r="AW102" s="76">
        <f>'Calculs rendements'!GI107</f>
        <v>0.17533427408129992</v>
      </c>
      <c r="AX102" s="76">
        <f>'Calculs rendements'!GM107</f>
        <v>6.5658710381337859E-2</v>
      </c>
      <c r="AY102" s="76">
        <f>'Calculs rendements'!GQ107</f>
        <v>6.1129407104815514E-2</v>
      </c>
    </row>
    <row r="103" spans="2:51">
      <c r="B103" s="76">
        <f>'Calculs rendements'!C108</f>
        <v>-8.1081992633580506E-3</v>
      </c>
      <c r="C103" s="76">
        <f>'Calculs rendements'!G108</f>
        <v>-2.8907803162761966E-3</v>
      </c>
      <c r="D103" s="76">
        <f>'Calculs rendements'!K108</f>
        <v>-7.6674105860487882E-2</v>
      </c>
      <c r="E103" s="76">
        <f>'Calculs rendements'!O108</f>
        <v>2.0490812245827512E-2</v>
      </c>
      <c r="F103" s="76">
        <f>'Calculs rendements'!S108</f>
        <v>-7.6152724172573547E-3</v>
      </c>
      <c r="G103" s="76">
        <f>'Calculs rendements'!W108</f>
        <v>4.199901008933267E-2</v>
      </c>
      <c r="H103" s="76">
        <f>'Calculs rendements'!AA108</f>
        <v>-5.4610023046808738E-2</v>
      </c>
      <c r="I103" s="76">
        <f>'Calculs rendements'!AE108</f>
        <v>7.37779935993335E-2</v>
      </c>
      <c r="J103" s="76">
        <f>'Calculs rendements'!AI108</f>
        <v>-4.1277907930792945E-2</v>
      </c>
      <c r="K103" s="76">
        <f>'Calculs rendements'!AM108</f>
        <v>2.9886227510426844E-2</v>
      </c>
      <c r="L103" s="76">
        <f>'Calculs rendements'!AQ108</f>
        <v>9.099282662530557E-2</v>
      </c>
      <c r="M103" s="76">
        <f>'Calculs rendements'!AU108</f>
        <v>-0.10004392071961982</v>
      </c>
      <c r="N103" s="76">
        <f>'Calculs rendements'!AY108</f>
        <v>-7.6949512728724273E-2</v>
      </c>
      <c r="O103" s="76">
        <f>'Calculs rendements'!BC108</f>
        <v>5.1155521626745019E-2</v>
      </c>
      <c r="P103" s="76">
        <f>'Calculs rendements'!BG108</f>
        <v>-2.5179411854654915E-2</v>
      </c>
      <c r="Q103" s="76">
        <f>'Calculs rendements'!BK108</f>
        <v>-7.4917995914374716E-2</v>
      </c>
      <c r="R103" s="76">
        <f>'Calculs rendements'!BO108</f>
        <v>1.4677473296570103E-2</v>
      </c>
      <c r="S103" s="76">
        <f>'Calculs rendements'!BS108</f>
        <v>-8.2200172307307556E-2</v>
      </c>
      <c r="T103" s="76">
        <f>'Calculs rendements'!BW108</f>
        <v>-2.4055000806895301E-2</v>
      </c>
      <c r="U103" s="76">
        <f>'Calculs rendements'!CA108</f>
        <v>-8.0135244106106687E-2</v>
      </c>
      <c r="V103" s="76">
        <f>'Calculs rendements'!CE108</f>
        <v>-3.5001457429658649E-2</v>
      </c>
      <c r="W103" s="76">
        <f>'Calculs rendements'!CI108</f>
        <v>2.4299056094745981E-2</v>
      </c>
      <c r="X103" s="76">
        <f>'Calculs rendements'!CM108</f>
        <v>-5.8932890750968284E-3</v>
      </c>
      <c r="Y103" s="76">
        <f>'Calculs rendements'!CQ108</f>
        <v>-6.0477776842413154E-3</v>
      </c>
      <c r="Z103" s="76">
        <f>'Calculs rendements'!CU108</f>
        <v>-3.4770939636547689E-3</v>
      </c>
      <c r="AA103" s="76">
        <f>'Calculs rendements'!CY108</f>
        <v>6.3231966816249749E-2</v>
      </c>
      <c r="AB103" s="76">
        <f>'Calculs rendements'!DC108</f>
        <v>2.978163162643287E-2</v>
      </c>
      <c r="AC103" s="76">
        <f>'Calculs rendements'!DG108</f>
        <v>9.5906667380841956E-2</v>
      </c>
      <c r="AD103" s="76">
        <f>'Calculs rendements'!DK108</f>
        <v>2.1603290579874142E-2</v>
      </c>
      <c r="AE103" s="76">
        <f>'Calculs rendements'!DO108</f>
        <v>-0.1504451293405257</v>
      </c>
      <c r="AF103" s="76">
        <f>'Calculs rendements'!DS108</f>
        <v>1.403417909186354E-2</v>
      </c>
      <c r="AG103" s="76">
        <f>'Calculs rendements'!DW108</f>
        <v>1.1497716813995149E-2</v>
      </c>
      <c r="AH103" s="76">
        <f>'Calculs rendements'!EA108</f>
        <v>4.1506230944718989E-2</v>
      </c>
      <c r="AI103" s="76">
        <f>'Calculs rendements'!EE108</f>
        <v>4.0962771372621129E-3</v>
      </c>
      <c r="AJ103" s="76">
        <f>'Calculs rendements'!EI108</f>
        <v>2.7084936038024462E-2</v>
      </c>
      <c r="AK103" s="76">
        <f>'Calculs rendements'!EM108</f>
        <v>-5.2623289405662389E-2</v>
      </c>
      <c r="AL103" s="76">
        <f>'Calculs rendements'!EQ108</f>
        <v>-2.0798471486406553E-2</v>
      </c>
      <c r="AM103" s="76">
        <f>'Calculs rendements'!EU108</f>
        <v>-4.5271347940411197E-3</v>
      </c>
      <c r="AN103" s="76">
        <f>'Calculs rendements'!EY108</f>
        <v>-7.7692833957470245E-2</v>
      </c>
      <c r="AO103" s="76">
        <f>'Calculs rendements'!FC108</f>
        <v>-9.080325756097693E-2</v>
      </c>
      <c r="AP103" s="76">
        <f>'Calculs rendements'!FG108</f>
        <v>-0.25034249368064854</v>
      </c>
      <c r="AQ103" s="76">
        <f>'Calculs rendements'!FK108</f>
        <v>-8.8275093773743443E-2</v>
      </c>
      <c r="AR103" s="76">
        <f>'Calculs rendements'!FO108</f>
        <v>4.0458585195437963E-3</v>
      </c>
      <c r="AS103" s="76">
        <f>'Calculs rendements'!FS108</f>
        <v>-4.4331218553502177E-3</v>
      </c>
      <c r="AT103" s="76">
        <f>'Calculs rendements'!FW108</f>
        <v>-7.9453780376294789E-3</v>
      </c>
      <c r="AU103" s="76">
        <f>'Calculs rendements'!GA108</f>
        <v>1.1554969922172415E-3</v>
      </c>
      <c r="AV103" s="76">
        <f>'Calculs rendements'!GE108</f>
        <v>-0.1041329053726307</v>
      </c>
      <c r="AW103" s="76">
        <f>'Calculs rendements'!GI108</f>
        <v>-5.5324839320039815E-2</v>
      </c>
      <c r="AX103" s="76">
        <f>'Calculs rendements'!GM108</f>
        <v>-0.16000536963428605</v>
      </c>
      <c r="AY103" s="76">
        <f>'Calculs rendements'!GQ108</f>
        <v>-6.2818550600825487E-2</v>
      </c>
    </row>
    <row r="104" spans="2:51">
      <c r="B104" s="76">
        <f>'Calculs rendements'!C109</f>
        <v>-4.6883437476300908E-2</v>
      </c>
      <c r="C104" s="76">
        <f>'Calculs rendements'!G109</f>
        <v>3.7820029085692181E-2</v>
      </c>
      <c r="D104" s="76">
        <f>'Calculs rendements'!K109</f>
        <v>2.4395889806243819E-2</v>
      </c>
      <c r="E104" s="76">
        <f>'Calculs rendements'!O109</f>
        <v>6.5225052183347006E-3</v>
      </c>
      <c r="F104" s="76">
        <f>'Calculs rendements'!S109</f>
        <v>-1.9429032400615394E-2</v>
      </c>
      <c r="G104" s="76">
        <f>'Calculs rendements'!W109</f>
        <v>2.4070073711393081E-2</v>
      </c>
      <c r="H104" s="76">
        <f>'Calculs rendements'!AA109</f>
        <v>1.8114016250198848E-2</v>
      </c>
      <c r="I104" s="76">
        <f>'Calculs rendements'!AE109</f>
        <v>4.1534611835340435E-2</v>
      </c>
      <c r="J104" s="76">
        <f>'Calculs rendements'!AI109</f>
        <v>-8.5480101855435757E-4</v>
      </c>
      <c r="K104" s="76">
        <f>'Calculs rendements'!AM109</f>
        <v>5.3058681077616035E-2</v>
      </c>
      <c r="L104" s="76">
        <f>'Calculs rendements'!AQ109</f>
        <v>8.7033492681317728E-3</v>
      </c>
      <c r="M104" s="76">
        <f>'Calculs rendements'!AU109</f>
        <v>4.5489535021447175E-2</v>
      </c>
      <c r="N104" s="76">
        <f>'Calculs rendements'!AY109</f>
        <v>8.2914242596795612E-2</v>
      </c>
      <c r="O104" s="76">
        <f>'Calculs rendements'!BC109</f>
        <v>-4.240684052130328E-2</v>
      </c>
      <c r="P104" s="76">
        <f>'Calculs rendements'!BG109</f>
        <v>-6.1272350997981985E-2</v>
      </c>
      <c r="Q104" s="76">
        <f>'Calculs rendements'!BK109</f>
        <v>0.16006151727006956</v>
      </c>
      <c r="R104" s="76">
        <f>'Calculs rendements'!BO109</f>
        <v>2.0984469581743558E-2</v>
      </c>
      <c r="S104" s="76">
        <f>'Calculs rendements'!BS109</f>
        <v>0.10971382793903781</v>
      </c>
      <c r="T104" s="76">
        <f>'Calculs rendements'!BW109</f>
        <v>5.5357992891189811E-2</v>
      </c>
      <c r="U104" s="76">
        <f>'Calculs rendements'!CA109</f>
        <v>8.531909832528748E-3</v>
      </c>
      <c r="V104" s="76">
        <f>'Calculs rendements'!CE109</f>
        <v>0.13341784521077607</v>
      </c>
      <c r="W104" s="76">
        <f>'Calculs rendements'!CI109</f>
        <v>5.4421890317805269E-2</v>
      </c>
      <c r="X104" s="76">
        <f>'Calculs rendements'!CM109</f>
        <v>-1.4943199566721443E-2</v>
      </c>
      <c r="Y104" s="76">
        <f>'Calculs rendements'!CQ109</f>
        <v>-5.1722922704038096E-2</v>
      </c>
      <c r="Z104" s="76">
        <f>'Calculs rendements'!CU109</f>
        <v>-6.0322701106944848E-2</v>
      </c>
      <c r="AA104" s="76">
        <f>'Calculs rendements'!CY109</f>
        <v>-3.4116303174949278E-2</v>
      </c>
      <c r="AB104" s="76">
        <f>'Calculs rendements'!DC109</f>
        <v>3.6324692133280594E-2</v>
      </c>
      <c r="AC104" s="76">
        <f>'Calculs rendements'!DG109</f>
        <v>4.1600750571747051E-2</v>
      </c>
      <c r="AD104" s="76">
        <f>'Calculs rendements'!DK109</f>
        <v>-1.93242728264027E-2</v>
      </c>
      <c r="AE104" s="76">
        <f>'Calculs rendements'!DO109</f>
        <v>6.3303197331676872E-2</v>
      </c>
      <c r="AF104" s="76">
        <f>'Calculs rendements'!DS109</f>
        <v>5.221889562124246E-3</v>
      </c>
      <c r="AG104" s="76">
        <f>'Calculs rendements'!DW109</f>
        <v>-6.5000521607789227E-2</v>
      </c>
      <c r="AH104" s="76">
        <f>'Calculs rendements'!EA109</f>
        <v>5.8386471006119309E-2</v>
      </c>
      <c r="AI104" s="76">
        <f>'Calculs rendements'!EE109</f>
        <v>-8.0855223593320452E-2</v>
      </c>
      <c r="AJ104" s="76">
        <f>'Calculs rendements'!EI109</f>
        <v>-7.2833905992985656E-2</v>
      </c>
      <c r="AK104" s="76">
        <f>'Calculs rendements'!EM109</f>
        <v>3.6737987850811726E-2</v>
      </c>
      <c r="AL104" s="76">
        <f>'Calculs rendements'!EQ109</f>
        <v>6.1801821345892689E-2</v>
      </c>
      <c r="AM104" s="76">
        <f>'Calculs rendements'!EU109</f>
        <v>-8.4679456334129946E-2</v>
      </c>
      <c r="AN104" s="76">
        <f>'Calculs rendements'!EY109</f>
        <v>1.1586037602939823E-2</v>
      </c>
      <c r="AO104" s="76">
        <f>'Calculs rendements'!FC109</f>
        <v>3.4775020767844368E-2</v>
      </c>
      <c r="AP104" s="76">
        <f>'Calculs rendements'!FG109</f>
        <v>2.7029907197292328E-4</v>
      </c>
      <c r="AQ104" s="76">
        <f>'Calculs rendements'!FK109</f>
        <v>6.1200103980336339E-2</v>
      </c>
      <c r="AR104" s="76">
        <f>'Calculs rendements'!FO109</f>
        <v>-4.4492548100133762E-2</v>
      </c>
      <c r="AS104" s="76">
        <f>'Calculs rendements'!FS109</f>
        <v>8.7097737142792179E-3</v>
      </c>
      <c r="AT104" s="76">
        <f>'Calculs rendements'!FW109</f>
        <v>1.7397244424278795E-2</v>
      </c>
      <c r="AU104" s="76">
        <f>'Calculs rendements'!GA109</f>
        <v>4.4264055247843923E-2</v>
      </c>
      <c r="AV104" s="76">
        <f>'Calculs rendements'!GE109</f>
        <v>-1.7729142546868252E-2</v>
      </c>
      <c r="AW104" s="76">
        <f>'Calculs rendements'!GI109</f>
        <v>-4.9714059095548199E-2</v>
      </c>
      <c r="AX104" s="76">
        <f>'Calculs rendements'!GM109</f>
        <v>7.3490374512242468E-2</v>
      </c>
      <c r="AY104" s="76">
        <f>'Calculs rendements'!GQ109</f>
        <v>5.5652651328881187E-3</v>
      </c>
    </row>
    <row r="105" spans="2:51">
      <c r="B105" s="76">
        <f>'Calculs rendements'!C110</f>
        <v>4.9875336926745182E-3</v>
      </c>
      <c r="C105" s="76">
        <f>'Calculs rendements'!G110</f>
        <v>3.0551788574688737E-2</v>
      </c>
      <c r="D105" s="76">
        <f>'Calculs rendements'!K110</f>
        <v>-5.4095357298720483E-2</v>
      </c>
      <c r="E105" s="76">
        <f>'Calculs rendements'!O110</f>
        <v>1.9887616896871762E-3</v>
      </c>
      <c r="F105" s="76">
        <f>'Calculs rendements'!S110</f>
        <v>4.4389151233194604E-2</v>
      </c>
      <c r="G105" s="76">
        <f>'Calculs rendements'!W110</f>
        <v>-6.3972608555730837E-2</v>
      </c>
      <c r="H105" s="76">
        <f>'Calculs rendements'!AA110</f>
        <v>-5.7816610166666386E-2</v>
      </c>
      <c r="I105" s="76">
        <f>'Calculs rendements'!AE110</f>
        <v>-1.1463268339022357E-2</v>
      </c>
      <c r="J105" s="76">
        <f>'Calculs rendements'!AI110</f>
        <v>8.7994364680894308E-3</v>
      </c>
      <c r="K105" s="76">
        <f>'Calculs rendements'!AM110</f>
        <v>-2.0961366282805913E-2</v>
      </c>
      <c r="L105" s="76">
        <f>'Calculs rendements'!AQ110</f>
        <v>6.7386455926234726E-2</v>
      </c>
      <c r="M105" s="76">
        <f>'Calculs rendements'!AU110</f>
        <v>-5.6261341962325781E-2</v>
      </c>
      <c r="N105" s="76">
        <f>'Calculs rendements'!AY110</f>
        <v>-6.6543384578741413E-2</v>
      </c>
      <c r="O105" s="76">
        <f>'Calculs rendements'!BC110</f>
        <v>-3.7096520632606295E-2</v>
      </c>
      <c r="P105" s="76">
        <f>'Calculs rendements'!BG110</f>
        <v>-1.6471599124411838E-2</v>
      </c>
      <c r="Q105" s="76">
        <f>'Calculs rendements'!BK110</f>
        <v>-2.0582828208158557E-2</v>
      </c>
      <c r="R105" s="76">
        <f>'Calculs rendements'!BO110</f>
        <v>-0.15767944614668816</v>
      </c>
      <c r="S105" s="76">
        <f>'Calculs rendements'!BS110</f>
        <v>2.309062045247392E-3</v>
      </c>
      <c r="T105" s="76">
        <f>'Calculs rendements'!BW110</f>
        <v>-2.4182335280061761E-2</v>
      </c>
      <c r="U105" s="76">
        <f>'Calculs rendements'!CA110</f>
        <v>-7.1799652585076368E-2</v>
      </c>
      <c r="V105" s="76">
        <f>'Calculs rendements'!CE110</f>
        <v>1.4571338533357075E-2</v>
      </c>
      <c r="W105" s="76">
        <f>'Calculs rendements'!CI110</f>
        <v>-0.17837283375213819</v>
      </c>
      <c r="X105" s="76">
        <f>'Calculs rendements'!CM110</f>
        <v>-5.9332400361638775E-2</v>
      </c>
      <c r="Y105" s="76">
        <f>'Calculs rendements'!CQ110</f>
        <v>-7.6199802659913538E-2</v>
      </c>
      <c r="Z105" s="76">
        <f>'Calculs rendements'!CU110</f>
        <v>1.3042632124681547E-2</v>
      </c>
      <c r="AA105" s="76">
        <f>'Calculs rendements'!CY110</f>
        <v>2.3649348189946604E-2</v>
      </c>
      <c r="AB105" s="76">
        <f>'Calculs rendements'!DC110</f>
        <v>-3.2595289909590194E-2</v>
      </c>
      <c r="AC105" s="76">
        <f>'Calculs rendements'!DG110</f>
        <v>-1.4364179351472852E-2</v>
      </c>
      <c r="AD105" s="76">
        <f>'Calculs rendements'!DK110</f>
        <v>-2.1160584114666295E-3</v>
      </c>
      <c r="AE105" s="76">
        <f>'Calculs rendements'!DO110</f>
        <v>-0.1276350547190129</v>
      </c>
      <c r="AF105" s="76">
        <f>'Calculs rendements'!DS110</f>
        <v>-0.13006518237018624</v>
      </c>
      <c r="AG105" s="76">
        <f>'Calculs rendements'!DW110</f>
        <v>-3.0854698961542159E-3</v>
      </c>
      <c r="AH105" s="76">
        <f>'Calculs rendements'!EA110</f>
        <v>-5.4666732297771692E-2</v>
      </c>
      <c r="AI105" s="76">
        <f>'Calculs rendements'!EE110</f>
        <v>3.8332860607766202E-2</v>
      </c>
      <c r="AJ105" s="76">
        <f>'Calculs rendements'!EI110</f>
        <v>-8.9347558930235585E-4</v>
      </c>
      <c r="AK105" s="76">
        <f>'Calculs rendements'!EM110</f>
        <v>3.5820297972790648E-2</v>
      </c>
      <c r="AL105" s="76">
        <f>'Calculs rendements'!EQ110</f>
        <v>-7.2773570371390386E-2</v>
      </c>
      <c r="AM105" s="76">
        <f>'Calculs rendements'!EU110</f>
        <v>-2.0536954615939337E-2</v>
      </c>
      <c r="AN105" s="76">
        <f>'Calculs rendements'!EY110</f>
        <v>-0.10015647214821959</v>
      </c>
      <c r="AO105" s="76">
        <f>'Calculs rendements'!FC110</f>
        <v>-0.16387086798911693</v>
      </c>
      <c r="AP105" s="76">
        <f>'Calculs rendements'!FG110</f>
        <v>-0.11181805443870767</v>
      </c>
      <c r="AQ105" s="76">
        <f>'Calculs rendements'!FK110</f>
        <v>-0.13789838369275018</v>
      </c>
      <c r="AR105" s="76">
        <f>'Calculs rendements'!FO110</f>
        <v>-1.0846604806960477E-2</v>
      </c>
      <c r="AS105" s="76">
        <f>'Calculs rendements'!FS110</f>
        <v>-3.5775321400741475E-4</v>
      </c>
      <c r="AT105" s="76">
        <f>'Calculs rendements'!FW110</f>
        <v>-2.5727975317883303E-2</v>
      </c>
      <c r="AU105" s="76">
        <f>'Calculs rendements'!GA110</f>
        <v>-6.698440522318061E-2</v>
      </c>
      <c r="AV105" s="76">
        <f>'Calculs rendements'!GE110</f>
        <v>-0.10900477652360921</v>
      </c>
      <c r="AW105" s="76">
        <f>'Calculs rendements'!GI110</f>
        <v>-8.8322050563517315E-3</v>
      </c>
      <c r="AX105" s="76">
        <f>'Calculs rendements'!GM110</f>
        <v>-2.6313869888653786E-2</v>
      </c>
      <c r="AY105" s="76">
        <f>'Calculs rendements'!GQ110</f>
        <v>-5.6278054854981455E-2</v>
      </c>
    </row>
    <row r="106" spans="2:51">
      <c r="B106" s="76">
        <f>'Calculs rendements'!C111</f>
        <v>-2.4425193598342117E-2</v>
      </c>
      <c r="C106" s="76">
        <f>'Calculs rendements'!G111</f>
        <v>-8.1378770264216138E-2</v>
      </c>
      <c r="D106" s="76">
        <f>'Calculs rendements'!K111</f>
        <v>-0.10674333559990286</v>
      </c>
      <c r="E106" s="76">
        <f>'Calculs rendements'!O111</f>
        <v>4.3414969477824063E-2</v>
      </c>
      <c r="F106" s="76">
        <f>'Calculs rendements'!S111</f>
        <v>-0.1385024255728512</v>
      </c>
      <c r="G106" s="76">
        <f>'Calculs rendements'!W111</f>
        <v>-0.10296943445051768</v>
      </c>
      <c r="H106" s="76">
        <f>'Calculs rendements'!AA111</f>
        <v>-0.217898483900171</v>
      </c>
      <c r="I106" s="76">
        <f>'Calculs rendements'!AE111</f>
        <v>4.4735655370650804E-3</v>
      </c>
      <c r="J106" s="76">
        <f>'Calculs rendements'!AI111</f>
        <v>-0.21988580164637792</v>
      </c>
      <c r="K106" s="76">
        <f>'Calculs rendements'!AM111</f>
        <v>-8.0918069499699069E-2</v>
      </c>
      <c r="L106" s="76">
        <f>'Calculs rendements'!AQ111</f>
        <v>-8.8966727894143491E-2</v>
      </c>
      <c r="M106" s="76">
        <f>'Calculs rendements'!AU111</f>
        <v>-0.23860952392211973</v>
      </c>
      <c r="N106" s="76">
        <f>'Calculs rendements'!AY111</f>
        <v>-0.24121957669771546</v>
      </c>
      <c r="O106" s="76">
        <f>'Calculs rendements'!BC111</f>
        <v>-8.3524842486591241E-2</v>
      </c>
      <c r="P106" s="76">
        <f>'Calculs rendements'!BG111</f>
        <v>-3.810380133490711E-3</v>
      </c>
      <c r="Q106" s="76">
        <f>'Calculs rendements'!BK111</f>
        <v>-0.18454703962501467</v>
      </c>
      <c r="R106" s="76">
        <f>'Calculs rendements'!BO111</f>
        <v>-0.2370414671801836</v>
      </c>
      <c r="S106" s="76">
        <f>'Calculs rendements'!BS111</f>
        <v>-0.20780955713375593</v>
      </c>
      <c r="T106" s="76">
        <f>'Calculs rendements'!BW111</f>
        <v>-0.29627254268403114</v>
      </c>
      <c r="U106" s="76">
        <f>'Calculs rendements'!CA111</f>
        <v>-8.0921461669954273E-2</v>
      </c>
      <c r="V106" s="76">
        <f>'Calculs rendements'!CE111</f>
        <v>-0.21433823174271074</v>
      </c>
      <c r="W106" s="76">
        <f>'Calculs rendements'!CI111</f>
        <v>-0.16103924421156282</v>
      </c>
      <c r="X106" s="76">
        <f>'Calculs rendements'!CM111</f>
        <v>-0.11398039830101271</v>
      </c>
      <c r="Y106" s="76">
        <f>'Calculs rendements'!CQ111</f>
        <v>-0.17217524774083581</v>
      </c>
      <c r="Z106" s="76">
        <f>'Calculs rendements'!CU111</f>
        <v>-0.12120506979408241</v>
      </c>
      <c r="AA106" s="76">
        <f>'Calculs rendements'!CY111</f>
        <v>-2.9675100319747232E-2</v>
      </c>
      <c r="AB106" s="76">
        <f>'Calculs rendements'!DC111</f>
        <v>-5.7867421077393844E-2</v>
      </c>
      <c r="AC106" s="76">
        <f>'Calculs rendements'!DG111</f>
        <v>-3.8449466960229113E-2</v>
      </c>
      <c r="AD106" s="76">
        <f>'Calculs rendements'!DK111</f>
        <v>-7.9323288064793315E-2</v>
      </c>
      <c r="AE106" s="76">
        <f>'Calculs rendements'!DO111</f>
        <v>-0.35420326563560695</v>
      </c>
      <c r="AF106" s="76">
        <f>'Calculs rendements'!DS111</f>
        <v>-8.5619307903920167E-2</v>
      </c>
      <c r="AG106" s="76">
        <f>'Calculs rendements'!DW111</f>
        <v>-9.6064481523666048E-2</v>
      </c>
      <c r="AH106" s="76">
        <f>'Calculs rendements'!EA111</f>
        <v>-6.5942500269644114E-2</v>
      </c>
      <c r="AI106" s="76">
        <f>'Calculs rendements'!EE111</f>
        <v>-7.2511157254150943E-2</v>
      </c>
      <c r="AJ106" s="76">
        <f>'Calculs rendements'!EI111</f>
        <v>-8.0879440543261766E-2</v>
      </c>
      <c r="AK106" s="76">
        <f>'Calculs rendements'!EM111</f>
        <v>-0.12038331922470892</v>
      </c>
      <c r="AL106" s="76">
        <f>'Calculs rendements'!EQ111</f>
        <v>-0.14519473723944018</v>
      </c>
      <c r="AM106" s="76">
        <f>'Calculs rendements'!EU111</f>
        <v>-0.16370608832489658</v>
      </c>
      <c r="AN106" s="76">
        <f>'Calculs rendements'!EY111</f>
        <v>-3.8397818130093228E-2</v>
      </c>
      <c r="AO106" s="76">
        <f>'Calculs rendements'!FC111</f>
        <v>-0.39672269340462174</v>
      </c>
      <c r="AP106" s="76">
        <f>'Calculs rendements'!FG111</f>
        <v>0.12094642210705182</v>
      </c>
      <c r="AQ106" s="76">
        <f>'Calculs rendements'!FK111</f>
        <v>5.0779762318145577E-3</v>
      </c>
      <c r="AR106" s="76">
        <f>'Calculs rendements'!FO111</f>
        <v>-2.3022599588315661E-2</v>
      </c>
      <c r="AS106" s="76">
        <f>'Calculs rendements'!FS111</f>
        <v>-4.6307034128557141E-2</v>
      </c>
      <c r="AT106" s="76">
        <f>'Calculs rendements'!FW111</f>
        <v>-2.8060490336012378E-2</v>
      </c>
      <c r="AU106" s="76">
        <f>'Calculs rendements'!GA111</f>
        <v>2.3693031943748111E-3</v>
      </c>
      <c r="AV106" s="76">
        <f>'Calculs rendements'!GE111</f>
        <v>-0.12320782341389352</v>
      </c>
      <c r="AW106" s="76">
        <f>'Calculs rendements'!GI111</f>
        <v>-0.15273169839983258</v>
      </c>
      <c r="AX106" s="76">
        <f>'Calculs rendements'!GM111</f>
        <v>-0.2290482527884409</v>
      </c>
      <c r="AY106" s="76">
        <f>'Calculs rendements'!GQ111</f>
        <v>-0.31026164309069154</v>
      </c>
    </row>
    <row r="107" spans="2:51">
      <c r="B107" s="76">
        <f>'Calculs rendements'!C112</f>
        <v>1.3796796652189414E-2</v>
      </c>
      <c r="C107" s="76">
        <f>'Calculs rendements'!G112</f>
        <v>-0.16859641178687199</v>
      </c>
      <c r="D107" s="76">
        <f>'Calculs rendements'!K112</f>
        <v>-2.1432882583306712E-2</v>
      </c>
      <c r="E107" s="76">
        <f>'Calculs rendements'!O112</f>
        <v>1.4382176674353046E-2</v>
      </c>
      <c r="F107" s="76">
        <f>'Calculs rendements'!S112</f>
        <v>8.2552232099082721E-3</v>
      </c>
      <c r="G107" s="76">
        <f>'Calculs rendements'!W112</f>
        <v>-3.231514141399857E-2</v>
      </c>
      <c r="H107" s="76">
        <f>'Calculs rendements'!AA112</f>
        <v>-5.3727981480728375E-2</v>
      </c>
      <c r="I107" s="76">
        <f>'Calculs rendements'!AE112</f>
        <v>-5.6230496104972098E-2</v>
      </c>
      <c r="J107" s="76">
        <f>'Calculs rendements'!AI112</f>
        <v>-7.9727748610204083E-2</v>
      </c>
      <c r="K107" s="76">
        <f>'Calculs rendements'!AM112</f>
        <v>-1.4484215543273395E-2</v>
      </c>
      <c r="L107" s="76">
        <f>'Calculs rendements'!AQ112</f>
        <v>-4.3148925077636659E-2</v>
      </c>
      <c r="M107" s="76">
        <f>'Calculs rendements'!AU112</f>
        <v>-1.220297592509678E-2</v>
      </c>
      <c r="N107" s="76">
        <f>'Calculs rendements'!AY112</f>
        <v>-7.491364192090065E-2</v>
      </c>
      <c r="O107" s="76">
        <f>'Calculs rendements'!BC112</f>
        <v>-0.13187309137879616</v>
      </c>
      <c r="P107" s="76">
        <f>'Calculs rendements'!BG112</f>
        <v>4.6701053571559674E-2</v>
      </c>
      <c r="Q107" s="76">
        <f>'Calculs rendements'!BK112</f>
        <v>-0.14748895001411608</v>
      </c>
      <c r="R107" s="76">
        <f>'Calculs rendements'!BO112</f>
        <v>-0.17703866061365939</v>
      </c>
      <c r="S107" s="76">
        <f>'Calculs rendements'!BS112</f>
        <v>2.834927810986571E-3</v>
      </c>
      <c r="T107" s="76">
        <f>'Calculs rendements'!BW112</f>
        <v>-0.11344536312398668</v>
      </c>
      <c r="U107" s="76">
        <f>'Calculs rendements'!CA112</f>
        <v>-5.7326547169920541E-2</v>
      </c>
      <c r="V107" s="76">
        <f>'Calculs rendements'!CE112</f>
        <v>-0.12025933437690478</v>
      </c>
      <c r="W107" s="76">
        <f>'Calculs rendements'!CI112</f>
        <v>-0.11980142960891635</v>
      </c>
      <c r="X107" s="76">
        <f>'Calculs rendements'!CM112</f>
        <v>-0.10903994073416749</v>
      </c>
      <c r="Y107" s="76">
        <f>'Calculs rendements'!CQ112</f>
        <v>-2.019672761320649E-2</v>
      </c>
      <c r="Z107" s="76">
        <f>'Calculs rendements'!CU112</f>
        <v>-0.22164865858502969</v>
      </c>
      <c r="AA107" s="76">
        <f>'Calculs rendements'!CY112</f>
        <v>-5.8256831729733401E-2</v>
      </c>
      <c r="AB107" s="76">
        <f>'Calculs rendements'!DC112</f>
        <v>-1.7167648150402684E-2</v>
      </c>
      <c r="AC107" s="76">
        <f>'Calculs rendements'!DG112</f>
        <v>-0.18702203716102661</v>
      </c>
      <c r="AD107" s="76">
        <f>'Calculs rendements'!DK112</f>
        <v>-9.9127652893217788E-2</v>
      </c>
      <c r="AE107" s="76">
        <f>'Calculs rendements'!DO112</f>
        <v>4.8202115158558136E-2</v>
      </c>
      <c r="AF107" s="76">
        <f>'Calculs rendements'!DS112</f>
        <v>-0.1348092231858897</v>
      </c>
      <c r="AG107" s="76">
        <f>'Calculs rendements'!DW112</f>
        <v>-0.1480009882780052</v>
      </c>
      <c r="AH107" s="76">
        <f>'Calculs rendements'!EA112</f>
        <v>-5.7516447696775427E-2</v>
      </c>
      <c r="AI107" s="76">
        <f>'Calculs rendements'!EE112</f>
        <v>-8.7891655493737689E-2</v>
      </c>
      <c r="AJ107" s="76">
        <f>'Calculs rendements'!EI112</f>
        <v>-6.9227991438705949E-2</v>
      </c>
      <c r="AK107" s="76">
        <f>'Calculs rendements'!EM112</f>
        <v>7.4228565171306632E-2</v>
      </c>
      <c r="AL107" s="76">
        <f>'Calculs rendements'!EQ112</f>
        <v>-0.10166529122560342</v>
      </c>
      <c r="AM107" s="76">
        <f>'Calculs rendements'!EU112</f>
        <v>-8.3499909838834457E-2</v>
      </c>
      <c r="AN107" s="76">
        <f>'Calculs rendements'!EY112</f>
        <v>2.116737095146139E-2</v>
      </c>
      <c r="AO107" s="76">
        <f>'Calculs rendements'!FC112</f>
        <v>-0.15529302762159483</v>
      </c>
      <c r="AP107" s="76">
        <f>'Calculs rendements'!FG112</f>
        <v>-5.3488603202908221E-2</v>
      </c>
      <c r="AQ107" s="76">
        <f>'Calculs rendements'!FK112</f>
        <v>-9.0647811252450042E-2</v>
      </c>
      <c r="AR107" s="76">
        <f>'Calculs rendements'!FO112</f>
        <v>-0.12578439362921234</v>
      </c>
      <c r="AS107" s="76">
        <f>'Calculs rendements'!FS112</f>
        <v>1.1362671167507929E-2</v>
      </c>
      <c r="AT107" s="76">
        <f>'Calculs rendements'!FW112</f>
        <v>-0.11600600951803666</v>
      </c>
      <c r="AU107" s="76">
        <f>'Calculs rendements'!GA112</f>
        <v>-0.13563284776214091</v>
      </c>
      <c r="AV107" s="76">
        <f>'Calculs rendements'!GE112</f>
        <v>1.1652782368259241E-2</v>
      </c>
      <c r="AW107" s="76">
        <f>'Calculs rendements'!GI112</f>
        <v>-0.18552043108612862</v>
      </c>
      <c r="AX107" s="76">
        <f>'Calculs rendements'!GM112</f>
        <v>6.8298583372441379E-2</v>
      </c>
      <c r="AY107" s="76">
        <f>'Calculs rendements'!GQ112</f>
        <v>-7.0588713914485596E-2</v>
      </c>
    </row>
    <row r="108" spans="2:51">
      <c r="B108" s="76">
        <f>'Calculs rendements'!C113</f>
        <v>1.1001523924039681E-2</v>
      </c>
      <c r="C108" s="76">
        <f>'Calculs rendements'!G113</f>
        <v>0.18790861932100855</v>
      </c>
      <c r="D108" s="76">
        <f>'Calculs rendements'!K113</f>
        <v>0.14656587896888024</v>
      </c>
      <c r="E108" s="76">
        <f>'Calculs rendements'!O113</f>
        <v>4.9881960560805225E-2</v>
      </c>
      <c r="F108" s="76">
        <f>'Calculs rendements'!S113</f>
        <v>0.12978902400433812</v>
      </c>
      <c r="G108" s="76">
        <f>'Calculs rendements'!W113</f>
        <v>8.3997408570714666E-2</v>
      </c>
      <c r="H108" s="76">
        <f>'Calculs rendements'!AA113</f>
        <v>0.11235389212201902</v>
      </c>
      <c r="I108" s="76">
        <f>'Calculs rendements'!AE113</f>
        <v>8.1883016120502666E-2</v>
      </c>
      <c r="J108" s="76">
        <f>'Calculs rendements'!AI113</f>
        <v>0.11054773723208219</v>
      </c>
      <c r="K108" s="76">
        <f>'Calculs rendements'!AM113</f>
        <v>5.1536315130743693E-2</v>
      </c>
      <c r="L108" s="76">
        <f>'Calculs rendements'!AQ113</f>
        <v>7.7511109208718383E-3</v>
      </c>
      <c r="M108" s="76">
        <f>'Calculs rendements'!AU113</f>
        <v>0.1363322561015857</v>
      </c>
      <c r="N108" s="76">
        <f>'Calculs rendements'!AY113</f>
        <v>0.14338291700999511</v>
      </c>
      <c r="O108" s="76">
        <f>'Calculs rendements'!BC113</f>
        <v>-3.0992903683147107E-2</v>
      </c>
      <c r="P108" s="76">
        <f>'Calculs rendements'!BG113</f>
        <v>0.14898945091196422</v>
      </c>
      <c r="Q108" s="76">
        <f>'Calculs rendements'!BK113</f>
        <v>0.23694101949213206</v>
      </c>
      <c r="R108" s="76">
        <f>'Calculs rendements'!BO113</f>
        <v>8.9089100289104647E-2</v>
      </c>
      <c r="S108" s="76">
        <f>'Calculs rendements'!BS113</f>
        <v>4.0282833154452934E-2</v>
      </c>
      <c r="T108" s="76">
        <f>'Calculs rendements'!BW113</f>
        <v>9.549927628994806E-2</v>
      </c>
      <c r="U108" s="76">
        <f>'Calculs rendements'!CA113</f>
        <v>0.22930605998702278</v>
      </c>
      <c r="V108" s="76">
        <f>'Calculs rendements'!CE113</f>
        <v>0.16723108851009419</v>
      </c>
      <c r="W108" s="76">
        <f>'Calculs rendements'!CI113</f>
        <v>0.17301945310195932</v>
      </c>
      <c r="X108" s="76">
        <f>'Calculs rendements'!CM113</f>
        <v>9.6375490222948168E-2</v>
      </c>
      <c r="Y108" s="76">
        <f>'Calculs rendements'!CQ113</f>
        <v>3.3051021473117261E-2</v>
      </c>
      <c r="Z108" s="76">
        <f>'Calculs rendements'!CU113</f>
        <v>-0.1220035477582536</v>
      </c>
      <c r="AA108" s="76">
        <f>'Calculs rendements'!CY113</f>
        <v>-2.8461825266276362E-2</v>
      </c>
      <c r="AB108" s="76">
        <f>'Calculs rendements'!DC113</f>
        <v>8.5025099576516772E-2</v>
      </c>
      <c r="AC108" s="76">
        <f>'Calculs rendements'!DG113</f>
        <v>2.1350034496599463E-2</v>
      </c>
      <c r="AD108" s="76">
        <f>'Calculs rendements'!DK113</f>
        <v>-1.2347045636066806E-2</v>
      </c>
      <c r="AE108" s="76">
        <f>'Calculs rendements'!DO113</f>
        <v>8.1464092676514846E-2</v>
      </c>
      <c r="AF108" s="76">
        <f>'Calculs rendements'!DS113</f>
        <v>4.9998337451325023E-2</v>
      </c>
      <c r="AG108" s="76">
        <f>'Calculs rendements'!DW113</f>
        <v>-2.5244989799129623E-2</v>
      </c>
      <c r="AH108" s="76">
        <f>'Calculs rendements'!EA113</f>
        <v>0.111219925646091</v>
      </c>
      <c r="AI108" s="76">
        <f>'Calculs rendements'!EE113</f>
        <v>0.10505069172840054</v>
      </c>
      <c r="AJ108" s="76">
        <f>'Calculs rendements'!EI113</f>
        <v>-5.8726643234685077E-3</v>
      </c>
      <c r="AK108" s="76">
        <f>'Calculs rendements'!EM113</f>
        <v>3.3725049855842432E-2</v>
      </c>
      <c r="AL108" s="76">
        <f>'Calculs rendements'!EQ113</f>
        <v>0.13444010758197547</v>
      </c>
      <c r="AM108" s="76">
        <f>'Calculs rendements'!EU113</f>
        <v>0.10797712919266472</v>
      </c>
      <c r="AN108" s="76">
        <f>'Calculs rendements'!EY113</f>
        <v>-8.9688831658260137E-2</v>
      </c>
      <c r="AO108" s="76">
        <f>'Calculs rendements'!FC113</f>
        <v>5.3540817069938504E-2</v>
      </c>
      <c r="AP108" s="76">
        <f>'Calculs rendements'!FG113</f>
        <v>0.16791697193734689</v>
      </c>
      <c r="AQ108" s="76">
        <f>'Calculs rendements'!FK113</f>
        <v>5.795613204608447E-2</v>
      </c>
      <c r="AR108" s="76">
        <f>'Calculs rendements'!FO113</f>
        <v>2.9066139012842992E-2</v>
      </c>
      <c r="AS108" s="76">
        <f>'Calculs rendements'!FS113</f>
        <v>-2.9892293378285452E-2</v>
      </c>
      <c r="AT108" s="76">
        <f>'Calculs rendements'!FW113</f>
        <v>7.1343608083028184E-2</v>
      </c>
      <c r="AU108" s="76">
        <f>'Calculs rendements'!GA113</f>
        <v>8.347715976284277E-2</v>
      </c>
      <c r="AV108" s="76">
        <f>'Calculs rendements'!GE113</f>
        <v>0.14358559471834334</v>
      </c>
      <c r="AW108" s="76">
        <f>'Calculs rendements'!GI113</f>
        <v>0.14290443711186565</v>
      </c>
      <c r="AX108" s="76">
        <f>'Calculs rendements'!GM113</f>
        <v>7.6515205622959534E-2</v>
      </c>
      <c r="AY108" s="76">
        <f>'Calculs rendements'!GQ113</f>
        <v>0.14230225462457913</v>
      </c>
    </row>
    <row r="109" spans="2:51">
      <c r="B109" s="76">
        <f>'Calculs rendements'!C114</f>
        <v>9.6744548842176939E-2</v>
      </c>
      <c r="C109" s="76">
        <f>'Calculs rendements'!G114</f>
        <v>-3.0823671748749844E-2</v>
      </c>
      <c r="D109" s="76">
        <f>'Calculs rendements'!K114</f>
        <v>1.3657512536265419E-2</v>
      </c>
      <c r="E109" s="76">
        <f>'Calculs rendements'!O114</f>
        <v>1.2931760517025007E-2</v>
      </c>
      <c r="F109" s="76">
        <f>'Calculs rendements'!S114</f>
        <v>1.7045757977612853E-2</v>
      </c>
      <c r="G109" s="76">
        <f>'Calculs rendements'!W114</f>
        <v>6.3697843339986585E-3</v>
      </c>
      <c r="H109" s="76">
        <f>'Calculs rendements'!AA114</f>
        <v>-1.6270284211366001E-2</v>
      </c>
      <c r="I109" s="76">
        <f>'Calculs rendements'!AE114</f>
        <v>2.1519428623741895E-2</v>
      </c>
      <c r="J109" s="76">
        <f>'Calculs rendements'!AI114</f>
        <v>5.1876417196322647E-2</v>
      </c>
      <c r="K109" s="76">
        <f>'Calculs rendements'!AM114</f>
        <v>2.4990604127945264E-3</v>
      </c>
      <c r="L109" s="76">
        <f>'Calculs rendements'!AQ114</f>
        <v>3.7878818367243619E-2</v>
      </c>
      <c r="M109" s="76">
        <f>'Calculs rendements'!AU114</f>
        <v>-5.3492685120940263E-2</v>
      </c>
      <c r="N109" s="76">
        <f>'Calculs rendements'!AY114</f>
        <v>1.5854154298021682E-2</v>
      </c>
      <c r="O109" s="76">
        <f>'Calculs rendements'!BC114</f>
        <v>-7.5920050484933072E-3</v>
      </c>
      <c r="P109" s="76">
        <f>'Calculs rendements'!BG114</f>
        <v>-4.3377645544996679E-2</v>
      </c>
      <c r="Q109" s="76">
        <f>'Calculs rendements'!BK114</f>
        <v>6.6811335933266817E-3</v>
      </c>
      <c r="R109" s="76">
        <f>'Calculs rendements'!BO114</f>
        <v>-0.10857886703237341</v>
      </c>
      <c r="S109" s="76">
        <f>'Calculs rendements'!BS114</f>
        <v>4.736994817720689E-2</v>
      </c>
      <c r="T109" s="76">
        <f>'Calculs rendements'!BW114</f>
        <v>-9.6094174123831505E-2</v>
      </c>
      <c r="U109" s="76">
        <f>'Calculs rendements'!CA114</f>
        <v>-1.9577220490514774E-2</v>
      </c>
      <c r="V109" s="76">
        <f>'Calculs rendements'!CE114</f>
        <v>-5.3559539815065914E-2</v>
      </c>
      <c r="W109" s="76">
        <f>'Calculs rendements'!CI114</f>
        <v>-9.34430299983601E-2</v>
      </c>
      <c r="X109" s="76">
        <f>'Calculs rendements'!CM114</f>
        <v>-7.5466531275135196E-2</v>
      </c>
      <c r="Y109" s="76">
        <f>'Calculs rendements'!CQ114</f>
        <v>-8.5402932693726313E-2</v>
      </c>
      <c r="Z109" s="76">
        <f>'Calculs rendements'!CU114</f>
        <v>0.16026625349354184</v>
      </c>
      <c r="AA109" s="76">
        <f>'Calculs rendements'!CY114</f>
        <v>6.3522099776788965E-2</v>
      </c>
      <c r="AB109" s="76">
        <f>'Calculs rendements'!DC114</f>
        <v>-2.5266823350296473E-2</v>
      </c>
      <c r="AC109" s="76">
        <f>'Calculs rendements'!DG114</f>
        <v>-7.6352928222812172E-2</v>
      </c>
      <c r="AD109" s="76">
        <f>'Calculs rendements'!DK114</f>
        <v>3.6212689494807472E-2</v>
      </c>
      <c r="AE109" s="76">
        <f>'Calculs rendements'!DO114</f>
        <v>-5.0030673910693595E-2</v>
      </c>
      <c r="AF109" s="76">
        <f>'Calculs rendements'!DS114</f>
        <v>-1.5357566915379605E-2</v>
      </c>
      <c r="AG109" s="76">
        <f>'Calculs rendements'!DW114</f>
        <v>5.9977163069310474E-2</v>
      </c>
      <c r="AH109" s="76">
        <f>'Calculs rendements'!EA114</f>
        <v>2.1273243073029805E-2</v>
      </c>
      <c r="AI109" s="76">
        <f>'Calculs rendements'!EE114</f>
        <v>-1.8576259172774348E-2</v>
      </c>
      <c r="AJ109" s="76">
        <f>'Calculs rendements'!EI114</f>
        <v>6.4106323361352233E-2</v>
      </c>
      <c r="AK109" s="76">
        <f>'Calculs rendements'!EM114</f>
        <v>-3.7259330250448565E-2</v>
      </c>
      <c r="AL109" s="76">
        <f>'Calculs rendements'!EQ114</f>
        <v>1.8448314714590738E-2</v>
      </c>
      <c r="AM109" s="76">
        <f>'Calculs rendements'!EU114</f>
        <v>-2.9855619526991781E-3</v>
      </c>
      <c r="AN109" s="76">
        <f>'Calculs rendements'!EY114</f>
        <v>1.3075111906430919E-2</v>
      </c>
      <c r="AO109" s="76">
        <f>'Calculs rendements'!FC114</f>
        <v>-0.15446655449840493</v>
      </c>
      <c r="AP109" s="76">
        <f>'Calculs rendements'!FG114</f>
        <v>-0.2288922601456847</v>
      </c>
      <c r="AQ109" s="76">
        <f>'Calculs rendements'!FK114</f>
        <v>5.2152367531467098E-2</v>
      </c>
      <c r="AR109" s="76">
        <f>'Calculs rendements'!FO114</f>
        <v>4.0945984695261471E-2</v>
      </c>
      <c r="AS109" s="76">
        <f>'Calculs rendements'!FS114</f>
        <v>1.3458662779536437E-2</v>
      </c>
      <c r="AT109" s="76">
        <f>'Calculs rendements'!FW114</f>
        <v>-4.4215867150042665E-2</v>
      </c>
      <c r="AU109" s="76">
        <f>'Calculs rendements'!GA114</f>
        <v>4.9673867223932661E-2</v>
      </c>
      <c r="AV109" s="76">
        <f>'Calculs rendements'!GE114</f>
        <v>-4.8282439943412719E-3</v>
      </c>
      <c r="AW109" s="76">
        <f>'Calculs rendements'!GI114</f>
        <v>-7.4951295475628399E-2</v>
      </c>
      <c r="AX109" s="76">
        <f>'Calculs rendements'!GM114</f>
        <v>3.9862031099818639E-2</v>
      </c>
      <c r="AY109" s="76">
        <f>'Calculs rendements'!GQ114</f>
        <v>-5.8701690589238242E-2</v>
      </c>
    </row>
    <row r="110" spans="2:51">
      <c r="B110" s="76">
        <f>'Calculs rendements'!C115</f>
        <v>6.5631283360537293E-2</v>
      </c>
      <c r="C110" s="76">
        <f>'Calculs rendements'!G115</f>
        <v>-5.6589240069163861E-2</v>
      </c>
      <c r="D110" s="76">
        <f>'Calculs rendements'!K115</f>
        <v>2.9937625503615638E-2</v>
      </c>
      <c r="E110" s="76">
        <f>'Calculs rendements'!O115</f>
        <v>5.8225738667386069E-2</v>
      </c>
      <c r="F110" s="76">
        <f>'Calculs rendements'!S115</f>
        <v>-8.2769306738111212E-2</v>
      </c>
      <c r="G110" s="76">
        <f>'Calculs rendements'!W115</f>
        <v>4.7199867830066316E-3</v>
      </c>
      <c r="H110" s="76">
        <f>'Calculs rendements'!AA115</f>
        <v>-1.4099878397706466E-2</v>
      </c>
      <c r="I110" s="76">
        <f>'Calculs rendements'!AE115</f>
        <v>-4.2400947222905688E-2</v>
      </c>
      <c r="J110" s="76">
        <f>'Calculs rendements'!AI115</f>
        <v>1.3039655573293436E-2</v>
      </c>
      <c r="K110" s="76">
        <f>'Calculs rendements'!AM115</f>
        <v>8.5682330127447734E-2</v>
      </c>
      <c r="L110" s="76">
        <f>'Calculs rendements'!AQ115</f>
        <v>8.441741248403703E-2</v>
      </c>
      <c r="M110" s="76">
        <f>'Calculs rendements'!AU115</f>
        <v>-4.0697321879124809E-2</v>
      </c>
      <c r="N110" s="76">
        <f>'Calculs rendements'!AY115</f>
        <v>-2.7796712562746352E-3</v>
      </c>
      <c r="O110" s="76">
        <f>'Calculs rendements'!BC115</f>
        <v>-9.8245979272042191E-2</v>
      </c>
      <c r="P110" s="76">
        <f>'Calculs rendements'!BG115</f>
        <v>0.11369029722202625</v>
      </c>
      <c r="Q110" s="76">
        <f>'Calculs rendements'!BK115</f>
        <v>-9.7859568048287077E-2</v>
      </c>
      <c r="R110" s="76">
        <f>'Calculs rendements'!BO115</f>
        <v>2.9423631385558532E-2</v>
      </c>
      <c r="S110" s="76">
        <f>'Calculs rendements'!BS115</f>
        <v>-8.3810159972182177E-2</v>
      </c>
      <c r="T110" s="76">
        <f>'Calculs rendements'!BW115</f>
        <v>9.1810578363930948E-3</v>
      </c>
      <c r="U110" s="76">
        <f>'Calculs rendements'!CA115</f>
        <v>2.0827294254068814E-2</v>
      </c>
      <c r="V110" s="76">
        <f>'Calculs rendements'!CE115</f>
        <v>-7.837685201145167E-2</v>
      </c>
      <c r="W110" s="76">
        <f>'Calculs rendements'!CI115</f>
        <v>-6.5036047082679002E-2</v>
      </c>
      <c r="X110" s="76">
        <f>'Calculs rendements'!CM115</f>
        <v>1.9592286183294762E-2</v>
      </c>
      <c r="Y110" s="76">
        <f>'Calculs rendements'!CQ115</f>
        <v>1.0592773899333869E-2</v>
      </c>
      <c r="Z110" s="76">
        <f>'Calculs rendements'!CU115</f>
        <v>-8.6895205985781654E-2</v>
      </c>
      <c r="AA110" s="76">
        <f>'Calculs rendements'!CY115</f>
        <v>2.2386326551772254E-3</v>
      </c>
      <c r="AB110" s="76">
        <f>'Calculs rendements'!DC115</f>
        <v>-9.7322602253934274E-3</v>
      </c>
      <c r="AC110" s="76">
        <f>'Calculs rendements'!DG115</f>
        <v>5.6512152997219824E-2</v>
      </c>
      <c r="AD110" s="76">
        <f>'Calculs rendements'!DK115</f>
        <v>-5.8950007269252688E-2</v>
      </c>
      <c r="AE110" s="76">
        <f>'Calculs rendements'!DO115</f>
        <v>5.2351775829131204E-2</v>
      </c>
      <c r="AF110" s="76">
        <f>'Calculs rendements'!DS115</f>
        <v>-3.1932914434893531E-2</v>
      </c>
      <c r="AG110" s="76">
        <f>'Calculs rendements'!DW115</f>
        <v>-4.4881324770423489E-2</v>
      </c>
      <c r="AH110" s="76">
        <f>'Calculs rendements'!EA115</f>
        <v>-3.9021690287224582E-2</v>
      </c>
      <c r="AI110" s="76">
        <f>'Calculs rendements'!EE115</f>
        <v>-5.3351222931238534E-2</v>
      </c>
      <c r="AJ110" s="76">
        <f>'Calculs rendements'!EI115</f>
        <v>-9.5444348138431598E-2</v>
      </c>
      <c r="AK110" s="76">
        <f>'Calculs rendements'!EM115</f>
        <v>3.2129839528559773E-2</v>
      </c>
      <c r="AL110" s="76">
        <f>'Calculs rendements'!EQ115</f>
        <v>5.7604068869628627E-2</v>
      </c>
      <c r="AM110" s="76">
        <f>'Calculs rendements'!EU115</f>
        <v>7.8559362917345901E-2</v>
      </c>
      <c r="AN110" s="76">
        <f>'Calculs rendements'!EY115</f>
        <v>5.821295800232202E-2</v>
      </c>
      <c r="AO110" s="76">
        <f>'Calculs rendements'!FC115</f>
        <v>-4.960638518729743E-2</v>
      </c>
      <c r="AP110" s="76">
        <f>'Calculs rendements'!FG115</f>
        <v>-9.1812410868295655E-2</v>
      </c>
      <c r="AQ110" s="76">
        <f>'Calculs rendements'!FK115</f>
        <v>-1.1748119701914283E-2</v>
      </c>
      <c r="AR110" s="76">
        <f>'Calculs rendements'!FO115</f>
        <v>-3.881037256483983E-2</v>
      </c>
      <c r="AS110" s="76">
        <f>'Calculs rendements'!FS115</f>
        <v>2.6752396369738623E-2</v>
      </c>
      <c r="AT110" s="76">
        <f>'Calculs rendements'!FW115</f>
        <v>4.6905661613086307E-3</v>
      </c>
      <c r="AU110" s="76">
        <f>'Calculs rendements'!GA115</f>
        <v>2.0933845394576243E-2</v>
      </c>
      <c r="AV110" s="76">
        <f>'Calculs rendements'!GE115</f>
        <v>0.10293010278024479</v>
      </c>
      <c r="AW110" s="76">
        <f>'Calculs rendements'!GI115</f>
        <v>-4.0788211079597667E-2</v>
      </c>
      <c r="AX110" s="76">
        <f>'Calculs rendements'!GM115</f>
        <v>-0.10144925919822469</v>
      </c>
      <c r="AY110" s="76">
        <f>'Calculs rendements'!GQ115</f>
        <v>2.8256330953481155E-2</v>
      </c>
    </row>
    <row r="111" spans="2:51">
      <c r="B111" s="76">
        <f>'Calculs rendements'!C116</f>
        <v>-2.0286792645361932E-2</v>
      </c>
      <c r="C111" s="76">
        <f>'Calculs rendements'!G116</f>
        <v>0.1220397906614194</v>
      </c>
      <c r="D111" s="76">
        <f>'Calculs rendements'!K116</f>
        <v>3.8239362632264809E-2</v>
      </c>
      <c r="E111" s="76">
        <f>'Calculs rendements'!O116</f>
        <v>-4.3066930487144564E-2</v>
      </c>
      <c r="F111" s="76">
        <f>'Calculs rendements'!S116</f>
        <v>0.12285630315588195</v>
      </c>
      <c r="G111" s="76">
        <f>'Calculs rendements'!W116</f>
        <v>7.530418018293396E-3</v>
      </c>
      <c r="H111" s="76">
        <f>'Calculs rendements'!AA116</f>
        <v>-2.4645821078658064E-2</v>
      </c>
      <c r="I111" s="76">
        <f>'Calculs rendements'!AE116</f>
        <v>-4.1335511955783808E-3</v>
      </c>
      <c r="J111" s="76">
        <f>'Calculs rendements'!AI116</f>
        <v>8.0477613268274031E-2</v>
      </c>
      <c r="K111" s="76">
        <f>'Calculs rendements'!AM116</f>
        <v>-4.9459995598541287E-3</v>
      </c>
      <c r="L111" s="76">
        <f>'Calculs rendements'!AQ116</f>
        <v>6.1428097776046901E-2</v>
      </c>
      <c r="M111" s="76">
        <f>'Calculs rendements'!AU116</f>
        <v>0.12868240902739855</v>
      </c>
      <c r="N111" s="76">
        <f>'Calculs rendements'!AY116</f>
        <v>8.6856800258588121E-2</v>
      </c>
      <c r="O111" s="76">
        <f>'Calculs rendements'!BC116</f>
        <v>4.7276631001400393E-2</v>
      </c>
      <c r="P111" s="76">
        <f>'Calculs rendements'!BG116</f>
        <v>1.1025815167183699E-2</v>
      </c>
      <c r="Q111" s="76">
        <f>'Calculs rendements'!BK116</f>
        <v>0.15643149320506383</v>
      </c>
      <c r="R111" s="76">
        <f>'Calculs rendements'!BO116</f>
        <v>6.4435595730418696E-2</v>
      </c>
      <c r="S111" s="76">
        <f>'Calculs rendements'!BS116</f>
        <v>-3.0581234846093749E-2</v>
      </c>
      <c r="T111" s="76">
        <f>'Calculs rendements'!BW116</f>
        <v>0.21948137505728954</v>
      </c>
      <c r="U111" s="76">
        <f>'Calculs rendements'!CA116</f>
        <v>5.4100012106563497E-2</v>
      </c>
      <c r="V111" s="76">
        <f>'Calculs rendements'!CE116</f>
        <v>0.23375185444555224</v>
      </c>
      <c r="W111" s="76">
        <f>'Calculs rendements'!CI116</f>
        <v>0.14436091518490482</v>
      </c>
      <c r="X111" s="76">
        <f>'Calculs rendements'!CM116</f>
        <v>6.5899916771496536E-2</v>
      </c>
      <c r="Y111" s="76">
        <f>'Calculs rendements'!CQ116</f>
        <v>1.5384958335725982E-2</v>
      </c>
      <c r="Z111" s="76">
        <f>'Calculs rendements'!CU116</f>
        <v>-3.1686870863734548E-2</v>
      </c>
      <c r="AA111" s="76">
        <f>'Calculs rendements'!CY116</f>
        <v>1.7198024307619065E-2</v>
      </c>
      <c r="AB111" s="76">
        <f>'Calculs rendements'!DC116</f>
        <v>-2.8929860964205356E-2</v>
      </c>
      <c r="AC111" s="76">
        <f>'Calculs rendements'!DG116</f>
        <v>3.7721277833439759E-2</v>
      </c>
      <c r="AD111" s="76">
        <f>'Calculs rendements'!DK116</f>
        <v>-2.4092631227255204E-2</v>
      </c>
      <c r="AE111" s="76">
        <f>'Calculs rendements'!DO116</f>
        <v>0.1206985187072543</v>
      </c>
      <c r="AF111" s="76">
        <f>'Calculs rendements'!DS116</f>
        <v>0.15457184371335914</v>
      </c>
      <c r="AG111" s="76">
        <f>'Calculs rendements'!DW116</f>
        <v>6.2703877780067946E-2</v>
      </c>
      <c r="AH111" s="76">
        <f>'Calculs rendements'!EA116</f>
        <v>9.1577150656376588E-2</v>
      </c>
      <c r="AI111" s="76">
        <f>'Calculs rendements'!EE116</f>
        <v>-5.6795212206731588E-2</v>
      </c>
      <c r="AJ111" s="76">
        <f>'Calculs rendements'!EI116</f>
        <v>-4.348864908271452E-2</v>
      </c>
      <c r="AK111" s="76">
        <f>'Calculs rendements'!EM116</f>
        <v>3.8304511852945276E-2</v>
      </c>
      <c r="AL111" s="76">
        <f>'Calculs rendements'!EQ116</f>
        <v>6.6745522672202753E-2</v>
      </c>
      <c r="AM111" s="76">
        <f>'Calculs rendements'!EU116</f>
        <v>-5.2328235067715848E-2</v>
      </c>
      <c r="AN111" s="76">
        <f>'Calculs rendements'!EY116</f>
        <v>-1.7674072505920804E-2</v>
      </c>
      <c r="AO111" s="76">
        <f>'Calculs rendements'!FC116</f>
        <v>0.16861773874678326</v>
      </c>
      <c r="AP111" s="76">
        <f>'Calculs rendements'!FG116</f>
        <v>4.4226732229169986E-2</v>
      </c>
      <c r="AQ111" s="76">
        <f>'Calculs rendements'!FK116</f>
        <v>-5.5906257147357544E-2</v>
      </c>
      <c r="AR111" s="76">
        <f>'Calculs rendements'!FO116</f>
        <v>1.0926751688922076E-2</v>
      </c>
      <c r="AS111" s="76">
        <f>'Calculs rendements'!FS116</f>
        <v>2.6234068369601495E-2</v>
      </c>
      <c r="AT111" s="76">
        <f>'Calculs rendements'!FW116</f>
        <v>5.531693005262954E-2</v>
      </c>
      <c r="AU111" s="76">
        <f>'Calculs rendements'!GA116</f>
        <v>9.5109809117885608E-2</v>
      </c>
      <c r="AV111" s="76">
        <f>'Calculs rendements'!GE116</f>
        <v>7.7623686852194311E-3</v>
      </c>
      <c r="AW111" s="76">
        <f>'Calculs rendements'!GI116</f>
        <v>0.17702634149428995</v>
      </c>
      <c r="AX111" s="76">
        <f>'Calculs rendements'!GM116</f>
        <v>-8.4425242363494659E-3</v>
      </c>
      <c r="AY111" s="76">
        <f>'Calculs rendements'!GQ116</f>
        <v>9.5510309122165571E-2</v>
      </c>
    </row>
    <row r="112" spans="2:51">
      <c r="B112" s="76">
        <f>'Calculs rendements'!C117</f>
        <v>8.4058843553433418E-2</v>
      </c>
      <c r="C112" s="76">
        <f>'Calculs rendements'!G117</f>
        <v>2.1609643997131622E-2</v>
      </c>
      <c r="D112" s="76">
        <f>'Calculs rendements'!K117</f>
        <v>3.8478533439709105E-2</v>
      </c>
      <c r="E112" s="76">
        <f>'Calculs rendements'!O117</f>
        <v>-2.0643825878764663E-2</v>
      </c>
      <c r="F112" s="76">
        <f>'Calculs rendements'!S117</f>
        <v>9.2175948603366781E-2</v>
      </c>
      <c r="G112" s="76">
        <f>'Calculs rendements'!W117</f>
        <v>5.153315974461415E-2</v>
      </c>
      <c r="H112" s="76">
        <f>'Calculs rendements'!AA117</f>
        <v>7.783734765487399E-2</v>
      </c>
      <c r="I112" s="76">
        <f>'Calculs rendements'!AE117</f>
        <v>6.0727700592137557E-2</v>
      </c>
      <c r="J112" s="76">
        <f>'Calculs rendements'!AI117</f>
        <v>3.5955280989492994E-2</v>
      </c>
      <c r="K112" s="76">
        <f>'Calculs rendements'!AM117</f>
        <v>-1.7146351632912088E-2</v>
      </c>
      <c r="L112" s="76">
        <f>'Calculs rendements'!AQ117</f>
        <v>5.9891388582630614E-2</v>
      </c>
      <c r="M112" s="76">
        <f>'Calculs rendements'!AU117</f>
        <v>7.9658503188783591E-2</v>
      </c>
      <c r="N112" s="76">
        <f>'Calculs rendements'!AY117</f>
        <v>0.11433678885640575</v>
      </c>
      <c r="O112" s="76">
        <f>'Calculs rendements'!BC117</f>
        <v>1.3539176514072E-2</v>
      </c>
      <c r="P112" s="76">
        <f>'Calculs rendements'!BG117</f>
        <v>4.9463648249881836E-2</v>
      </c>
      <c r="Q112" s="76">
        <f>'Calculs rendements'!BK117</f>
        <v>3.6275393956774982E-2</v>
      </c>
      <c r="R112" s="76">
        <f>'Calculs rendements'!BO117</f>
        <v>0.12377189900077647</v>
      </c>
      <c r="S112" s="76">
        <f>'Calculs rendements'!BS117</f>
        <v>1.8666333708814417E-2</v>
      </c>
      <c r="T112" s="76">
        <f>'Calculs rendements'!BW117</f>
        <v>7.1915877498228503E-2</v>
      </c>
      <c r="U112" s="76">
        <f>'Calculs rendements'!CA117</f>
        <v>2.3970738748597471E-2</v>
      </c>
      <c r="V112" s="76">
        <f>'Calculs rendements'!CE117</f>
        <v>5.9949681112575481E-2</v>
      </c>
      <c r="W112" s="76">
        <f>'Calculs rendements'!CI117</f>
        <v>4.2182726854914795E-2</v>
      </c>
      <c r="X112" s="76">
        <f>'Calculs rendements'!CM117</f>
        <v>9.7333423704766803E-2</v>
      </c>
      <c r="Y112" s="76">
        <f>'Calculs rendements'!CQ117</f>
        <v>-3.3967393744038787E-2</v>
      </c>
      <c r="Z112" s="76">
        <f>'Calculs rendements'!CU117</f>
        <v>0.22429396846725938</v>
      </c>
      <c r="AA112" s="76">
        <f>'Calculs rendements'!CY117</f>
        <v>6.5695095079919986E-3</v>
      </c>
      <c r="AB112" s="76">
        <f>'Calculs rendements'!DC117</f>
        <v>7.342637328313012E-2</v>
      </c>
      <c r="AC112" s="76">
        <f>'Calculs rendements'!DG117</f>
        <v>5.4531190514390253E-2</v>
      </c>
      <c r="AD112" s="76">
        <f>'Calculs rendements'!DK117</f>
        <v>-7.2186345326641102E-2</v>
      </c>
      <c r="AE112" s="76">
        <f>'Calculs rendements'!DO117</f>
        <v>6.8411530142565592E-4</v>
      </c>
      <c r="AF112" s="76">
        <f>'Calculs rendements'!DS117</f>
        <v>7.171299899857847E-2</v>
      </c>
      <c r="AG112" s="76">
        <f>'Calculs rendements'!DW117</f>
        <v>-8.9860721937194959E-4</v>
      </c>
      <c r="AH112" s="76">
        <f>'Calculs rendements'!EA117</f>
        <v>6.8411719559745329E-2</v>
      </c>
      <c r="AI112" s="76">
        <f>'Calculs rendements'!EE117</f>
        <v>-8.7263816957806157E-4</v>
      </c>
      <c r="AJ112" s="76">
        <f>'Calculs rendements'!EI117</f>
        <v>-4.1192831339684896E-3</v>
      </c>
      <c r="AK112" s="76">
        <f>'Calculs rendements'!EM117</f>
        <v>-3.6781978515334678E-2</v>
      </c>
      <c r="AL112" s="76">
        <f>'Calculs rendements'!EQ117</f>
        <v>3.7477912436866899E-2</v>
      </c>
      <c r="AM112" s="76">
        <f>'Calculs rendements'!EU117</f>
        <v>1.9548676225519833E-2</v>
      </c>
      <c r="AN112" s="76">
        <f>'Calculs rendements'!EY117</f>
        <v>-6.3671591577381823E-2</v>
      </c>
      <c r="AO112" s="76">
        <f>'Calculs rendements'!FC117</f>
        <v>0.17459891034495287</v>
      </c>
      <c r="AP112" s="76">
        <f>'Calculs rendements'!FG117</f>
        <v>2.8771319190716262E-2</v>
      </c>
      <c r="AQ112" s="76">
        <f>'Calculs rendements'!FK117</f>
        <v>7.4703554160543972E-3</v>
      </c>
      <c r="AR112" s="76">
        <f>'Calculs rendements'!FO117</f>
        <v>4.9603748051110196E-2</v>
      </c>
      <c r="AS112" s="76">
        <f>'Calculs rendements'!FS117</f>
        <v>6.4984793030463048E-2</v>
      </c>
      <c r="AT112" s="76">
        <f>'Calculs rendements'!FW117</f>
        <v>-1.2337394195807972E-2</v>
      </c>
      <c r="AU112" s="76">
        <f>'Calculs rendements'!GA117</f>
        <v>-2.6781988847854033E-2</v>
      </c>
      <c r="AV112" s="76">
        <f>'Calculs rendements'!GE117</f>
        <v>5.2775319711178874E-2</v>
      </c>
      <c r="AW112" s="76">
        <f>'Calculs rendements'!GI117</f>
        <v>-6.232525733210776E-3</v>
      </c>
      <c r="AX112" s="76">
        <f>'Calculs rendements'!GM117</f>
        <v>5.5476174587459882E-2</v>
      </c>
      <c r="AY112" s="76">
        <f>'Calculs rendements'!GQ117</f>
        <v>7.9224194368916881E-2</v>
      </c>
    </row>
    <row r="113" spans="2:51">
      <c r="B113" s="76">
        <f>'Calculs rendements'!C118</f>
        <v>8.2937205438146533E-2</v>
      </c>
      <c r="C113" s="76">
        <f>'Calculs rendements'!G118</f>
        <v>1.9988674999845069E-2</v>
      </c>
      <c r="D113" s="76">
        <f>'Calculs rendements'!K118</f>
        <v>-9.3550182346193347E-2</v>
      </c>
      <c r="E113" s="76">
        <f>'Calculs rendements'!O118</f>
        <v>3.2008715328970969E-2</v>
      </c>
      <c r="F113" s="76">
        <f>'Calculs rendements'!S118</f>
        <v>3.3203795481223014E-2</v>
      </c>
      <c r="G113" s="76">
        <f>'Calculs rendements'!W118</f>
        <v>7.7298320122746941E-2</v>
      </c>
      <c r="H113" s="76">
        <f>'Calculs rendements'!AA118</f>
        <v>9.7044031593104887E-3</v>
      </c>
      <c r="I113" s="76">
        <f>'Calculs rendements'!AE118</f>
        <v>4.7718697228823284E-2</v>
      </c>
      <c r="J113" s="76">
        <f>'Calculs rendements'!AI118</f>
        <v>-5.1008826429467705E-2</v>
      </c>
      <c r="K113" s="76">
        <f>'Calculs rendements'!AM118</f>
        <v>4.7837551582531973E-2</v>
      </c>
      <c r="L113" s="76">
        <f>'Calculs rendements'!AQ118</f>
        <v>0.11882166918843429</v>
      </c>
      <c r="M113" s="76">
        <f>'Calculs rendements'!AU118</f>
        <v>-1.7285814354610272E-2</v>
      </c>
      <c r="N113" s="76">
        <f>'Calculs rendements'!AY118</f>
        <v>-4.7153074370793911E-3</v>
      </c>
      <c r="O113" s="76">
        <f>'Calculs rendements'!BC118</f>
        <v>4.5495789251958518E-2</v>
      </c>
      <c r="P113" s="76">
        <f>'Calculs rendements'!BG118</f>
        <v>8.2847390610042135E-2</v>
      </c>
      <c r="Q113" s="76">
        <f>'Calculs rendements'!BK118</f>
        <v>-6.2474642425240146E-2</v>
      </c>
      <c r="R113" s="76">
        <f>'Calculs rendements'!BO118</f>
        <v>-2.9360885097729258E-2</v>
      </c>
      <c r="S113" s="76">
        <f>'Calculs rendements'!BS118</f>
        <v>3.0024094930708383E-2</v>
      </c>
      <c r="T113" s="76">
        <f>'Calculs rendements'!BW118</f>
        <v>-4.083669583343494E-3</v>
      </c>
      <c r="U113" s="76">
        <f>'Calculs rendements'!CA118</f>
        <v>1.6046290197073529E-2</v>
      </c>
      <c r="V113" s="76">
        <f>'Calculs rendements'!CE118</f>
        <v>-2.9229063777933918E-2</v>
      </c>
      <c r="W113" s="76">
        <f>'Calculs rendements'!CI118</f>
        <v>2.6494259086880887E-2</v>
      </c>
      <c r="X113" s="76">
        <f>'Calculs rendements'!CM118</f>
        <v>3.8385037057775786E-4</v>
      </c>
      <c r="Y113" s="76">
        <f>'Calculs rendements'!CQ118</f>
        <v>-0.11568757323919558</v>
      </c>
      <c r="Z113" s="76">
        <f>'Calculs rendements'!CU118</f>
        <v>-4.4072937576917035E-2</v>
      </c>
      <c r="AA113" s="76">
        <f>'Calculs rendements'!CY118</f>
        <v>1.352225997041254E-2</v>
      </c>
      <c r="AB113" s="76">
        <f>'Calculs rendements'!DC118</f>
        <v>2.9493856349646262E-2</v>
      </c>
      <c r="AC113" s="76">
        <f>'Calculs rendements'!DG118</f>
        <v>9.1127253394187036E-2</v>
      </c>
      <c r="AD113" s="76">
        <f>'Calculs rendements'!DK118</f>
        <v>-1.3417017012304737E-2</v>
      </c>
      <c r="AE113" s="76">
        <f>'Calculs rendements'!DO118</f>
        <v>-8.3470623477372691E-2</v>
      </c>
      <c r="AF113" s="76">
        <f>'Calculs rendements'!DS118</f>
        <v>-4.0405316392538811E-2</v>
      </c>
      <c r="AG113" s="76">
        <f>'Calculs rendements'!DW118</f>
        <v>8.207163876998708E-3</v>
      </c>
      <c r="AH113" s="76">
        <f>'Calculs rendements'!EA118</f>
        <v>-7.4881348701555618E-3</v>
      </c>
      <c r="AI113" s="76">
        <f>'Calculs rendements'!EE118</f>
        <v>-3.1030873872139212E-2</v>
      </c>
      <c r="AJ113" s="76">
        <f>'Calculs rendements'!EI118</f>
        <v>-3.9790266015045449E-2</v>
      </c>
      <c r="AK113" s="76">
        <f>'Calculs rendements'!EM118</f>
        <v>1.0594076143791573E-2</v>
      </c>
      <c r="AL113" s="76">
        <f>'Calculs rendements'!EQ118</f>
        <v>9.0576056149399814E-2</v>
      </c>
      <c r="AM113" s="76">
        <f>'Calculs rendements'!EU118</f>
        <v>-3.5862400558010328E-2</v>
      </c>
      <c r="AN113" s="76">
        <f>'Calculs rendements'!EY118</f>
        <v>-5.1491641772188866E-3</v>
      </c>
      <c r="AO113" s="76">
        <f>'Calculs rendements'!FC118</f>
        <v>-9.8966366600098735E-2</v>
      </c>
      <c r="AP113" s="76">
        <f>'Calculs rendements'!FG118</f>
        <v>3.2389542146535506E-2</v>
      </c>
      <c r="AQ113" s="76">
        <f>'Calculs rendements'!FK118</f>
        <v>-0.15829725076200643</v>
      </c>
      <c r="AR113" s="76">
        <f>'Calculs rendements'!FO118</f>
        <v>9.4305659378319501E-2</v>
      </c>
      <c r="AS113" s="76">
        <f>'Calculs rendements'!FS118</f>
        <v>0.11181569018899294</v>
      </c>
      <c r="AT113" s="76">
        <f>'Calculs rendements'!FW118</f>
        <v>3.3568142767774624E-2</v>
      </c>
      <c r="AU113" s="76">
        <f>'Calculs rendements'!GA118</f>
        <v>2.437440379564661E-2</v>
      </c>
      <c r="AV113" s="76">
        <f>'Calculs rendements'!GE118</f>
        <v>-2.1410067475287519E-2</v>
      </c>
      <c r="AW113" s="76">
        <f>'Calculs rendements'!GI118</f>
        <v>-3.3078538255390158E-2</v>
      </c>
      <c r="AX113" s="76">
        <f>'Calculs rendements'!GM118</f>
        <v>3.9547612188885507E-2</v>
      </c>
      <c r="AY113" s="76">
        <f>'Calculs rendements'!GQ118</f>
        <v>6.2208066933639554E-2</v>
      </c>
    </row>
    <row r="114" spans="2:51">
      <c r="B114" s="76">
        <f>'Calculs rendements'!C119</f>
        <v>-6.0423748646687364E-3</v>
      </c>
      <c r="C114" s="76">
        <f>'Calculs rendements'!G119</f>
        <v>-2.913577189771694E-2</v>
      </c>
      <c r="D114" s="76">
        <f>'Calculs rendements'!K119</f>
        <v>-4.4927456808680974E-2</v>
      </c>
      <c r="E114" s="76">
        <f>'Calculs rendements'!O119</f>
        <v>1.3817671658755535E-2</v>
      </c>
      <c r="F114" s="76">
        <f>'Calculs rendements'!S119</f>
        <v>-4.4321519446234657E-2</v>
      </c>
      <c r="G114" s="76">
        <f>'Calculs rendements'!W119</f>
        <v>-1.7450376227891341E-2</v>
      </c>
      <c r="H114" s="76">
        <f>'Calculs rendements'!AA119</f>
        <v>-7.7258108443005485E-2</v>
      </c>
      <c r="I114" s="76">
        <f>'Calculs rendements'!AE119</f>
        <v>2.6239338647535426E-2</v>
      </c>
      <c r="J114" s="76">
        <f>'Calculs rendements'!AI119</f>
        <v>8.871691224435754E-3</v>
      </c>
      <c r="K114" s="76">
        <f>'Calculs rendements'!AM119</f>
        <v>-9.8369648752852749E-3</v>
      </c>
      <c r="L114" s="76">
        <f>'Calculs rendements'!AQ119</f>
        <v>-2.9078465564070993E-2</v>
      </c>
      <c r="M114" s="76">
        <f>'Calculs rendements'!AU119</f>
        <v>-6.0946059409200143E-2</v>
      </c>
      <c r="N114" s="76">
        <f>'Calculs rendements'!AY119</f>
        <v>-5.3229001005259388E-2</v>
      </c>
      <c r="O114" s="76">
        <f>'Calculs rendements'!BC119</f>
        <v>-7.6225263818213818E-2</v>
      </c>
      <c r="P114" s="76">
        <f>'Calculs rendements'!BG119</f>
        <v>2.5292230257091375E-2</v>
      </c>
      <c r="Q114" s="76">
        <f>'Calculs rendements'!BK119</f>
        <v>8.1878916029058446E-2</v>
      </c>
      <c r="R114" s="76">
        <f>'Calculs rendements'!BO119</f>
        <v>-0.15884660963346584</v>
      </c>
      <c r="S114" s="76">
        <f>'Calculs rendements'!BS119</f>
        <v>-5.8156087740462249E-2</v>
      </c>
      <c r="T114" s="76">
        <f>'Calculs rendements'!BW119</f>
        <v>-7.9259743819872372E-2</v>
      </c>
      <c r="U114" s="76">
        <f>'Calculs rendements'!CA119</f>
        <v>-4.7739048685980903E-2</v>
      </c>
      <c r="V114" s="76">
        <f>'Calculs rendements'!CE119</f>
        <v>6.2933680142950796E-2</v>
      </c>
      <c r="W114" s="76">
        <f>'Calculs rendements'!CI119</f>
        <v>-0.14986916958295263</v>
      </c>
      <c r="X114" s="76">
        <f>'Calculs rendements'!CM119</f>
        <v>-0.11077447725682979</v>
      </c>
      <c r="Y114" s="76">
        <f>'Calculs rendements'!CQ119</f>
        <v>-7.9950045222582075E-2</v>
      </c>
      <c r="Z114" s="76">
        <f>'Calculs rendements'!CU119</f>
        <v>-6.3717790641400401E-2</v>
      </c>
      <c r="AA114" s="76">
        <f>'Calculs rendements'!CY119</f>
        <v>2.4610711401694966E-2</v>
      </c>
      <c r="AB114" s="76">
        <f>'Calculs rendements'!DC119</f>
        <v>1.6121824088230579E-2</v>
      </c>
      <c r="AC114" s="76">
        <f>'Calculs rendements'!DG119</f>
        <v>1.6020496497672482E-2</v>
      </c>
      <c r="AD114" s="76">
        <f>'Calculs rendements'!DK119</f>
        <v>-4.2540038626220543E-2</v>
      </c>
      <c r="AE114" s="76">
        <f>'Calculs rendements'!DO119</f>
        <v>-0.16199407827609316</v>
      </c>
      <c r="AF114" s="76">
        <f>'Calculs rendements'!DS119</f>
        <v>-5.4101354751736344E-2</v>
      </c>
      <c r="AG114" s="76">
        <f>'Calculs rendements'!DW119</f>
        <v>-0.12018225566623618</v>
      </c>
      <c r="AH114" s="76">
        <f>'Calculs rendements'!EA119</f>
        <v>7.342451782869569E-2</v>
      </c>
      <c r="AI114" s="76">
        <f>'Calculs rendements'!EE119</f>
        <v>-7.1859011582917187E-2</v>
      </c>
      <c r="AJ114" s="76">
        <f>'Calculs rendements'!EI119</f>
        <v>-4.1850956633257171E-2</v>
      </c>
      <c r="AK114" s="76">
        <f>'Calculs rendements'!EM119</f>
        <v>9.1787409909453929E-3</v>
      </c>
      <c r="AL114" s="76">
        <f>'Calculs rendements'!EQ119</f>
        <v>-2.348115970355872E-2</v>
      </c>
      <c r="AM114" s="76">
        <f>'Calculs rendements'!EU119</f>
        <v>-1.324533150436359E-2</v>
      </c>
      <c r="AN114" s="76">
        <f>'Calculs rendements'!EY119</f>
        <v>-0.10783033189761243</v>
      </c>
      <c r="AO114" s="76">
        <f>'Calculs rendements'!FC119</f>
        <v>-0.20688668643610356</v>
      </c>
      <c r="AP114" s="76">
        <f>'Calculs rendements'!FG119</f>
        <v>-0.3924340560925389</v>
      </c>
      <c r="AQ114" s="76">
        <f>'Calculs rendements'!FK119</f>
        <v>1.4789363998340322E-2</v>
      </c>
      <c r="AR114" s="76">
        <f>'Calculs rendements'!FO119</f>
        <v>3.2362374755106865E-2</v>
      </c>
      <c r="AS114" s="76">
        <f>'Calculs rendements'!FS119</f>
        <v>-4.3489340735987604E-3</v>
      </c>
      <c r="AT114" s="76">
        <f>'Calculs rendements'!FW119</f>
        <v>-6.0124581375666473E-2</v>
      </c>
      <c r="AU114" s="76">
        <f>'Calculs rendements'!GA119</f>
        <v>9.6205737098938439E-4</v>
      </c>
      <c r="AV114" s="76">
        <f>'Calculs rendements'!GE119</f>
        <v>2.8432463407177817E-2</v>
      </c>
      <c r="AW114" s="76">
        <f>'Calculs rendements'!GI119</f>
        <v>-4.5059643325662681E-2</v>
      </c>
      <c r="AX114" s="76">
        <f>'Calculs rendements'!GM119</f>
        <v>-4.85319149311789E-2</v>
      </c>
      <c r="AY114" s="76">
        <f>'Calculs rendements'!GQ119</f>
        <v>-0.12656592726310509</v>
      </c>
    </row>
    <row r="115" spans="2:51">
      <c r="B115" s="76">
        <f>'Calculs rendements'!C120</f>
        <v>2.7175631925829138E-2</v>
      </c>
      <c r="C115" s="76">
        <f>'Calculs rendements'!G120</f>
        <v>-3.2303621423930791E-2</v>
      </c>
      <c r="D115" s="76">
        <f>'Calculs rendements'!K120</f>
        <v>-3.6850443169894304E-2</v>
      </c>
      <c r="E115" s="76">
        <f>'Calculs rendements'!O120</f>
        <v>-1.6564945832625331E-2</v>
      </c>
      <c r="F115" s="76">
        <f>'Calculs rendements'!S120</f>
        <v>-7.6521885482467883E-2</v>
      </c>
      <c r="G115" s="76">
        <f>'Calculs rendements'!W120</f>
        <v>2.1992303666079523E-2</v>
      </c>
      <c r="H115" s="76">
        <f>'Calculs rendements'!AA120</f>
        <v>-5.0713557681324968E-2</v>
      </c>
      <c r="I115" s="76">
        <f>'Calculs rendements'!AE120</f>
        <v>-5.539084820078409E-2</v>
      </c>
      <c r="J115" s="76">
        <f>'Calculs rendements'!AI120</f>
        <v>-9.0932660506653235E-3</v>
      </c>
      <c r="K115" s="76">
        <f>'Calculs rendements'!AM120</f>
        <v>-4.7230630420632656E-2</v>
      </c>
      <c r="L115" s="76">
        <f>'Calculs rendements'!AQ120</f>
        <v>-9.6920849985388968E-2</v>
      </c>
      <c r="M115" s="76">
        <f>'Calculs rendements'!AU120</f>
        <v>-0.14099210947824517</v>
      </c>
      <c r="N115" s="76">
        <f>'Calculs rendements'!AY120</f>
        <v>-5.9012129130520077E-2</v>
      </c>
      <c r="O115" s="76">
        <f>'Calculs rendements'!BC120</f>
        <v>-0.20085671046332867</v>
      </c>
      <c r="P115" s="76">
        <f>'Calculs rendements'!BG120</f>
        <v>-2.631167393734761E-2</v>
      </c>
      <c r="Q115" s="76">
        <f>'Calculs rendements'!BK120</f>
        <v>-7.8566908800612345E-2</v>
      </c>
      <c r="R115" s="76">
        <f>'Calculs rendements'!BO120</f>
        <v>-0.16533319353598822</v>
      </c>
      <c r="S115" s="76">
        <f>'Calculs rendements'!BS120</f>
        <v>-6.5877698140654514E-2</v>
      </c>
      <c r="T115" s="76">
        <f>'Calculs rendements'!BW120</f>
        <v>-5.9122364704227152E-2</v>
      </c>
      <c r="U115" s="76">
        <f>'Calculs rendements'!CA120</f>
        <v>-7.2320593499495198E-2</v>
      </c>
      <c r="V115" s="76">
        <f>'Calculs rendements'!CE120</f>
        <v>-0.16151184077533573</v>
      </c>
      <c r="W115" s="76">
        <f>'Calculs rendements'!CI120</f>
        <v>-0.16405948170514167</v>
      </c>
      <c r="X115" s="76">
        <f>'Calculs rendements'!CM120</f>
        <v>-8.0126036405155102E-2</v>
      </c>
      <c r="Y115" s="76">
        <f>'Calculs rendements'!CQ120</f>
        <v>-8.515772524701265E-2</v>
      </c>
      <c r="Z115" s="76">
        <f>'Calculs rendements'!CU120</f>
        <v>-0.15931312057657079</v>
      </c>
      <c r="AA115" s="76">
        <f>'Calculs rendements'!CY120</f>
        <v>-2.8308181836754046E-2</v>
      </c>
      <c r="AB115" s="76">
        <f>'Calculs rendements'!DC120</f>
        <v>-2.3992071961646103E-2</v>
      </c>
      <c r="AC115" s="76">
        <f>'Calculs rendements'!DG120</f>
        <v>-8.0680572192814663E-3</v>
      </c>
      <c r="AD115" s="76">
        <f>'Calculs rendements'!DK120</f>
        <v>-0.19095633335416978</v>
      </c>
      <c r="AE115" s="76">
        <f>'Calculs rendements'!DO120</f>
        <v>-0.13066026564785763</v>
      </c>
      <c r="AF115" s="76">
        <f>'Calculs rendements'!DS120</f>
        <v>-7.46882274687969E-2</v>
      </c>
      <c r="AG115" s="76">
        <f>'Calculs rendements'!DW120</f>
        <v>-0.15582796972065269</v>
      </c>
      <c r="AH115" s="76">
        <f>'Calculs rendements'!EA120</f>
        <v>-4.5628644415316083E-2</v>
      </c>
      <c r="AI115" s="76">
        <f>'Calculs rendements'!EE120</f>
        <v>-1.7078050228328204E-2</v>
      </c>
      <c r="AJ115" s="76">
        <f>'Calculs rendements'!EI120</f>
        <v>-0.10957017584315852</v>
      </c>
      <c r="AK115" s="76">
        <f>'Calculs rendements'!EM120</f>
        <v>1.1180609912587115E-3</v>
      </c>
      <c r="AL115" s="76">
        <f>'Calculs rendements'!EQ120</f>
        <v>-5.6908087249192517E-2</v>
      </c>
      <c r="AM115" s="76">
        <f>'Calculs rendements'!EU120</f>
        <v>-4.779053747596073E-2</v>
      </c>
      <c r="AN115" s="76">
        <f>'Calculs rendements'!EY120</f>
        <v>-4.747744612865594E-2</v>
      </c>
      <c r="AO115" s="76">
        <f>'Calculs rendements'!FC120</f>
        <v>-0.10623201220206636</v>
      </c>
      <c r="AP115" s="76">
        <f>'Calculs rendements'!FG120</f>
        <v>-0.22951589984630855</v>
      </c>
      <c r="AQ115" s="76">
        <f>'Calculs rendements'!FK120</f>
        <v>-3.4208749090897356E-2</v>
      </c>
      <c r="AR115" s="76">
        <f>'Calculs rendements'!FO120</f>
        <v>-3.0536723860081535E-2</v>
      </c>
      <c r="AS115" s="76">
        <f>'Calculs rendements'!FS120</f>
        <v>3.746197918972384E-2</v>
      </c>
      <c r="AT115" s="76">
        <f>'Calculs rendements'!FW120</f>
        <v>-5.5326997799958519E-2</v>
      </c>
      <c r="AU115" s="76">
        <f>'Calculs rendements'!GA120</f>
        <v>-8.0953850411963332E-2</v>
      </c>
      <c r="AV115" s="76">
        <f>'Calculs rendements'!GE120</f>
        <v>-0.10011736304338982</v>
      </c>
      <c r="AW115" s="76">
        <f>'Calculs rendements'!GI120</f>
        <v>-0.12851762461434846</v>
      </c>
      <c r="AX115" s="76">
        <f>'Calculs rendements'!GM120</f>
        <v>-0.14927592643133347</v>
      </c>
      <c r="AY115" s="76">
        <f>'Calculs rendements'!GQ120</f>
        <v>-0.12234108241688929</v>
      </c>
    </row>
    <row r="116" spans="2:51">
      <c r="B116" s="76">
        <f>'Calculs rendements'!C121</f>
        <v>0.1130023750416024</v>
      </c>
      <c r="C116" s="76">
        <f>'Calculs rendements'!G121</f>
        <v>3.7617226050263531E-3</v>
      </c>
      <c r="D116" s="76">
        <f>'Calculs rendements'!K121</f>
        <v>2.0921639520628182E-2</v>
      </c>
      <c r="E116" s="76">
        <f>'Calculs rendements'!O121</f>
        <v>4.5706600639558594E-2</v>
      </c>
      <c r="F116" s="76">
        <f>'Calculs rendements'!S121</f>
        <v>1.9076154051238234E-2</v>
      </c>
      <c r="G116" s="76">
        <f>'Calculs rendements'!W121</f>
        <v>1.4413883101743052E-2</v>
      </c>
      <c r="H116" s="76">
        <f>'Calculs rendements'!AA121</f>
        <v>-5.5796787338199599E-3</v>
      </c>
      <c r="I116" s="76">
        <f>'Calculs rendements'!AE121</f>
        <v>-1.6769703668542232E-2</v>
      </c>
      <c r="J116" s="76">
        <f>'Calculs rendements'!AI121</f>
        <v>0.10461730637420713</v>
      </c>
      <c r="K116" s="76">
        <f>'Calculs rendements'!AM121</f>
        <v>0.12935268318938112</v>
      </c>
      <c r="L116" s="76">
        <f>'Calculs rendements'!AQ121</f>
        <v>3.163335600548875E-2</v>
      </c>
      <c r="M116" s="76">
        <f>'Calculs rendements'!AU121</f>
        <v>0.13414348305221629</v>
      </c>
      <c r="N116" s="76">
        <f>'Calculs rendements'!AY121</f>
        <v>-3.0250830702169381E-2</v>
      </c>
      <c r="O116" s="76">
        <f>'Calculs rendements'!BC121</f>
        <v>-9.4354235004079232E-2</v>
      </c>
      <c r="P116" s="76">
        <f>'Calculs rendements'!BG121</f>
        <v>7.6887132360500154E-2</v>
      </c>
      <c r="Q116" s="76">
        <f>'Calculs rendements'!BK121</f>
        <v>-3.5478796195494426E-2</v>
      </c>
      <c r="R116" s="76">
        <f>'Calculs rendements'!BO121</f>
        <v>0.21158535954307064</v>
      </c>
      <c r="S116" s="76">
        <f>'Calculs rendements'!BS121</f>
        <v>0.16399278363252243</v>
      </c>
      <c r="T116" s="76">
        <f>'Calculs rendements'!BW121</f>
        <v>-5.7315692332282148E-2</v>
      </c>
      <c r="U116" s="76">
        <f>'Calculs rendements'!CA121</f>
        <v>0.10610432007320889</v>
      </c>
      <c r="V116" s="76">
        <f>'Calculs rendements'!CE121</f>
        <v>-3.5506804430611043E-2</v>
      </c>
      <c r="W116" s="76">
        <f>'Calculs rendements'!CI121</f>
        <v>0.21102373514600425</v>
      </c>
      <c r="X116" s="76">
        <f>'Calculs rendements'!CM121</f>
        <v>0.1677726705691647</v>
      </c>
      <c r="Y116" s="76">
        <f>'Calculs rendements'!CQ121</f>
        <v>0.10536028299658538</v>
      </c>
      <c r="Z116" s="76">
        <f>'Calculs rendements'!CU121</f>
        <v>-0.13141504641489105</v>
      </c>
      <c r="AA116" s="76">
        <f>'Calculs rendements'!CY121</f>
        <v>-7.5498218611176841E-3</v>
      </c>
      <c r="AB116" s="76">
        <f>'Calculs rendements'!DC121</f>
        <v>-3.1259918430828586E-2</v>
      </c>
      <c r="AC116" s="76">
        <f>'Calculs rendements'!DG121</f>
        <v>5.0032344860150013E-2</v>
      </c>
      <c r="AD116" s="76">
        <f>'Calculs rendements'!DK121</f>
        <v>-0.1343034522333641</v>
      </c>
      <c r="AE116" s="76">
        <f>'Calculs rendements'!DO121</f>
        <v>0.10854584625844031</v>
      </c>
      <c r="AF116" s="76">
        <f>'Calculs rendements'!DS121</f>
        <v>5.3535294211653622E-2</v>
      </c>
      <c r="AG116" s="76">
        <f>'Calculs rendements'!DW121</f>
        <v>-0.10392532720611787</v>
      </c>
      <c r="AH116" s="76">
        <f>'Calculs rendements'!EA121</f>
        <v>-4.7590671286123779E-2</v>
      </c>
      <c r="AI116" s="76">
        <f>'Calculs rendements'!EE121</f>
        <v>2.0940800376165331E-2</v>
      </c>
      <c r="AJ116" s="76">
        <f>'Calculs rendements'!EI121</f>
        <v>-0.20860160454491239</v>
      </c>
      <c r="AK116" s="76">
        <f>'Calculs rendements'!EM121</f>
        <v>5.2159317521198303E-2</v>
      </c>
      <c r="AL116" s="76">
        <f>'Calculs rendements'!EQ121</f>
        <v>9.506340494357636E-2</v>
      </c>
      <c r="AM116" s="76">
        <f>'Calculs rendements'!EU121</f>
        <v>0.13637963660059063</v>
      </c>
      <c r="AN116" s="76">
        <f>'Calculs rendements'!EY121</f>
        <v>0.16043520591723703</v>
      </c>
      <c r="AO116" s="76">
        <f>'Calculs rendements'!FC121</f>
        <v>0.13656245560799302</v>
      </c>
      <c r="AP116" s="76">
        <f>'Calculs rendements'!FG121</f>
        <v>-0.21434822113064744</v>
      </c>
      <c r="AQ116" s="76">
        <f>'Calculs rendements'!FK121</f>
        <v>0.19140925640809184</v>
      </c>
      <c r="AR116" s="76">
        <f>'Calculs rendements'!FO121</f>
        <v>-8.9626408677218689E-2</v>
      </c>
      <c r="AS116" s="76">
        <f>'Calculs rendements'!FS121</f>
        <v>7.1833248420372933E-2</v>
      </c>
      <c r="AT116" s="76">
        <f>'Calculs rendements'!FW121</f>
        <v>8.2572895228209875E-2</v>
      </c>
      <c r="AU116" s="76">
        <f>'Calculs rendements'!GA121</f>
        <v>-8.4952685479250493E-3</v>
      </c>
      <c r="AV116" s="76">
        <f>'Calculs rendements'!GE121</f>
        <v>5.8748621125280509E-2</v>
      </c>
      <c r="AW116" s="76">
        <f>'Calculs rendements'!GI121</f>
        <v>1.6632183302735016E-2</v>
      </c>
      <c r="AX116" s="76">
        <f>'Calculs rendements'!GM121</f>
        <v>0.20382623442058892</v>
      </c>
      <c r="AY116" s="76">
        <f>'Calculs rendements'!GQ121</f>
        <v>-2.0314866199909361E-2</v>
      </c>
    </row>
    <row r="117" spans="2:51">
      <c r="B117" s="76">
        <f>'Calculs rendements'!C122</f>
        <v>4.5755994088396271E-2</v>
      </c>
      <c r="C117" s="76">
        <f>'Calculs rendements'!G122</f>
        <v>2.2278174277044357E-2</v>
      </c>
      <c r="D117" s="76">
        <f>'Calculs rendements'!K122</f>
        <v>7.3823201769229227E-2</v>
      </c>
      <c r="E117" s="76">
        <f>'Calculs rendements'!O122</f>
        <v>6.8474678345645273E-2</v>
      </c>
      <c r="F117" s="76">
        <f>'Calculs rendements'!S122</f>
        <v>0.10812812647852131</v>
      </c>
      <c r="G117" s="76">
        <f>'Calculs rendements'!W122</f>
        <v>5.6688398637572864E-2</v>
      </c>
      <c r="H117" s="76">
        <f>'Calculs rendements'!AA122</f>
        <v>4.3782128316694056E-2</v>
      </c>
      <c r="I117" s="76">
        <f>'Calculs rendements'!AE122</f>
        <v>0.19835515442999449</v>
      </c>
      <c r="J117" s="76">
        <f>'Calculs rendements'!AI122</f>
        <v>8.6497493551997484E-2</v>
      </c>
      <c r="K117" s="76">
        <f>'Calculs rendements'!AM122</f>
        <v>0.10674898519983554</v>
      </c>
      <c r="L117" s="76">
        <f>'Calculs rendements'!AQ122</f>
        <v>8.0283356381329565E-2</v>
      </c>
      <c r="M117" s="76">
        <f>'Calculs rendements'!AU122</f>
        <v>2.4720457402407796E-2</v>
      </c>
      <c r="N117" s="76">
        <f>'Calculs rendements'!AY122</f>
        <v>8.3776351838492774E-2</v>
      </c>
      <c r="O117" s="76">
        <f>'Calculs rendements'!BC122</f>
        <v>0.19522207849740886</v>
      </c>
      <c r="P117" s="76">
        <f>'Calculs rendements'!BG122</f>
        <v>0.16431413288504884</v>
      </c>
      <c r="Q117" s="76">
        <f>'Calculs rendements'!BK122</f>
        <v>0.10936532415403098</v>
      </c>
      <c r="R117" s="76">
        <f>'Calculs rendements'!BO122</f>
        <v>-5.4539808875019588E-3</v>
      </c>
      <c r="S117" s="76">
        <f>'Calculs rendements'!BS122</f>
        <v>5.8678709646637642E-2</v>
      </c>
      <c r="T117" s="76">
        <f>'Calculs rendements'!BW122</f>
        <v>0.14131687543973864</v>
      </c>
      <c r="U117" s="76">
        <f>'Calculs rendements'!CA122</f>
        <v>3.5692260755914315E-3</v>
      </c>
      <c r="V117" s="76">
        <f>'Calculs rendements'!CE122</f>
        <v>6.5273682849185541E-2</v>
      </c>
      <c r="W117" s="76">
        <f>'Calculs rendements'!CI122</f>
        <v>-5.1896140497441172E-2</v>
      </c>
      <c r="X117" s="76">
        <f>'Calculs rendements'!CM122</f>
        <v>-6.2682702556112094E-2</v>
      </c>
      <c r="Y117" s="76">
        <f>'Calculs rendements'!CQ122</f>
        <v>-1.9802543538126667E-2</v>
      </c>
      <c r="Z117" s="76">
        <f>'Calculs rendements'!CU122</f>
        <v>0.11989787955414656</v>
      </c>
      <c r="AA117" s="76">
        <f>'Calculs rendements'!CY122</f>
        <v>2.9068892951300995E-2</v>
      </c>
      <c r="AB117" s="76">
        <f>'Calculs rendements'!DC122</f>
        <v>9.4421544332359431E-3</v>
      </c>
      <c r="AC117" s="76">
        <f>'Calculs rendements'!DG122</f>
        <v>-4.2571758037955716E-2</v>
      </c>
      <c r="AD117" s="76">
        <f>'Calculs rendements'!DK122</f>
        <v>0.19014991368445164</v>
      </c>
      <c r="AE117" s="76">
        <f>'Calculs rendements'!DO122</f>
        <v>-3.0709730285594799E-2</v>
      </c>
      <c r="AF117" s="76">
        <f>'Calculs rendements'!DS122</f>
        <v>5.1258828094057976E-2</v>
      </c>
      <c r="AG117" s="76">
        <f>'Calculs rendements'!DW122</f>
        <v>0.20144081486871521</v>
      </c>
      <c r="AH117" s="76">
        <f>'Calculs rendements'!EA122</f>
        <v>7.9143074204163485E-2</v>
      </c>
      <c r="AI117" s="76">
        <f>'Calculs rendements'!EE122</f>
        <v>0.12933900180106617</v>
      </c>
      <c r="AJ117" s="76">
        <f>'Calculs rendements'!EI122</f>
        <v>0.14870992765869873</v>
      </c>
      <c r="AK117" s="76">
        <f>'Calculs rendements'!EM122</f>
        <v>5.6073142041655144E-2</v>
      </c>
      <c r="AL117" s="76">
        <f>'Calculs rendements'!EQ122</f>
        <v>4.8995132210656815E-2</v>
      </c>
      <c r="AM117" s="76">
        <f>'Calculs rendements'!EU122</f>
        <v>0.13833688307688066</v>
      </c>
      <c r="AN117" s="76">
        <f>'Calculs rendements'!EY122</f>
        <v>-3.0863127875786624E-2</v>
      </c>
      <c r="AO117" s="76">
        <f>'Calculs rendements'!FC122</f>
        <v>-2.1966872044643648E-2</v>
      </c>
      <c r="AP117" s="76">
        <f>'Calculs rendements'!FG122</f>
        <v>0.13662714342022758</v>
      </c>
      <c r="AQ117" s="76">
        <f>'Calculs rendements'!FK122</f>
        <v>5.5181851348615918E-2</v>
      </c>
      <c r="AR117" s="76">
        <f>'Calculs rendements'!FO122</f>
        <v>0.10321357422352716</v>
      </c>
      <c r="AS117" s="76">
        <f>'Calculs rendements'!FS122</f>
        <v>-3.4136863101986305E-2</v>
      </c>
      <c r="AT117" s="76">
        <f>'Calculs rendements'!FW122</f>
        <v>7.4993588507104719E-2</v>
      </c>
      <c r="AU117" s="76">
        <f>'Calculs rendements'!GA122</f>
        <v>2.8334695539898092E-2</v>
      </c>
      <c r="AV117" s="76">
        <f>'Calculs rendements'!GE122</f>
        <v>3.3517391893955917E-2</v>
      </c>
      <c r="AW117" s="76">
        <f>'Calculs rendements'!GI122</f>
        <v>-0.12351419518059982</v>
      </c>
      <c r="AX117" s="76">
        <f>'Calculs rendements'!GM122</f>
        <v>2.0857932017648975E-2</v>
      </c>
      <c r="AY117" s="76">
        <f>'Calculs rendements'!GQ122</f>
        <v>-0.10528427857039349</v>
      </c>
    </row>
    <row r="118" spans="2:51">
      <c r="B118" s="76">
        <f>'Calculs rendements'!C123</f>
        <v>3.9867730320781232E-2</v>
      </c>
      <c r="C118" s="76">
        <f>'Calculs rendements'!G123</f>
        <v>5.7475639574151194E-2</v>
      </c>
      <c r="D118" s="76">
        <f>'Calculs rendements'!K123</f>
        <v>5.4340283439059667E-2</v>
      </c>
      <c r="E118" s="76">
        <f>'Calculs rendements'!O123</f>
        <v>-1.8755462430019503E-2</v>
      </c>
      <c r="F118" s="76">
        <f>'Calculs rendements'!S123</f>
        <v>1.0549688510946495E-2</v>
      </c>
      <c r="G118" s="76">
        <f>'Calculs rendements'!W123</f>
        <v>1.2284927113481144E-3</v>
      </c>
      <c r="H118" s="76">
        <f>'Calculs rendements'!AA123</f>
        <v>8.7516765757845075E-2</v>
      </c>
      <c r="I118" s="76">
        <f>'Calculs rendements'!AE123</f>
        <v>2.8433347291160836E-2</v>
      </c>
      <c r="J118" s="76">
        <f>'Calculs rendements'!AI123</f>
        <v>-3.8845756015728956E-3</v>
      </c>
      <c r="K118" s="76">
        <f>'Calculs rendements'!AM123</f>
        <v>-2.159448401716605E-2</v>
      </c>
      <c r="L118" s="76">
        <f>'Calculs rendements'!AQ123</f>
        <v>3.5586106087153041E-2</v>
      </c>
      <c r="M118" s="76">
        <f>'Calculs rendements'!AU123</f>
        <v>7.3446913019121832E-2</v>
      </c>
      <c r="N118" s="76">
        <f>'Calculs rendements'!AY123</f>
        <v>3.842512144558128E-2</v>
      </c>
      <c r="O118" s="76">
        <f>'Calculs rendements'!BC123</f>
        <v>-5.3292895954408614E-2</v>
      </c>
      <c r="P118" s="76">
        <f>'Calculs rendements'!BG123</f>
        <v>-4.7378185310933289E-2</v>
      </c>
      <c r="Q118" s="76">
        <f>'Calculs rendements'!BK123</f>
        <v>1.0021600483087926E-2</v>
      </c>
      <c r="R118" s="76">
        <f>'Calculs rendements'!BO123</f>
        <v>0.13570424982343382</v>
      </c>
      <c r="S118" s="76">
        <f>'Calculs rendements'!BS123</f>
        <v>3.3011231182501703E-2</v>
      </c>
      <c r="T118" s="76">
        <f>'Calculs rendements'!BW123</f>
        <v>-4.2912154235494854E-2</v>
      </c>
      <c r="U118" s="76">
        <f>'Calculs rendements'!CA123</f>
        <v>4.527757077436282E-2</v>
      </c>
      <c r="V118" s="76">
        <f>'Calculs rendements'!CE123</f>
        <v>-5.2532426106336412E-2</v>
      </c>
      <c r="W118" s="76">
        <f>'Calculs rendements'!CI123</f>
        <v>0.14564374257873566</v>
      </c>
      <c r="X118" s="76">
        <f>'Calculs rendements'!CM123</f>
        <v>1.1571886410722901E-3</v>
      </c>
      <c r="Y118" s="76">
        <f>'Calculs rendements'!CQ123</f>
        <v>0.11302353921582611</v>
      </c>
      <c r="Z118" s="76">
        <f>'Calculs rendements'!CU123</f>
        <v>2.1603169433164888E-2</v>
      </c>
      <c r="AA118" s="76">
        <f>'Calculs rendements'!CY123</f>
        <v>1.0274335595553321E-2</v>
      </c>
      <c r="AB118" s="76">
        <f>'Calculs rendements'!DC123</f>
        <v>1.4137195263109552E-3</v>
      </c>
      <c r="AC118" s="76">
        <f>'Calculs rendements'!DG123</f>
        <v>9.3780211222505259E-3</v>
      </c>
      <c r="AD118" s="76">
        <f>'Calculs rendements'!DK123</f>
        <v>-0.23164964459120446</v>
      </c>
      <c r="AE118" s="76">
        <f>'Calculs rendements'!DO123</f>
        <v>0.19067671035133071</v>
      </c>
      <c r="AF118" s="76">
        <f>'Calculs rendements'!DS123</f>
        <v>8.6920877613807235E-2</v>
      </c>
      <c r="AG118" s="76">
        <f>'Calculs rendements'!DW123</f>
        <v>-5.5706905949024284E-2</v>
      </c>
      <c r="AH118" s="76">
        <f>'Calculs rendements'!EA123</f>
        <v>1.7840263453411193E-2</v>
      </c>
      <c r="AI118" s="76">
        <f>'Calculs rendements'!EE123</f>
        <v>9.5955540989471778E-3</v>
      </c>
      <c r="AJ118" s="76">
        <f>'Calculs rendements'!EI123</f>
        <v>-0.11677768895561157</v>
      </c>
      <c r="AK118" s="76">
        <f>'Calculs rendements'!EM123</f>
        <v>-2.9560507276350564E-2</v>
      </c>
      <c r="AL118" s="76">
        <f>'Calculs rendements'!EQ123</f>
        <v>5.3527828390760999E-2</v>
      </c>
      <c r="AM118" s="76">
        <f>'Calculs rendements'!EU123</f>
        <v>2.2124898149133813E-2</v>
      </c>
      <c r="AN118" s="76">
        <f>'Calculs rendements'!EY123</f>
        <v>7.3656078485592871E-2</v>
      </c>
      <c r="AO118" s="76">
        <f>'Calculs rendements'!FC123</f>
        <v>0.15597317619610665</v>
      </c>
      <c r="AP118" s="76">
        <f>'Calculs rendements'!FG123</f>
        <v>0.17304331502585765</v>
      </c>
      <c r="AQ118" s="76">
        <f>'Calculs rendements'!FK123</f>
        <v>8.3737694811747733E-3</v>
      </c>
      <c r="AR118" s="76">
        <f>'Calculs rendements'!FO123</f>
        <v>3.925531582807134E-2</v>
      </c>
      <c r="AS118" s="76">
        <f>'Calculs rendements'!FS123</f>
        <v>-2.0681010346307604E-2</v>
      </c>
      <c r="AT118" s="76">
        <f>'Calculs rendements'!FW123</f>
        <v>3.6105006002512471E-2</v>
      </c>
      <c r="AU118" s="76">
        <f>'Calculs rendements'!GA123</f>
        <v>1.2305863355852532E-2</v>
      </c>
      <c r="AV118" s="76">
        <f>'Calculs rendements'!GE123</f>
        <v>-9.8284919701235776E-2</v>
      </c>
      <c r="AW118" s="76">
        <f>'Calculs rendements'!GI123</f>
        <v>0.10485135466220757</v>
      </c>
      <c r="AX118" s="76">
        <f>'Calculs rendements'!GM123</f>
        <v>5.2342737487217496E-2</v>
      </c>
      <c r="AY118" s="76">
        <f>'Calculs rendements'!GQ123</f>
        <v>0.12811586126302915</v>
      </c>
    </row>
    <row r="119" spans="2:51">
      <c r="B119" s="76">
        <f>'Calculs rendements'!C124</f>
        <v>-9.176384617186539E-3</v>
      </c>
      <c r="C119" s="76">
        <f>'Calculs rendements'!G124</f>
        <v>-0.10382085035003985</v>
      </c>
      <c r="D119" s="76">
        <f>'Calculs rendements'!K124</f>
        <v>-2.8225053341466771E-2</v>
      </c>
      <c r="E119" s="76">
        <f>'Calculs rendements'!O124</f>
        <v>1.3303393988803136E-3</v>
      </c>
      <c r="F119" s="76">
        <f>'Calculs rendements'!S124</f>
        <v>5.0233764793006799E-2</v>
      </c>
      <c r="G119" s="76">
        <f>'Calculs rendements'!W124</f>
        <v>-1.5257850019483387E-2</v>
      </c>
      <c r="H119" s="76">
        <f>'Calculs rendements'!AA124</f>
        <v>2.8624111072417309E-2</v>
      </c>
      <c r="I119" s="76">
        <f>'Calculs rendements'!AE124</f>
        <v>5.9676877552183163E-2</v>
      </c>
      <c r="J119" s="76">
        <f>'Calculs rendements'!AI124</f>
        <v>8.0355579052853843E-2</v>
      </c>
      <c r="K119" s="76">
        <f>'Calculs rendements'!AM124</f>
        <v>1.9787354108090582E-2</v>
      </c>
      <c r="L119" s="76">
        <f>'Calculs rendements'!AQ124</f>
        <v>-0.2064222234996366</v>
      </c>
      <c r="M119" s="76">
        <f>'Calculs rendements'!AU124</f>
        <v>5.9174598175725519E-2</v>
      </c>
      <c r="N119" s="76">
        <f>'Calculs rendements'!AY124</f>
        <v>6.0272389455377134E-2</v>
      </c>
      <c r="O119" s="76">
        <f>'Calculs rendements'!BC124</f>
        <v>0.13580871375686918</v>
      </c>
      <c r="P119" s="76">
        <f>'Calculs rendements'!BG124</f>
        <v>-7.9579791224579227E-2</v>
      </c>
      <c r="Q119" s="76">
        <f>'Calculs rendements'!BK124</f>
        <v>1.0979541765325496E-2</v>
      </c>
      <c r="R119" s="76">
        <f>'Calculs rendements'!BO124</f>
        <v>6.7824882908473452E-2</v>
      </c>
      <c r="S119" s="76">
        <f>'Calculs rendements'!BS124</f>
        <v>9.4441164992670034E-3</v>
      </c>
      <c r="T119" s="76">
        <f>'Calculs rendements'!BW124</f>
        <v>-3.48304074279467E-2</v>
      </c>
      <c r="U119" s="76">
        <f>'Calculs rendements'!CA124</f>
        <v>-3.4645363167345955E-2</v>
      </c>
      <c r="V119" s="76">
        <f>'Calculs rendements'!CE124</f>
        <v>-1.3092674055964471E-2</v>
      </c>
      <c r="W119" s="76">
        <f>'Calculs rendements'!CI124</f>
        <v>6.9263788018335774E-3</v>
      </c>
      <c r="X119" s="76">
        <f>'Calculs rendements'!CM124</f>
        <v>-4.2672803461400698E-2</v>
      </c>
      <c r="Y119" s="76">
        <f>'Calculs rendements'!CQ124</f>
        <v>5.7115916442775319E-2</v>
      </c>
      <c r="Z119" s="76">
        <f>'Calculs rendements'!CU124</f>
        <v>0.1224593587478902</v>
      </c>
      <c r="AA119" s="76">
        <f>'Calculs rendements'!CY124</f>
        <v>2.7856736931745802E-2</v>
      </c>
      <c r="AB119" s="76">
        <f>'Calculs rendements'!DC124</f>
        <v>-3.365814422202653E-2</v>
      </c>
      <c r="AC119" s="76">
        <f>'Calculs rendements'!DG124</f>
        <v>4.656255513552276E-3</v>
      </c>
      <c r="AD119" s="76">
        <f>'Calculs rendements'!DK124</f>
        <v>6.6866318189117993E-2</v>
      </c>
      <c r="AE119" s="76">
        <f>'Calculs rendements'!DO124</f>
        <v>-5.5089774098081822E-2</v>
      </c>
      <c r="AF119" s="76">
        <f>'Calculs rendements'!DS124</f>
        <v>-8.6377841869510058E-2</v>
      </c>
      <c r="AG119" s="76">
        <f>'Calculs rendements'!DW124</f>
        <v>0.13162781638257315</v>
      </c>
      <c r="AH119" s="76">
        <f>'Calculs rendements'!EA124</f>
        <v>2.5864186810533679E-2</v>
      </c>
      <c r="AI119" s="76">
        <f>'Calculs rendements'!EE124</f>
        <v>-0.15800835620661788</v>
      </c>
      <c r="AJ119" s="76">
        <f>'Calculs rendements'!EI124</f>
        <v>8.4443911035105193E-2</v>
      </c>
      <c r="AK119" s="76">
        <f>'Calculs rendements'!EM124</f>
        <v>-4.720645390937638E-3</v>
      </c>
      <c r="AL119" s="76">
        <f>'Calculs rendements'!EQ124</f>
        <v>-1.5989967277147615E-2</v>
      </c>
      <c r="AM119" s="76">
        <f>'Calculs rendements'!EU124</f>
        <v>-6.8616495590336458E-3</v>
      </c>
      <c r="AN119" s="76">
        <f>'Calculs rendements'!EY124</f>
        <v>-0.1177830257203272</v>
      </c>
      <c r="AO119" s="76">
        <f>'Calculs rendements'!FC124</f>
        <v>4.8677272321847494E-2</v>
      </c>
      <c r="AP119" s="76">
        <f>'Calculs rendements'!FG124</f>
        <v>-9.5398872895606515E-2</v>
      </c>
      <c r="AQ119" s="76">
        <f>'Calculs rendements'!FK124</f>
        <v>-2.6980494088854681E-2</v>
      </c>
      <c r="AR119" s="76">
        <f>'Calculs rendements'!FO124</f>
        <v>1.800305802795394E-2</v>
      </c>
      <c r="AS119" s="76">
        <f>'Calculs rendements'!FS124</f>
        <v>4.893447324888936E-2</v>
      </c>
      <c r="AT119" s="76">
        <f>'Calculs rendements'!FW124</f>
        <v>-4.445168688333908E-2</v>
      </c>
      <c r="AU119" s="76">
        <f>'Calculs rendements'!GA124</f>
        <v>-6.597893061071212E-3</v>
      </c>
      <c r="AV119" s="76">
        <f>'Calculs rendements'!GE124</f>
        <v>9.5043372857550323E-2</v>
      </c>
      <c r="AW119" s="76">
        <f>'Calculs rendements'!GI124</f>
        <v>2.1973456591272813E-3</v>
      </c>
      <c r="AX119" s="76">
        <f>'Calculs rendements'!GM124</f>
        <v>1.757227102900245E-2</v>
      </c>
      <c r="AY119" s="76">
        <f>'Calculs rendements'!GQ124</f>
        <v>8.3749135540788777E-2</v>
      </c>
    </row>
    <row r="120" spans="2:51">
      <c r="B120" s="76">
        <f>'Calculs rendements'!C125</f>
        <v>-2.5406845317162023E-2</v>
      </c>
      <c r="C120" s="76">
        <f>'Calculs rendements'!G125</f>
        <v>6.9334738146709762E-2</v>
      </c>
      <c r="D120" s="76">
        <f>'Calculs rendements'!K125</f>
        <v>1.9752781642252523E-2</v>
      </c>
      <c r="E120" s="76">
        <f>'Calculs rendements'!O125</f>
        <v>2.8644884716924342E-2</v>
      </c>
      <c r="F120" s="76">
        <f>'Calculs rendements'!S125</f>
        <v>1.95856225919455E-2</v>
      </c>
      <c r="G120" s="76">
        <f>'Calculs rendements'!W125</f>
        <v>2.0665834454774431E-2</v>
      </c>
      <c r="H120" s="76">
        <f>'Calculs rendements'!AA125</f>
        <v>-9.0183802016842365E-4</v>
      </c>
      <c r="I120" s="76">
        <f>'Calculs rendements'!AE125</f>
        <v>8.2421435809268237E-2</v>
      </c>
      <c r="J120" s="76">
        <f>'Calculs rendements'!AI125</f>
        <v>5.3728326545432765E-3</v>
      </c>
      <c r="K120" s="76">
        <f>'Calculs rendements'!AM125</f>
        <v>2.1913372364622642E-2</v>
      </c>
      <c r="L120" s="76">
        <f>'Calculs rendements'!AQ125</f>
        <v>0.10552251444341525</v>
      </c>
      <c r="M120" s="76">
        <f>'Calculs rendements'!AU125</f>
        <v>3.261902339302928E-2</v>
      </c>
      <c r="N120" s="76">
        <f>'Calculs rendements'!AY125</f>
        <v>-2.6548917278379731E-2</v>
      </c>
      <c r="O120" s="76">
        <f>'Calculs rendements'!BC125</f>
        <v>2.1798406686415039E-2</v>
      </c>
      <c r="P120" s="76">
        <f>'Calculs rendements'!BG125</f>
        <v>2.0467536265217287E-2</v>
      </c>
      <c r="Q120" s="76">
        <f>'Calculs rendements'!BK125</f>
        <v>0.11719553949187407</v>
      </c>
      <c r="R120" s="76">
        <f>'Calculs rendements'!BO125</f>
        <v>4.830074642862861E-2</v>
      </c>
      <c r="S120" s="76">
        <f>'Calculs rendements'!BS125</f>
        <v>-8.3381563280024773E-2</v>
      </c>
      <c r="T120" s="76">
        <f>'Calculs rendements'!BW125</f>
        <v>-4.4518022625812025E-2</v>
      </c>
      <c r="U120" s="76">
        <f>'Calculs rendements'!CA125</f>
        <v>6.9266562830561595E-2</v>
      </c>
      <c r="V120" s="76">
        <f>'Calculs rendements'!CE125</f>
        <v>7.6752792287765312E-2</v>
      </c>
      <c r="W120" s="76">
        <f>'Calculs rendements'!CI125</f>
        <v>5.6607057153137033E-2</v>
      </c>
      <c r="X120" s="76">
        <f>'Calculs rendements'!CM125</f>
        <v>2.972444426372222E-2</v>
      </c>
      <c r="Y120" s="76">
        <f>'Calculs rendements'!CQ125</f>
        <v>5.026520408143139E-2</v>
      </c>
      <c r="Z120" s="76">
        <f>'Calculs rendements'!CU125</f>
        <v>1.095587771615983E-2</v>
      </c>
      <c r="AA120" s="76">
        <f>'Calculs rendements'!CY125</f>
        <v>3.0528536559158395E-2</v>
      </c>
      <c r="AB120" s="76">
        <f>'Calculs rendements'!DC125</f>
        <v>-1.0174591077818705E-2</v>
      </c>
      <c r="AC120" s="76">
        <f>'Calculs rendements'!DG125</f>
        <v>9.2430995369336105E-2</v>
      </c>
      <c r="AD120" s="76">
        <f>'Calculs rendements'!DK125</f>
        <v>0.11205964960369834</v>
      </c>
      <c r="AE120" s="76">
        <f>'Calculs rendements'!DO125</f>
        <v>4.6250988394615583E-2</v>
      </c>
      <c r="AF120" s="76">
        <f>'Calculs rendements'!DS125</f>
        <v>4.6248559502803391E-2</v>
      </c>
      <c r="AG120" s="76">
        <f>'Calculs rendements'!DW125</f>
        <v>6.564934131150094E-3</v>
      </c>
      <c r="AH120" s="76">
        <f>'Calculs rendements'!EA125</f>
        <v>2.9175605172969753E-2</v>
      </c>
      <c r="AI120" s="76">
        <f>'Calculs rendements'!EE125</f>
        <v>-3.3869618445945229E-2</v>
      </c>
      <c r="AJ120" s="76">
        <f>'Calculs rendements'!EI125</f>
        <v>3.2821344970633257E-2</v>
      </c>
      <c r="AK120" s="76">
        <f>'Calculs rendements'!EM125</f>
        <v>-5.1606976457559545E-2</v>
      </c>
      <c r="AL120" s="76">
        <f>'Calculs rendements'!EQ125</f>
        <v>6.2305734493796634E-3</v>
      </c>
      <c r="AM120" s="76">
        <f>'Calculs rendements'!EU125</f>
        <v>6.0640853153747808E-2</v>
      </c>
      <c r="AN120" s="76">
        <f>'Calculs rendements'!EY125</f>
        <v>6.0953350126001768E-2</v>
      </c>
      <c r="AO120" s="76">
        <f>'Calculs rendements'!FC125</f>
        <v>0.10411530233032246</v>
      </c>
      <c r="AP120" s="76">
        <f>'Calculs rendements'!FG125</f>
        <v>3.219146405439826E-2</v>
      </c>
      <c r="AQ120" s="76">
        <f>'Calculs rendements'!FK125</f>
        <v>3.9410673743182002E-2</v>
      </c>
      <c r="AR120" s="76">
        <f>'Calculs rendements'!FO125</f>
        <v>3.1775248514372155E-2</v>
      </c>
      <c r="AS120" s="76">
        <f>'Calculs rendements'!FS125</f>
        <v>-4.6631176113334338E-2</v>
      </c>
      <c r="AT120" s="76">
        <f>'Calculs rendements'!FW125</f>
        <v>0.11412278409916869</v>
      </c>
      <c r="AU120" s="76">
        <f>'Calculs rendements'!GA125</f>
        <v>-8.476168951604043E-3</v>
      </c>
      <c r="AV120" s="76">
        <f>'Calculs rendements'!GE125</f>
        <v>-4.8393294966729214E-2</v>
      </c>
      <c r="AW120" s="76">
        <f>'Calculs rendements'!GI125</f>
        <v>-5.318652095659719E-3</v>
      </c>
      <c r="AX120" s="76">
        <f>'Calculs rendements'!GM125</f>
        <v>-5.464611907041491E-2</v>
      </c>
      <c r="AY120" s="76">
        <f>'Calculs rendements'!GQ125</f>
        <v>0.12876449285310035</v>
      </c>
    </row>
    <row r="121" spans="2:51">
      <c r="B121" s="76">
        <f>'Calculs rendements'!C126</f>
        <v>4.3676388391780459E-2</v>
      </c>
      <c r="C121" s="76">
        <f>'Calculs rendements'!G126</f>
        <v>7.3025205221037573E-2</v>
      </c>
      <c r="D121" s="76">
        <f>'Calculs rendements'!K126</f>
        <v>-8.9274253873458231E-3</v>
      </c>
      <c r="E121" s="76">
        <f>'Calculs rendements'!O126</f>
        <v>2.9391105218424054E-2</v>
      </c>
      <c r="F121" s="76">
        <f>'Calculs rendements'!S126</f>
        <v>6.609422716279513E-2</v>
      </c>
      <c r="G121" s="76">
        <f>'Calculs rendements'!W126</f>
        <v>6.0031735044513292E-2</v>
      </c>
      <c r="H121" s="76">
        <f>'Calculs rendements'!AA126</f>
        <v>2.2444413590000108E-2</v>
      </c>
      <c r="I121" s="76">
        <f>'Calculs rendements'!AE126</f>
        <v>1.8761122318837434E-2</v>
      </c>
      <c r="J121" s="76">
        <f>'Calculs rendements'!AI126</f>
        <v>3.4520590188514361E-2</v>
      </c>
      <c r="K121" s="76">
        <f>'Calculs rendements'!AM126</f>
        <v>1.2309736377859003E-2</v>
      </c>
      <c r="L121" s="76">
        <f>'Calculs rendements'!AQ126</f>
        <v>-5.7051063158517455E-2</v>
      </c>
      <c r="M121" s="76">
        <f>'Calculs rendements'!AU126</f>
        <v>4.386970650253192E-2</v>
      </c>
      <c r="N121" s="76">
        <f>'Calculs rendements'!AY126</f>
        <v>7.4867475357599439E-2</v>
      </c>
      <c r="O121" s="76">
        <f>'Calculs rendements'!BC126</f>
        <v>-1.0356783301664766E-3</v>
      </c>
      <c r="P121" s="76">
        <f>'Calculs rendements'!BG126</f>
        <v>-0.13765814754473693</v>
      </c>
      <c r="Q121" s="76">
        <f>'Calculs rendements'!BK126</f>
        <v>4.202442729455013E-2</v>
      </c>
      <c r="R121" s="76">
        <f>'Calculs rendements'!BO126</f>
        <v>0.10124221734702496</v>
      </c>
      <c r="S121" s="76">
        <f>'Calculs rendements'!BS126</f>
        <v>-3.9243262443269381E-2</v>
      </c>
      <c r="T121" s="76">
        <f>'Calculs rendements'!BW126</f>
        <v>5.2846535033141268E-2</v>
      </c>
      <c r="U121" s="76">
        <f>'Calculs rendements'!CA126</f>
        <v>2.6192888093030407E-2</v>
      </c>
      <c r="V121" s="76">
        <f>'Calculs rendements'!CE126</f>
        <v>0.10407411730660707</v>
      </c>
      <c r="W121" s="76">
        <f>'Calculs rendements'!CI126</f>
        <v>2.972106272251876E-2</v>
      </c>
      <c r="X121" s="76">
        <f>'Calculs rendements'!CM126</f>
        <v>-6.4642061010104666E-3</v>
      </c>
      <c r="Y121" s="76">
        <f>'Calculs rendements'!CQ126</f>
        <v>1.0279101387454276E-3</v>
      </c>
      <c r="Z121" s="76">
        <f>'Calculs rendements'!CU126</f>
        <v>0.10298332255568188</v>
      </c>
      <c r="AA121" s="76">
        <f>'Calculs rendements'!CY126</f>
        <v>-5.8165460713162503E-2</v>
      </c>
      <c r="AB121" s="76">
        <f>'Calculs rendements'!DC126</f>
        <v>2.8068273388923506E-2</v>
      </c>
      <c r="AC121" s="76">
        <f>'Calculs rendements'!DG126</f>
        <v>2.5570308669074567E-2</v>
      </c>
      <c r="AD121" s="76">
        <f>'Calculs rendements'!DK126</f>
        <v>0.12306009275722721</v>
      </c>
      <c r="AE121" s="76">
        <f>'Calculs rendements'!DO126</f>
        <v>4.3433753146705063E-2</v>
      </c>
      <c r="AF121" s="76">
        <f>'Calculs rendements'!DS126</f>
        <v>0.11363966476744207</v>
      </c>
      <c r="AG121" s="76">
        <f>'Calculs rendements'!DW126</f>
        <v>5.1644942023890521E-2</v>
      </c>
      <c r="AH121" s="76">
        <f>'Calculs rendements'!EA126</f>
        <v>2.8348151180955461E-2</v>
      </c>
      <c r="AI121" s="76">
        <f>'Calculs rendements'!EE126</f>
        <v>-5.5327397235990748E-2</v>
      </c>
      <c r="AJ121" s="76">
        <f>'Calculs rendements'!EI126</f>
        <v>-2.0944102318452514E-2</v>
      </c>
      <c r="AK121" s="76">
        <f>'Calculs rendements'!EM126</f>
        <v>-2.598525047949839E-2</v>
      </c>
      <c r="AL121" s="76">
        <f>'Calculs rendements'!EQ126</f>
        <v>4.2559696706096307E-2</v>
      </c>
      <c r="AM121" s="76">
        <f>'Calculs rendements'!EU126</f>
        <v>2.9120798758586853E-2</v>
      </c>
      <c r="AN121" s="76">
        <f>'Calculs rendements'!EY126</f>
        <v>-2.3429588689065625E-2</v>
      </c>
      <c r="AO121" s="76">
        <f>'Calculs rendements'!FC126</f>
        <v>0.12552280966217327</v>
      </c>
      <c r="AP121" s="76">
        <f>'Calculs rendements'!FG126</f>
        <v>0.17639342342203293</v>
      </c>
      <c r="AQ121" s="76">
        <f>'Calculs rendements'!FK126</f>
        <v>4.551178135607839E-2</v>
      </c>
      <c r="AR121" s="76">
        <f>'Calculs rendements'!FO126</f>
        <v>2.0367302824433733E-2</v>
      </c>
      <c r="AS121" s="76">
        <f>'Calculs rendements'!FS126</f>
        <v>6.5391742316461873E-2</v>
      </c>
      <c r="AT121" s="76">
        <f>'Calculs rendements'!FW126</f>
        <v>3.7260821497312906E-2</v>
      </c>
      <c r="AU121" s="76">
        <f>'Calculs rendements'!GA126</f>
        <v>7.7688740597306608E-3</v>
      </c>
      <c r="AV121" s="76">
        <f>'Calculs rendements'!GE126</f>
        <v>-3.6347138335951594E-2</v>
      </c>
      <c r="AW121" s="76">
        <f>'Calculs rendements'!GI126</f>
        <v>0.12076180178822588</v>
      </c>
      <c r="AX121" s="76">
        <f>'Calculs rendements'!GM126</f>
        <v>-0.232069670341119</v>
      </c>
      <c r="AY121" s="76">
        <f>'Calculs rendements'!GQ126</f>
        <v>-2.9896405550101299E-2</v>
      </c>
    </row>
    <row r="122" spans="2:51">
      <c r="B122" s="76">
        <f>'Calculs rendements'!C127</f>
        <v>-2.4789145624949691E-2</v>
      </c>
      <c r="C122" s="76">
        <f>'Calculs rendements'!G127</f>
        <v>3.6758525657229438E-2</v>
      </c>
      <c r="D122" s="76">
        <f>'Calculs rendements'!K127</f>
        <v>1.3809695098010668E-2</v>
      </c>
      <c r="E122" s="76">
        <f>'Calculs rendements'!O127</f>
        <v>-3.2313491067789374E-3</v>
      </c>
      <c r="F122" s="76">
        <f>'Calculs rendements'!S127</f>
        <v>1.0767842823739819E-2</v>
      </c>
      <c r="G122" s="76">
        <f>'Calculs rendements'!W127</f>
        <v>5.2569114283300385E-3</v>
      </c>
      <c r="H122" s="76">
        <f>'Calculs rendements'!AA127</f>
        <v>3.5917090049074223E-2</v>
      </c>
      <c r="I122" s="76">
        <f>'Calculs rendements'!AE127</f>
        <v>6.811226177720725E-2</v>
      </c>
      <c r="J122" s="76">
        <f>'Calculs rendements'!AI127</f>
        <v>3.3091511109447795E-2</v>
      </c>
      <c r="K122" s="76">
        <f>'Calculs rendements'!AM127</f>
        <v>3.8990857039621483E-2</v>
      </c>
      <c r="L122" s="76">
        <f>'Calculs rendements'!AQ127</f>
        <v>0.13053352155330902</v>
      </c>
      <c r="M122" s="76">
        <f>'Calculs rendements'!AU127</f>
        <v>4.73837107638738E-2</v>
      </c>
      <c r="N122" s="76">
        <f>'Calculs rendements'!AY127</f>
        <v>3.2134210461982858E-2</v>
      </c>
      <c r="O122" s="76">
        <f>'Calculs rendements'!BC127</f>
        <v>2.1372418807409428E-2</v>
      </c>
      <c r="P122" s="76">
        <f>'Calculs rendements'!BG127</f>
        <v>-8.3310330245400257E-4</v>
      </c>
      <c r="Q122" s="76">
        <f>'Calculs rendements'!BK127</f>
        <v>3.3671185035601028E-2</v>
      </c>
      <c r="R122" s="76">
        <f>'Calculs rendements'!BO127</f>
        <v>-8.4181129843389508E-3</v>
      </c>
      <c r="S122" s="76">
        <f>'Calculs rendements'!BS127</f>
        <v>1.464993699688678E-2</v>
      </c>
      <c r="T122" s="76">
        <f>'Calculs rendements'!BW127</f>
        <v>8.4286772157672163E-2</v>
      </c>
      <c r="U122" s="76">
        <f>'Calculs rendements'!CA127</f>
        <v>8.762523237306117E-3</v>
      </c>
      <c r="V122" s="76">
        <f>'Calculs rendements'!CE127</f>
        <v>6.7202213402728139E-2</v>
      </c>
      <c r="W122" s="76">
        <f>'Calculs rendements'!CI127</f>
        <v>5.5045494244315298E-2</v>
      </c>
      <c r="X122" s="76">
        <f>'Calculs rendements'!CM127</f>
        <v>7.5175912767589698E-2</v>
      </c>
      <c r="Y122" s="76">
        <f>'Calculs rendements'!CQ127</f>
        <v>7.5819075636589531E-2</v>
      </c>
      <c r="Z122" s="76">
        <f>'Calculs rendements'!CU127</f>
        <v>1.3696848252563856E-2</v>
      </c>
      <c r="AA122" s="76">
        <f>'Calculs rendements'!CY127</f>
        <v>3.1477893331999532E-2</v>
      </c>
      <c r="AB122" s="76">
        <f>'Calculs rendements'!DC127</f>
        <v>2.290337712005585E-2</v>
      </c>
      <c r="AC122" s="76">
        <f>'Calculs rendements'!DG127</f>
        <v>3.4488923862163512E-2</v>
      </c>
      <c r="AD122" s="76">
        <f>'Calculs rendements'!DK127</f>
        <v>-4.3540808283288331E-2</v>
      </c>
      <c r="AE122" s="76">
        <f>'Calculs rendements'!DO127</f>
        <v>4.6258965032259739E-3</v>
      </c>
      <c r="AF122" s="76">
        <f>'Calculs rendements'!DS127</f>
        <v>1.4512931528844517E-2</v>
      </c>
      <c r="AG122" s="76">
        <f>'Calculs rendements'!DW127</f>
        <v>1.342509168828848E-2</v>
      </c>
      <c r="AH122" s="76">
        <f>'Calculs rendements'!EA127</f>
        <v>-4.2978020524890512E-3</v>
      </c>
      <c r="AI122" s="76">
        <f>'Calculs rendements'!EE127</f>
        <v>2.4275850305687751E-2</v>
      </c>
      <c r="AJ122" s="76">
        <f>'Calculs rendements'!EI127</f>
        <v>-6.9129072634088913E-3</v>
      </c>
      <c r="AK122" s="76">
        <f>'Calculs rendements'!EM127</f>
        <v>-9.3236215127695567E-3</v>
      </c>
      <c r="AL122" s="76">
        <f>'Calculs rendements'!EQ127</f>
        <v>3.9317050986284456E-2</v>
      </c>
      <c r="AM122" s="76">
        <f>'Calculs rendements'!EU127</f>
        <v>1.7609592169433969E-3</v>
      </c>
      <c r="AN122" s="76">
        <f>'Calculs rendements'!EY127</f>
        <v>-0.1047503861490012</v>
      </c>
      <c r="AO122" s="76">
        <f>'Calculs rendements'!FC127</f>
        <v>1.9058489837100002E-2</v>
      </c>
      <c r="AP122" s="76">
        <f>'Calculs rendements'!FG127</f>
        <v>0.15635662965474792</v>
      </c>
      <c r="AQ122" s="76">
        <f>'Calculs rendements'!FK127</f>
        <v>2.5696118354442236E-2</v>
      </c>
      <c r="AR122" s="76">
        <f>'Calculs rendements'!FO127</f>
        <v>5.6822335866696161E-2</v>
      </c>
      <c r="AS122" s="76">
        <f>'Calculs rendements'!FS127</f>
        <v>2.3558784818957838E-2</v>
      </c>
      <c r="AT122" s="76">
        <f>'Calculs rendements'!FW127</f>
        <v>8.2781931064289643E-3</v>
      </c>
      <c r="AU122" s="76">
        <f>'Calculs rendements'!GA127</f>
        <v>-6.8423211264753304E-3</v>
      </c>
      <c r="AV122" s="76">
        <f>'Calculs rendements'!GE127</f>
        <v>9.2386033759075628E-2</v>
      </c>
      <c r="AW122" s="76">
        <f>'Calculs rendements'!GI127</f>
        <v>5.9934121907568284E-2</v>
      </c>
      <c r="AX122" s="76">
        <f>'Calculs rendements'!GM127</f>
        <v>1.1924906557958609E-2</v>
      </c>
      <c r="AY122" s="76">
        <f>'Calculs rendements'!GQ127</f>
        <v>-2.9601422992585395E-2</v>
      </c>
    </row>
    <row r="123" spans="2:51">
      <c r="B123" s="76">
        <f>'Calculs rendements'!C128</f>
        <v>-2.8388141884293661E-2</v>
      </c>
      <c r="C123" s="76">
        <f>'Calculs rendements'!G128</f>
        <v>3.6013792213836058E-4</v>
      </c>
      <c r="D123" s="76">
        <f>'Calculs rendements'!K128</f>
        <v>3.8374711472692558E-2</v>
      </c>
      <c r="E123" s="76">
        <f>'Calculs rendements'!O128</f>
        <v>3.2918361679670334E-2</v>
      </c>
      <c r="F123" s="76">
        <f>'Calculs rendements'!S128</f>
        <v>-5.7836311592232388E-3</v>
      </c>
      <c r="G123" s="76">
        <f>'Calculs rendements'!W128</f>
        <v>4.2003405097406792E-2</v>
      </c>
      <c r="H123" s="76">
        <f>'Calculs rendements'!AA128</f>
        <v>-1.6683403604357206E-2</v>
      </c>
      <c r="I123" s="76">
        <f>'Calculs rendements'!AE128</f>
        <v>1.3195290418832642E-2</v>
      </c>
      <c r="J123" s="76">
        <f>'Calculs rendements'!AI128</f>
        <v>1.092844399847075E-2</v>
      </c>
      <c r="K123" s="76">
        <f>'Calculs rendements'!AM128</f>
        <v>6.5622025091541282E-3</v>
      </c>
      <c r="L123" s="76">
        <f>'Calculs rendements'!AQ128</f>
        <v>0.15960796997260615</v>
      </c>
      <c r="M123" s="76">
        <f>'Calculs rendements'!AU128</f>
        <v>5.2343758557700515E-3</v>
      </c>
      <c r="N123" s="76">
        <f>'Calculs rendements'!AY128</f>
        <v>4.8154118443410124E-2</v>
      </c>
      <c r="O123" s="76">
        <f>'Calculs rendements'!BC128</f>
        <v>3.0959185624303363E-2</v>
      </c>
      <c r="P123" s="76">
        <f>'Calculs rendements'!BG128</f>
        <v>0.14157195734440892</v>
      </c>
      <c r="Q123" s="76">
        <f>'Calculs rendements'!BK128</f>
        <v>5.6464139831016641E-2</v>
      </c>
      <c r="R123" s="76">
        <f>'Calculs rendements'!BO128</f>
        <v>8.1694217772601579E-2</v>
      </c>
      <c r="S123" s="76">
        <f>'Calculs rendements'!BS128</f>
        <v>5.2025965988037E-2</v>
      </c>
      <c r="T123" s="76">
        <f>'Calculs rendements'!BW128</f>
        <v>3.6942498991822302E-2</v>
      </c>
      <c r="U123" s="76">
        <f>'Calculs rendements'!CA128</f>
        <v>8.1452306539122957E-3</v>
      </c>
      <c r="V123" s="76">
        <f>'Calculs rendements'!CE128</f>
        <v>1.6589955752564146E-2</v>
      </c>
      <c r="W123" s="76">
        <f>'Calculs rendements'!CI128</f>
        <v>2.1490420504048625E-2</v>
      </c>
      <c r="X123" s="76">
        <f>'Calculs rendements'!CM128</f>
        <v>4.2600369410034797E-2</v>
      </c>
      <c r="Y123" s="76">
        <f>'Calculs rendements'!CQ128</f>
        <v>2.1357406650140975E-2</v>
      </c>
      <c r="Z123" s="76">
        <f>'Calculs rendements'!CU128</f>
        <v>2.1617046754631181E-2</v>
      </c>
      <c r="AA123" s="76">
        <f>'Calculs rendements'!CY128</f>
        <v>1.206533731394949E-2</v>
      </c>
      <c r="AB123" s="76">
        <f>'Calculs rendements'!DC128</f>
        <v>2.2488474382514875E-2</v>
      </c>
      <c r="AC123" s="76">
        <f>'Calculs rendements'!DG128</f>
        <v>4.6294232820994936E-2</v>
      </c>
      <c r="AD123" s="76">
        <f>'Calculs rendements'!DK128</f>
        <v>9.3642917300685788E-2</v>
      </c>
      <c r="AE123" s="76">
        <f>'Calculs rendements'!DO128</f>
        <v>0.14443346958529418</v>
      </c>
      <c r="AF123" s="76">
        <f>'Calculs rendements'!DS128</f>
        <v>2.2898345758465589E-2</v>
      </c>
      <c r="AG123" s="76">
        <f>'Calculs rendements'!DW128</f>
        <v>6.4691789587560736E-2</v>
      </c>
      <c r="AH123" s="76">
        <f>'Calculs rendements'!EA128</f>
        <v>1.6497546762934127E-2</v>
      </c>
      <c r="AI123" s="76">
        <f>'Calculs rendements'!EE128</f>
        <v>2.7543842786608656E-3</v>
      </c>
      <c r="AJ123" s="76">
        <f>'Calculs rendements'!EI128</f>
        <v>9.8652690589989111E-3</v>
      </c>
      <c r="AK123" s="76">
        <f>'Calculs rendements'!EM128</f>
        <v>-7.29083179081333E-3</v>
      </c>
      <c r="AL123" s="76">
        <f>'Calculs rendements'!EQ128</f>
        <v>4.1014718030232732E-2</v>
      </c>
      <c r="AM123" s="76">
        <f>'Calculs rendements'!EU128</f>
        <v>0.14546036102566334</v>
      </c>
      <c r="AN123" s="76">
        <f>'Calculs rendements'!EY128</f>
        <v>-3.0310449481642167E-2</v>
      </c>
      <c r="AO123" s="76">
        <f>'Calculs rendements'!FC128</f>
        <v>0.16053218602214672</v>
      </c>
      <c r="AP123" s="76">
        <f>'Calculs rendements'!FG128</f>
        <v>-4.1528408079949668E-2</v>
      </c>
      <c r="AQ123" s="76">
        <f>'Calculs rendements'!FK128</f>
        <v>-7.0891133168632769E-2</v>
      </c>
      <c r="AR123" s="76">
        <f>'Calculs rendements'!FO128</f>
        <v>3.5550984264318804E-2</v>
      </c>
      <c r="AS123" s="76">
        <f>'Calculs rendements'!FS128</f>
        <v>-1.2309065105566749E-2</v>
      </c>
      <c r="AT123" s="76">
        <f>'Calculs rendements'!FW128</f>
        <v>-4.4389276076248367E-2</v>
      </c>
      <c r="AU123" s="76">
        <f>'Calculs rendements'!GA128</f>
        <v>3.810833510971888E-2</v>
      </c>
      <c r="AV123" s="76">
        <f>'Calculs rendements'!GE128</f>
        <v>6.1064914668393214E-2</v>
      </c>
      <c r="AW123" s="76">
        <f>'Calculs rendements'!GI128</f>
        <v>-2.2664774626786247E-2</v>
      </c>
      <c r="AX123" s="76">
        <f>'Calculs rendements'!GM128</f>
        <v>-9.1670384368255586E-2</v>
      </c>
      <c r="AY123" s="76">
        <f>'Calculs rendements'!GQ128</f>
        <v>0.1481052600710567</v>
      </c>
    </row>
    <row r="124" spans="2:51">
      <c r="B124" s="76">
        <f>'Calculs rendements'!C129</f>
        <v>0.11600783779199089</v>
      </c>
      <c r="C124" s="76">
        <f>'Calculs rendements'!G129</f>
        <v>-5.1350233299770245E-2</v>
      </c>
      <c r="D124" s="76">
        <f>'Calculs rendements'!K129</f>
        <v>-4.1808794459015496E-2</v>
      </c>
      <c r="E124" s="76">
        <f>'Calculs rendements'!O129</f>
        <v>-3.0247252698419927E-3</v>
      </c>
      <c r="F124" s="76">
        <f>'Calculs rendements'!S129</f>
        <v>-8.1538641140286028E-3</v>
      </c>
      <c r="G124" s="76">
        <f>'Calculs rendements'!W129</f>
        <v>4.6000533371578119E-2</v>
      </c>
      <c r="H124" s="76">
        <f>'Calculs rendements'!AA129</f>
        <v>2.2491788861886613E-2</v>
      </c>
      <c r="I124" s="76">
        <f>'Calculs rendements'!AE129</f>
        <v>-2.9504028460756344E-2</v>
      </c>
      <c r="J124" s="76">
        <f>'Calculs rendements'!AI129</f>
        <v>4.2824410159791652E-2</v>
      </c>
      <c r="K124" s="76">
        <f>'Calculs rendements'!AM129</f>
        <v>9.9695409479066237E-3</v>
      </c>
      <c r="L124" s="76">
        <f>'Calculs rendements'!AQ129</f>
        <v>0.12416819612836891</v>
      </c>
      <c r="M124" s="76">
        <f>'Calculs rendements'!AU129</f>
        <v>-6.1889015091075392E-3</v>
      </c>
      <c r="N124" s="76">
        <f>'Calculs rendements'!AY129</f>
        <v>-3.3781510619589734E-2</v>
      </c>
      <c r="O124" s="76">
        <f>'Calculs rendements'!BC129</f>
        <v>1.2867504960656103E-2</v>
      </c>
      <c r="P124" s="76">
        <f>'Calculs rendements'!BG129</f>
        <v>-1.4205320196621038E-2</v>
      </c>
      <c r="Q124" s="76">
        <f>'Calculs rendements'!BK129</f>
        <v>-8.5340600171398925E-2</v>
      </c>
      <c r="R124" s="76">
        <f>'Calculs rendements'!BO129</f>
        <v>-6.9557426049322232E-2</v>
      </c>
      <c r="S124" s="76">
        <f>'Calculs rendements'!BS129</f>
        <v>-9.578529094620597E-2</v>
      </c>
      <c r="T124" s="76">
        <f>'Calculs rendements'!BW129</f>
        <v>6.3043205870270833E-2</v>
      </c>
      <c r="U124" s="76">
        <f>'Calculs rendements'!CA129</f>
        <v>-5.7317463272482147E-2</v>
      </c>
      <c r="V124" s="76">
        <f>'Calculs rendements'!CE129</f>
        <v>-4.7644533922448752E-2</v>
      </c>
      <c r="W124" s="76">
        <f>'Calculs rendements'!CI129</f>
        <v>-2.4866538205818554E-2</v>
      </c>
      <c r="X124" s="76">
        <f>'Calculs rendements'!CM129</f>
        <v>-5.688418457125221E-2</v>
      </c>
      <c r="Y124" s="76">
        <f>'Calculs rendements'!CQ129</f>
        <v>-0.15027379751052874</v>
      </c>
      <c r="Z124" s="76">
        <f>'Calculs rendements'!CU129</f>
        <v>5.3493110659929469E-2</v>
      </c>
      <c r="AA124" s="76">
        <f>'Calculs rendements'!CY129</f>
        <v>-9.6197458536224807E-3</v>
      </c>
      <c r="AB124" s="76">
        <f>'Calculs rendements'!DC129</f>
        <v>4.1260753288148648E-2</v>
      </c>
      <c r="AC124" s="76">
        <f>'Calculs rendements'!DG129</f>
        <v>3.6726834193326216E-2</v>
      </c>
      <c r="AD124" s="76">
        <f>'Calculs rendements'!DK129</f>
        <v>-5.4623593736243412E-2</v>
      </c>
      <c r="AE124" s="76">
        <f>'Calculs rendements'!DO129</f>
        <v>-0.18926970012637653</v>
      </c>
      <c r="AF124" s="76">
        <f>'Calculs rendements'!DS129</f>
        <v>4.9044728039552524E-2</v>
      </c>
      <c r="AG124" s="76">
        <f>'Calculs rendements'!DW129</f>
        <v>5.11136805568028E-2</v>
      </c>
      <c r="AH124" s="76">
        <f>'Calculs rendements'!EA129</f>
        <v>1.9530633842212267E-2</v>
      </c>
      <c r="AI124" s="76">
        <f>'Calculs rendements'!EE129</f>
        <v>-0.11965348530686125</v>
      </c>
      <c r="AJ124" s="76">
        <f>'Calculs rendements'!EI129</f>
        <v>4.6961172013035693E-2</v>
      </c>
      <c r="AK124" s="76">
        <f>'Calculs rendements'!EM129</f>
        <v>1.1487758025546694E-2</v>
      </c>
      <c r="AL124" s="76">
        <f>'Calculs rendements'!EQ129</f>
        <v>-6.3805711540448357E-3</v>
      </c>
      <c r="AM124" s="76">
        <f>'Calculs rendements'!EU129</f>
        <v>-5.7695634858345515E-2</v>
      </c>
      <c r="AN124" s="76">
        <f>'Calculs rendements'!EY129</f>
        <v>-4.2588444883973585E-2</v>
      </c>
      <c r="AO124" s="76">
        <f>'Calculs rendements'!FC129</f>
        <v>-0.12347178855684723</v>
      </c>
      <c r="AP124" s="76">
        <f>'Calculs rendements'!FG129</f>
        <v>-9.2298529430075247E-3</v>
      </c>
      <c r="AQ124" s="76">
        <f>'Calculs rendements'!FK129</f>
        <v>2.0683930281995406E-2</v>
      </c>
      <c r="AR124" s="76">
        <f>'Calculs rendements'!FO129</f>
        <v>-4.7908696757419135E-3</v>
      </c>
      <c r="AS124" s="76">
        <f>'Calculs rendements'!FS129</f>
        <v>5.1393294094620123E-2</v>
      </c>
      <c r="AT124" s="76">
        <f>'Calculs rendements'!FW129</f>
        <v>1.5676535677994721E-2</v>
      </c>
      <c r="AU124" s="76">
        <f>'Calculs rendements'!GA129</f>
        <v>6.5404460458653529E-2</v>
      </c>
      <c r="AV124" s="76">
        <f>'Calculs rendements'!GE129</f>
        <v>2.8378454304256322E-2</v>
      </c>
      <c r="AW124" s="76">
        <f>'Calculs rendements'!GI129</f>
        <v>-4.1351902647005105E-2</v>
      </c>
      <c r="AX124" s="76">
        <f>'Calculs rendements'!GM129</f>
        <v>-2.4125443693714323E-3</v>
      </c>
      <c r="AY124" s="76">
        <f>'Calculs rendements'!GQ129</f>
        <v>-8.5183445535392879E-2</v>
      </c>
    </row>
    <row r="125" spans="2:51">
      <c r="B125" s="76">
        <f>'Calculs rendements'!C130</f>
        <v>7.371963366270573E-2</v>
      </c>
      <c r="C125" s="76">
        <f>'Calculs rendements'!G130</f>
        <v>1.5049249508967922E-2</v>
      </c>
      <c r="D125" s="76">
        <f>'Calculs rendements'!K130</f>
        <v>-2.4852486927006673E-2</v>
      </c>
      <c r="E125" s="76">
        <f>'Calculs rendements'!O130</f>
        <v>8.1087179756088382E-2</v>
      </c>
      <c r="F125" s="76">
        <f>'Calculs rendements'!S130</f>
        <v>4.332517617118959E-2</v>
      </c>
      <c r="G125" s="76">
        <f>'Calculs rendements'!W130</f>
        <v>7.6847959891513329E-2</v>
      </c>
      <c r="H125" s="76">
        <f>'Calculs rendements'!AA130</f>
        <v>5.3908261049439583E-2</v>
      </c>
      <c r="I125" s="76">
        <f>'Calculs rendements'!AE130</f>
        <v>-1.1005904892978135E-2</v>
      </c>
      <c r="J125" s="76">
        <f>'Calculs rendements'!AI130</f>
        <v>5.8993844902135543E-2</v>
      </c>
      <c r="K125" s="76">
        <f>'Calculs rendements'!AM130</f>
        <v>8.8170475854401797E-2</v>
      </c>
      <c r="L125" s="76">
        <f>'Calculs rendements'!AQ130</f>
        <v>1.3184764614290976E-2</v>
      </c>
      <c r="M125" s="76">
        <f>'Calculs rendements'!AU130</f>
        <v>1.1868048177539531E-2</v>
      </c>
      <c r="N125" s="76">
        <f>'Calculs rendements'!AY130</f>
        <v>-5.4960363838059807E-2</v>
      </c>
      <c r="O125" s="76">
        <f>'Calculs rendements'!BC130</f>
        <v>-6.141268689007516E-2</v>
      </c>
      <c r="P125" s="76">
        <f>'Calculs rendements'!BG130</f>
        <v>-3.8326022662463349E-2</v>
      </c>
      <c r="Q125" s="76">
        <f>'Calculs rendements'!BK130</f>
        <v>-7.6064614829961935E-2</v>
      </c>
      <c r="R125" s="76">
        <f>'Calculs rendements'!BO130</f>
        <v>-7.3759955490771661E-2</v>
      </c>
      <c r="S125" s="76">
        <f>'Calculs rendements'!BS130</f>
        <v>2.3069963919404688E-3</v>
      </c>
      <c r="T125" s="76">
        <f>'Calculs rendements'!BW130</f>
        <v>-7.3123107170231155E-2</v>
      </c>
      <c r="U125" s="76">
        <f>'Calculs rendements'!CA130</f>
        <v>4.0012995073543355E-3</v>
      </c>
      <c r="V125" s="76">
        <f>'Calculs rendements'!CE130</f>
        <v>-4.9136755876062421E-2</v>
      </c>
      <c r="W125" s="76">
        <f>'Calculs rendements'!CI130</f>
        <v>7.8606822846962413E-3</v>
      </c>
      <c r="X125" s="76">
        <f>'Calculs rendements'!CM130</f>
        <v>-8.6408530577416522E-3</v>
      </c>
      <c r="Y125" s="76">
        <f>'Calculs rendements'!CQ130</f>
        <v>-8.2785140745705532E-2</v>
      </c>
      <c r="Z125" s="76">
        <f>'Calculs rendements'!CU130</f>
        <v>-0.19032774569183059</v>
      </c>
      <c r="AA125" s="76">
        <f>'Calculs rendements'!CY130</f>
        <v>-1.0034367332228332E-2</v>
      </c>
      <c r="AB125" s="76">
        <f>'Calculs rendements'!DC130</f>
        <v>2.0285357996238783E-2</v>
      </c>
      <c r="AC125" s="76">
        <f>'Calculs rendements'!DG130</f>
        <v>-8.1575756209165042E-3</v>
      </c>
      <c r="AD125" s="76">
        <f>'Calculs rendements'!DK130</f>
        <v>-4.6903727088591148E-2</v>
      </c>
      <c r="AE125" s="76">
        <f>'Calculs rendements'!DO130</f>
        <v>-8.4746800552769244E-2</v>
      </c>
      <c r="AF125" s="76">
        <f>'Calculs rendements'!DS130</f>
        <v>-3.3129282298252218E-2</v>
      </c>
      <c r="AG125" s="76">
        <f>'Calculs rendements'!DW130</f>
        <v>1.4367284272201223E-2</v>
      </c>
      <c r="AH125" s="76">
        <f>'Calculs rendements'!EA130</f>
        <v>0.14807409101475247</v>
      </c>
      <c r="AI125" s="76">
        <f>'Calculs rendements'!EE130</f>
        <v>6.1551961102300434E-2</v>
      </c>
      <c r="AJ125" s="76">
        <f>'Calculs rendements'!EI130</f>
        <v>-6.5788157244217438E-2</v>
      </c>
      <c r="AK125" s="76">
        <f>'Calculs rendements'!EM130</f>
        <v>2.2817221056911029E-3</v>
      </c>
      <c r="AL125" s="76">
        <f>'Calculs rendements'!EQ130</f>
        <v>4.494505549698613E-2</v>
      </c>
      <c r="AM125" s="76">
        <f>'Calculs rendements'!EU130</f>
        <v>6.094961870432189E-2</v>
      </c>
      <c r="AN125" s="76">
        <f>'Calculs rendements'!EY130</f>
        <v>3.6614448965351286E-2</v>
      </c>
      <c r="AO125" s="76">
        <f>'Calculs rendements'!FC130</f>
        <v>-0.13757109445463159</v>
      </c>
      <c r="AP125" s="76">
        <f>'Calculs rendements'!FG130</f>
        <v>-8.3645084832802738E-2</v>
      </c>
      <c r="AQ125" s="76">
        <f>'Calculs rendements'!FK130</f>
        <v>-3.1028085421947729E-4</v>
      </c>
      <c r="AR125" s="76">
        <f>'Calculs rendements'!FO130</f>
        <v>1.7213389674298838E-2</v>
      </c>
      <c r="AS125" s="76">
        <f>'Calculs rendements'!FS130</f>
        <v>9.2949755401696671E-2</v>
      </c>
      <c r="AT125" s="76">
        <f>'Calculs rendements'!FW130</f>
        <v>2.7337791719524714E-2</v>
      </c>
      <c r="AU125" s="76">
        <f>'Calculs rendements'!GA130</f>
        <v>1.6499948303395757E-2</v>
      </c>
      <c r="AV125" s="76">
        <f>'Calculs rendements'!GE130</f>
        <v>2.9870531955446717E-2</v>
      </c>
      <c r="AW125" s="76">
        <f>'Calculs rendements'!GI130</f>
        <v>4.7612717008858316E-2</v>
      </c>
      <c r="AX125" s="76">
        <f>'Calculs rendements'!GM130</f>
        <v>6.6957823809519174E-2</v>
      </c>
      <c r="AY125" s="76">
        <f>'Calculs rendements'!GQ130</f>
        <v>-0.1429793230011587</v>
      </c>
    </row>
    <row r="126" spans="2:51">
      <c r="B126" s="76">
        <f>'Calculs rendements'!C131</f>
        <v>-6.6914587758850771E-2</v>
      </c>
      <c r="C126" s="76">
        <f>'Calculs rendements'!G131</f>
        <v>-1.8086422417138721E-2</v>
      </c>
      <c r="D126" s="76">
        <f>'Calculs rendements'!K131</f>
        <v>3.9378470919371904E-2</v>
      </c>
      <c r="E126" s="76">
        <f>'Calculs rendements'!O131</f>
        <v>1.1357375734071216E-2</v>
      </c>
      <c r="F126" s="76">
        <f>'Calculs rendements'!S131</f>
        <v>-3.5668720587231764E-2</v>
      </c>
      <c r="G126" s="76">
        <f>'Calculs rendements'!W131</f>
        <v>9.0373850341121179E-2</v>
      </c>
      <c r="H126" s="76">
        <f>'Calculs rendements'!AA131</f>
        <v>-5.7935516138230628E-2</v>
      </c>
      <c r="I126" s="76">
        <f>'Calculs rendements'!AE131</f>
        <v>4.7663141641080776E-3</v>
      </c>
      <c r="J126" s="76">
        <f>'Calculs rendements'!AI131</f>
        <v>-1.5655218490836741E-2</v>
      </c>
      <c r="K126" s="76">
        <f>'Calculs rendements'!AM131</f>
        <v>4.8627836603477588E-2</v>
      </c>
      <c r="L126" s="76">
        <f>'Calculs rendements'!AQ131</f>
        <v>1.0149711272966114E-2</v>
      </c>
      <c r="M126" s="76">
        <f>'Calculs rendements'!AU131</f>
        <v>5.5978073205417256E-2</v>
      </c>
      <c r="N126" s="76">
        <f>'Calculs rendements'!AY131</f>
        <v>3.734972964413695E-2</v>
      </c>
      <c r="O126" s="76">
        <f>'Calculs rendements'!BC131</f>
        <v>-0.10304199148349889</v>
      </c>
      <c r="P126" s="76">
        <f>'Calculs rendements'!BG131</f>
        <v>7.3113683200196206E-2</v>
      </c>
      <c r="Q126" s="76">
        <f>'Calculs rendements'!BK131</f>
        <v>-7.1221486457784993E-3</v>
      </c>
      <c r="R126" s="76">
        <f>'Calculs rendements'!BO131</f>
        <v>5.5144662032915126E-2</v>
      </c>
      <c r="S126" s="76">
        <f>'Calculs rendements'!BS131</f>
        <v>8.5494223703457856E-2</v>
      </c>
      <c r="T126" s="76">
        <f>'Calculs rendements'!BW131</f>
        <v>-1.0182416948280443E-2</v>
      </c>
      <c r="U126" s="76">
        <f>'Calculs rendements'!CA131</f>
        <v>3.5307685496867178E-2</v>
      </c>
      <c r="V126" s="76">
        <f>'Calculs rendements'!CE131</f>
        <v>3.9900513307510051E-2</v>
      </c>
      <c r="W126" s="76">
        <f>'Calculs rendements'!CI131</f>
        <v>5.8297109232796608E-2</v>
      </c>
      <c r="X126" s="76">
        <f>'Calculs rendements'!CM131</f>
        <v>3.94722911542678E-2</v>
      </c>
      <c r="Y126" s="76">
        <f>'Calculs rendements'!CQ131</f>
        <v>0.14134715331397027</v>
      </c>
      <c r="Z126" s="76">
        <f>'Calculs rendements'!CU131</f>
        <v>-0.10629921166147861</v>
      </c>
      <c r="AA126" s="76">
        <f>'Calculs rendements'!CY131</f>
        <v>1.6810006307746463E-2</v>
      </c>
      <c r="AB126" s="76">
        <f>'Calculs rendements'!DC131</f>
        <v>6.6459618969405165E-2</v>
      </c>
      <c r="AC126" s="76">
        <f>'Calculs rendements'!DG131</f>
        <v>6.9251634361247191E-2</v>
      </c>
      <c r="AD126" s="76">
        <f>'Calculs rendements'!DK131</f>
        <v>-4.230726585527015E-2</v>
      </c>
      <c r="AE126" s="76">
        <f>'Calculs rendements'!DO131</f>
        <v>0.18712584127413656</v>
      </c>
      <c r="AF126" s="76">
        <f>'Calculs rendements'!DS131</f>
        <v>1.5666127261171069E-2</v>
      </c>
      <c r="AG126" s="76">
        <f>'Calculs rendements'!DW131</f>
        <v>-9.4193860582529293E-2</v>
      </c>
      <c r="AH126" s="76">
        <f>'Calculs rendements'!EA131</f>
        <v>-2.0470041878727991E-2</v>
      </c>
      <c r="AI126" s="76">
        <f>'Calculs rendements'!EE131</f>
        <v>2.9226496231077471E-2</v>
      </c>
      <c r="AJ126" s="76">
        <f>'Calculs rendements'!EI131</f>
        <v>4.7842314384931348E-2</v>
      </c>
      <c r="AK126" s="76">
        <f>'Calculs rendements'!EM131</f>
        <v>-4.7596140658490603E-3</v>
      </c>
      <c r="AL126" s="76">
        <f>'Calculs rendements'!EQ131</f>
        <v>2.5004673793240636E-3</v>
      </c>
      <c r="AM126" s="76">
        <f>'Calculs rendements'!EU131</f>
        <v>-9.609025038498184E-2</v>
      </c>
      <c r="AN126" s="76">
        <f>'Calculs rendements'!EY131</f>
        <v>8.1782268355419102E-2</v>
      </c>
      <c r="AO126" s="76">
        <f>'Calculs rendements'!FC131</f>
        <v>7.3327320546800162E-2</v>
      </c>
      <c r="AP126" s="76">
        <f>'Calculs rendements'!FG131</f>
        <v>-6.2232086467915787E-3</v>
      </c>
      <c r="AQ126" s="76">
        <f>'Calculs rendements'!FK131</f>
        <v>6.5158992103659774E-2</v>
      </c>
      <c r="AR126" s="76">
        <f>'Calculs rendements'!FO131</f>
        <v>5.7844049794130929E-2</v>
      </c>
      <c r="AS126" s="76">
        <f>'Calculs rendements'!FS131</f>
        <v>-1.521598216941414E-2</v>
      </c>
      <c r="AT126" s="76">
        <f>'Calculs rendements'!FW131</f>
        <v>8.8432141235851761E-2</v>
      </c>
      <c r="AU126" s="76">
        <f>'Calculs rendements'!GA131</f>
        <v>8.325081019453251E-2</v>
      </c>
      <c r="AV126" s="76">
        <f>'Calculs rendements'!GE131</f>
        <v>8.3725885212445478E-4</v>
      </c>
      <c r="AW126" s="76">
        <f>'Calculs rendements'!GI131</f>
        <v>-5.089102763184928E-2</v>
      </c>
      <c r="AX126" s="76">
        <f>'Calculs rendements'!GM131</f>
        <v>1.0445499726310344E-2</v>
      </c>
      <c r="AY126" s="76">
        <f>'Calculs rendements'!GQ131</f>
        <v>0.13783727428722858</v>
      </c>
    </row>
    <row r="127" spans="2:51">
      <c r="B127" s="76">
        <f>'Calculs rendements'!C132</f>
        <v>7.0899203535490949E-3</v>
      </c>
      <c r="C127" s="76">
        <f>'Calculs rendements'!G132</f>
        <v>5.3122004165502092E-2</v>
      </c>
      <c r="D127" s="76">
        <f>'Calculs rendements'!K132</f>
        <v>8.1974498146991717E-3</v>
      </c>
      <c r="E127" s="76">
        <f>'Calculs rendements'!O132</f>
        <v>-2.4588159725995439E-2</v>
      </c>
      <c r="F127" s="76">
        <f>'Calculs rendements'!S132</f>
        <v>-3.8537696746355689E-2</v>
      </c>
      <c r="G127" s="76">
        <f>'Calculs rendements'!W132</f>
        <v>-3.8010076393381755E-2</v>
      </c>
      <c r="H127" s="76">
        <f>'Calculs rendements'!AA132</f>
        <v>2.8712950375148524E-2</v>
      </c>
      <c r="I127" s="76">
        <f>'Calculs rendements'!AE132</f>
        <v>-1.0977058631150794E-2</v>
      </c>
      <c r="J127" s="76">
        <f>'Calculs rendements'!AI132</f>
        <v>6.936168638933761E-2</v>
      </c>
      <c r="K127" s="76">
        <f>'Calculs rendements'!AM132</f>
        <v>-8.5682502165990229E-3</v>
      </c>
      <c r="L127" s="76">
        <f>'Calculs rendements'!AQ132</f>
        <v>0.10286399143288959</v>
      </c>
      <c r="M127" s="76">
        <f>'Calculs rendements'!AU132</f>
        <v>6.646107177782612E-2</v>
      </c>
      <c r="N127" s="76">
        <f>'Calculs rendements'!AY132</f>
        <v>9.5472722240363808E-2</v>
      </c>
      <c r="O127" s="76">
        <f>'Calculs rendements'!BC132</f>
        <v>4.6406280233568631E-2</v>
      </c>
      <c r="P127" s="76">
        <f>'Calculs rendements'!BG132</f>
        <v>0.13875252292084489</v>
      </c>
      <c r="Q127" s="76">
        <f>'Calculs rendements'!BK132</f>
        <v>0.11690518077378928</v>
      </c>
      <c r="R127" s="76">
        <f>'Calculs rendements'!BO132</f>
        <v>6.8835293922212659E-2</v>
      </c>
      <c r="S127" s="76">
        <f>'Calculs rendements'!BS132</f>
        <v>-1.6162123324119284E-2</v>
      </c>
      <c r="T127" s="76">
        <f>'Calculs rendements'!BW132</f>
        <v>0.2150804244082109</v>
      </c>
      <c r="U127" s="76">
        <f>'Calculs rendements'!CA132</f>
        <v>-3.7020556765957877E-2</v>
      </c>
      <c r="V127" s="76">
        <f>'Calculs rendements'!CE132</f>
        <v>5.0657671486501139E-2</v>
      </c>
      <c r="W127" s="76">
        <f>'Calculs rendements'!CI132</f>
        <v>9.4894231734421228E-2</v>
      </c>
      <c r="X127" s="76">
        <f>'Calculs rendements'!CM132</f>
        <v>0.11811443248054038</v>
      </c>
      <c r="Y127" s="76">
        <f>'Calculs rendements'!CQ132</f>
        <v>-3.4116144245615542E-3</v>
      </c>
      <c r="Z127" s="76">
        <f>'Calculs rendements'!CU132</f>
        <v>0.11824447072761714</v>
      </c>
      <c r="AA127" s="76">
        <f>'Calculs rendements'!CY132</f>
        <v>1.4039524227510886E-2</v>
      </c>
      <c r="AB127" s="76">
        <f>'Calculs rendements'!DC132</f>
        <v>-2.2135944217538141E-2</v>
      </c>
      <c r="AC127" s="76">
        <f>'Calculs rendements'!DG132</f>
        <v>9.7161312209409573E-2</v>
      </c>
      <c r="AD127" s="76">
        <f>'Calculs rendements'!DK132</f>
        <v>0.11848621681564546</v>
      </c>
      <c r="AE127" s="76">
        <f>'Calculs rendements'!DO132</f>
        <v>5.7843933924531833E-2</v>
      </c>
      <c r="AF127" s="76">
        <f>'Calculs rendements'!DS132</f>
        <v>5.7714749627084484E-2</v>
      </c>
      <c r="AG127" s="76">
        <f>'Calculs rendements'!DW132</f>
        <v>8.595112760844241E-2</v>
      </c>
      <c r="AH127" s="76">
        <f>'Calculs rendements'!EA132</f>
        <v>5.864938765156303E-2</v>
      </c>
      <c r="AI127" s="76">
        <f>'Calculs rendements'!EE132</f>
        <v>-3.5201267047418862E-2</v>
      </c>
      <c r="AJ127" s="76">
        <f>'Calculs rendements'!EI132</f>
        <v>6.0116298003227264E-2</v>
      </c>
      <c r="AK127" s="76">
        <f>'Calculs rendements'!EM132</f>
        <v>0</v>
      </c>
      <c r="AL127" s="76">
        <f>'Calculs rendements'!EQ132</f>
        <v>8.2004387608385604E-2</v>
      </c>
      <c r="AM127" s="76">
        <f>'Calculs rendements'!EU132</f>
        <v>4.3165587991363503E-2</v>
      </c>
      <c r="AN127" s="76">
        <f>'Calculs rendements'!EY132</f>
        <v>6.8866920548184699E-3</v>
      </c>
      <c r="AO127" s="76">
        <f>'Calculs rendements'!FC132</f>
        <v>0.11237008987312745</v>
      </c>
      <c r="AP127" s="76">
        <f>'Calculs rendements'!FG132</f>
        <v>3.3381387087889514E-2</v>
      </c>
      <c r="AQ127" s="76">
        <f>'Calculs rendements'!FK132</f>
        <v>-0.12558959453922056</v>
      </c>
      <c r="AR127" s="76">
        <f>'Calculs rendements'!FO132</f>
        <v>3.997173596301784E-2</v>
      </c>
      <c r="AS127" s="76">
        <f>'Calculs rendements'!FS132</f>
        <v>-3.6349118828905096E-3</v>
      </c>
      <c r="AT127" s="76">
        <f>'Calculs rendements'!FW132</f>
        <v>-4.7720207809686964E-2</v>
      </c>
      <c r="AU127" s="76">
        <f>'Calculs rendements'!GA132</f>
        <v>2.0907296855021021E-3</v>
      </c>
      <c r="AV127" s="76">
        <f>'Calculs rendements'!GE132</f>
        <v>-6.5921648051764136E-3</v>
      </c>
      <c r="AW127" s="76">
        <f>'Calculs rendements'!GI132</f>
        <v>6.406658816325872E-2</v>
      </c>
      <c r="AX127" s="76">
        <f>'Calculs rendements'!GM132</f>
        <v>-5.7483572867213263E-2</v>
      </c>
      <c r="AY127" s="76">
        <f>'Calculs rendements'!GQ132</f>
        <v>3.2826371056815656E-2</v>
      </c>
    </row>
    <row r="128" spans="2:51">
      <c r="B128" s="76">
        <f>'Calculs rendements'!C133</f>
        <v>-3.9282553271612987E-2</v>
      </c>
      <c r="C128" s="76">
        <f>'Calculs rendements'!G133</f>
        <v>-9.311708508192644E-2</v>
      </c>
      <c r="D128" s="76">
        <f>'Calculs rendements'!K133</f>
        <v>-2.8389215677425358E-2</v>
      </c>
      <c r="E128" s="76">
        <f>'Calculs rendements'!O133</f>
        <v>-3.3095565537500413E-2</v>
      </c>
      <c r="F128" s="76">
        <f>'Calculs rendements'!S133</f>
        <v>-3.0976458555916204E-2</v>
      </c>
      <c r="G128" s="76">
        <f>'Calculs rendements'!W133</f>
        <v>-1.4902687317733811E-2</v>
      </c>
      <c r="H128" s="76">
        <f>'Calculs rendements'!AA133</f>
        <v>-4.973952481906694E-2</v>
      </c>
      <c r="I128" s="76">
        <f>'Calculs rendements'!AE133</f>
        <v>-5.4590618786272513E-2</v>
      </c>
      <c r="J128" s="76">
        <f>'Calculs rendements'!AI133</f>
        <v>-1.1648803378206112E-2</v>
      </c>
      <c r="K128" s="76">
        <f>'Calculs rendements'!AM133</f>
        <v>-3.0498558146310516E-3</v>
      </c>
      <c r="L128" s="76">
        <f>'Calculs rendements'!AQ133</f>
        <v>-6.5555073442805506E-2</v>
      </c>
      <c r="M128" s="76">
        <f>'Calculs rendements'!AU133</f>
        <v>-2.6682486556745957E-2</v>
      </c>
      <c r="N128" s="76">
        <f>'Calculs rendements'!AY133</f>
        <v>-9.182047432055776E-2</v>
      </c>
      <c r="O128" s="76">
        <f>'Calculs rendements'!BC133</f>
        <v>8.8851786427065118E-3</v>
      </c>
      <c r="P128" s="76">
        <f>'Calculs rendements'!BG133</f>
        <v>-5.8312499745092464E-2</v>
      </c>
      <c r="Q128" s="76">
        <f>'Calculs rendements'!BK133</f>
        <v>-8.2635652607919233E-2</v>
      </c>
      <c r="R128" s="76">
        <f>'Calculs rendements'!BO133</f>
        <v>-4.4141140834188144E-2</v>
      </c>
      <c r="S128" s="76">
        <f>'Calculs rendements'!BS133</f>
        <v>8.642668355725508E-2</v>
      </c>
      <c r="T128" s="76">
        <f>'Calculs rendements'!BW133</f>
        <v>-6.1023061846744574E-2</v>
      </c>
      <c r="U128" s="76">
        <f>'Calculs rendements'!CA133</f>
        <v>-7.4593912557668021E-2</v>
      </c>
      <c r="V128" s="76">
        <f>'Calculs rendements'!CE133</f>
        <v>-5.7794522677225825E-2</v>
      </c>
      <c r="W128" s="76">
        <f>'Calculs rendements'!CI133</f>
        <v>6.5330731256541097E-2</v>
      </c>
      <c r="X128" s="76">
        <f>'Calculs rendements'!CM133</f>
        <v>-2.9139264533484685E-2</v>
      </c>
      <c r="Y128" s="76">
        <f>'Calculs rendements'!CQ133</f>
        <v>-0.18821751660457953</v>
      </c>
      <c r="Z128" s="76">
        <f>'Calculs rendements'!CU133</f>
        <v>0.14881831452142821</v>
      </c>
      <c r="AA128" s="76">
        <f>'Calculs rendements'!CY133</f>
        <v>3.3050901052544185E-2</v>
      </c>
      <c r="AB128" s="76">
        <f>'Calculs rendements'!DC133</f>
        <v>4.1397609805600082E-2</v>
      </c>
      <c r="AC128" s="76">
        <f>'Calculs rendements'!DG133</f>
        <v>-2.388712434593742E-2</v>
      </c>
      <c r="AD128" s="76">
        <f>'Calculs rendements'!DK133</f>
        <v>2.0090231554705212E-2</v>
      </c>
      <c r="AE128" s="76">
        <f>'Calculs rendements'!DO133</f>
        <v>-0.13548547878070244</v>
      </c>
      <c r="AF128" s="76">
        <f>'Calculs rendements'!DS133</f>
        <v>-6.3083444462314536E-2</v>
      </c>
      <c r="AG128" s="76">
        <f>'Calculs rendements'!DW133</f>
        <v>-1.6830116074100916E-2</v>
      </c>
      <c r="AH128" s="76">
        <f>'Calculs rendements'!EA133</f>
        <v>4.709349941078053E-3</v>
      </c>
      <c r="AI128" s="76">
        <f>'Calculs rendements'!EE133</f>
        <v>-7.6140266867770284E-2</v>
      </c>
      <c r="AJ128" s="76">
        <f>'Calculs rendements'!EI133</f>
        <v>-4.9689895105680032E-2</v>
      </c>
      <c r="AK128" s="76">
        <f>'Calculs rendements'!EM133</f>
        <v>5.4104553348590878E-2</v>
      </c>
      <c r="AL128" s="76">
        <f>'Calculs rendements'!EQ133</f>
        <v>1.1404361964506454E-2</v>
      </c>
      <c r="AM128" s="76">
        <f>'Calculs rendements'!EU133</f>
        <v>-8.7927163916118045E-3</v>
      </c>
      <c r="AN128" s="76">
        <f>'Calculs rendements'!EY133</f>
        <v>-4.5794673921101411E-2</v>
      </c>
      <c r="AO128" s="76">
        <f>'Calculs rendements'!FC133</f>
        <v>-0.14188094892352637</v>
      </c>
      <c r="AP128" s="76">
        <f>'Calculs rendements'!FG133</f>
        <v>8.5658038798547442E-2</v>
      </c>
      <c r="AQ128" s="76">
        <f>'Calculs rendements'!FK133</f>
        <v>1.9810151704414636E-2</v>
      </c>
      <c r="AR128" s="76">
        <f>'Calculs rendements'!FO133</f>
        <v>-4.8576160069613607E-2</v>
      </c>
      <c r="AS128" s="76">
        <f>'Calculs rendements'!FS133</f>
        <v>-3.0458976342214471E-2</v>
      </c>
      <c r="AT128" s="76">
        <f>'Calculs rendements'!FW133</f>
        <v>-5.5683086476803166E-2</v>
      </c>
      <c r="AU128" s="76">
        <f>'Calculs rendements'!GA133</f>
        <v>4.4486760232142347E-2</v>
      </c>
      <c r="AV128" s="76">
        <f>'Calculs rendements'!GE133</f>
        <v>-4.8288378189854576E-2</v>
      </c>
      <c r="AW128" s="76">
        <f>'Calculs rendements'!GI133</f>
        <v>-4.3108984099933016E-2</v>
      </c>
      <c r="AX128" s="76">
        <f>'Calculs rendements'!GM133</f>
        <v>5.9916462650435515E-2</v>
      </c>
      <c r="AY128" s="76">
        <f>'Calculs rendements'!GQ133</f>
        <v>-9.0211239592440332E-2</v>
      </c>
    </row>
    <row r="129" spans="2:51">
      <c r="B129" s="76">
        <f>'Calculs rendements'!C134</f>
        <v>5.6703361993829859E-2</v>
      </c>
      <c r="C129" s="76">
        <f>'Calculs rendements'!G134</f>
        <v>9.3117085081926343E-2</v>
      </c>
      <c r="D129" s="76">
        <f>'Calculs rendements'!K134</f>
        <v>8.3196217950900264E-2</v>
      </c>
      <c r="E129" s="76">
        <f>'Calculs rendements'!O134</f>
        <v>-4.9580147638232088E-4</v>
      </c>
      <c r="F129" s="76">
        <f>'Calculs rendements'!S134</f>
        <v>-2.7349088048121469E-3</v>
      </c>
      <c r="G129" s="76">
        <f>'Calculs rendements'!W134</f>
        <v>-2.3790321607647935E-3</v>
      </c>
      <c r="H129" s="76">
        <f>'Calculs rendements'!AA134</f>
        <v>8.974052726289948E-2</v>
      </c>
      <c r="I129" s="76">
        <f>'Calculs rendements'!AE134</f>
        <v>-1.3981863834792656E-2</v>
      </c>
      <c r="J129" s="76">
        <f>'Calculs rendements'!AI134</f>
        <v>6.4057794494694717E-2</v>
      </c>
      <c r="K129" s="76">
        <f>'Calculs rendements'!AM134</f>
        <v>6.8843697349574616E-3</v>
      </c>
      <c r="L129" s="76">
        <f>'Calculs rendements'!AQ134</f>
        <v>8.8947434815693865E-2</v>
      </c>
      <c r="M129" s="76">
        <f>'Calculs rendements'!AU134</f>
        <v>4.3153268083294984E-2</v>
      </c>
      <c r="N129" s="76">
        <f>'Calculs rendements'!AY134</f>
        <v>-2.9124622219298554E-2</v>
      </c>
      <c r="O129" s="76">
        <f>'Calculs rendements'!BC134</f>
        <v>-0.12234941112162923</v>
      </c>
      <c r="P129" s="76">
        <f>'Calculs rendements'!BG134</f>
        <v>0.10898310655916985</v>
      </c>
      <c r="Q129" s="76">
        <f>'Calculs rendements'!BK134</f>
        <v>0.13846132335885386</v>
      </c>
      <c r="R129" s="76">
        <f>'Calculs rendements'!BO134</f>
        <v>0.14726918105425132</v>
      </c>
      <c r="S129" s="76">
        <f>'Calculs rendements'!BS134</f>
        <v>2.0318985520402816E-2</v>
      </c>
      <c r="T129" s="76">
        <f>'Calculs rendements'!BW134</f>
        <v>0.11633594925589329</v>
      </c>
      <c r="U129" s="76">
        <f>'Calculs rendements'!CA134</f>
        <v>5.1261638415250117E-2</v>
      </c>
      <c r="V129" s="76">
        <f>'Calculs rendements'!CE134</f>
        <v>9.1133409718904171E-2</v>
      </c>
      <c r="W129" s="76">
        <f>'Calculs rendements'!CI134</f>
        <v>9.3531841819218128E-2</v>
      </c>
      <c r="X129" s="76">
        <f>'Calculs rendements'!CM134</f>
        <v>5.1435799051533435E-2</v>
      </c>
      <c r="Y129" s="76">
        <f>'Calculs rendements'!CQ134</f>
        <v>9.0931571978704495E-2</v>
      </c>
      <c r="Z129" s="76">
        <f>'Calculs rendements'!CU134</f>
        <v>-3.2605474034562147E-2</v>
      </c>
      <c r="AA129" s="76">
        <f>'Calculs rendements'!CY134</f>
        <v>-4.6140617626565725E-2</v>
      </c>
      <c r="AB129" s="76">
        <f>'Calculs rendements'!DC134</f>
        <v>2.9730641003970378E-2</v>
      </c>
      <c r="AC129" s="76">
        <f>'Calculs rendements'!DG134</f>
        <v>0.11131020753912441</v>
      </c>
      <c r="AD129" s="76">
        <f>'Calculs rendements'!DK134</f>
        <v>-2.8437935320533514E-2</v>
      </c>
      <c r="AE129" s="76">
        <f>'Calculs rendements'!DO134</f>
        <v>0.1470464073570249</v>
      </c>
      <c r="AF129" s="76">
        <f>'Calculs rendements'!DS134</f>
        <v>7.0654272245260996E-2</v>
      </c>
      <c r="AG129" s="76">
        <f>'Calculs rendements'!DW134</f>
        <v>-0.11728295373599358</v>
      </c>
      <c r="AH129" s="76">
        <f>'Calculs rendements'!EA134</f>
        <v>7.9069972537935355E-3</v>
      </c>
      <c r="AI129" s="76">
        <f>'Calculs rendements'!EE134</f>
        <v>4.2974668258059415E-2</v>
      </c>
      <c r="AJ129" s="76">
        <f>'Calculs rendements'!EI134</f>
        <v>-7.3885593115442544E-2</v>
      </c>
      <c r="AK129" s="76">
        <f>'Calculs rendements'!EM134</f>
        <v>-0.13623337330792704</v>
      </c>
      <c r="AL129" s="76">
        <f>'Calculs rendements'!EQ134</f>
        <v>9.8423833641881189E-2</v>
      </c>
      <c r="AM129" s="76">
        <f>'Calculs rendements'!EU134</f>
        <v>0.13865059989165446</v>
      </c>
      <c r="AN129" s="76">
        <f>'Calculs rendements'!EY134</f>
        <v>4.7063623984999456E-2</v>
      </c>
      <c r="AO129" s="76">
        <f>'Calculs rendements'!FC134</f>
        <v>0.13497453529329226</v>
      </c>
      <c r="AP129" s="76">
        <f>'Calculs rendements'!FG134</f>
        <v>2.2942127133262522E-2</v>
      </c>
      <c r="AQ129" s="76">
        <f>'Calculs rendements'!FK134</f>
        <v>9.8740591174283188E-2</v>
      </c>
      <c r="AR129" s="76">
        <f>'Calculs rendements'!FO134</f>
        <v>-2.2724277959671722E-2</v>
      </c>
      <c r="AS129" s="76">
        <f>'Calculs rendements'!FS134</f>
        <v>2.8462931898695306E-2</v>
      </c>
      <c r="AT129" s="76">
        <f>'Calculs rendements'!FW134</f>
        <v>1.7444684673932516E-2</v>
      </c>
      <c r="AU129" s="76">
        <f>'Calculs rendements'!GA134</f>
        <v>-9.1045108044364581E-2</v>
      </c>
      <c r="AV129" s="76">
        <f>'Calculs rendements'!GE134</f>
        <v>-1.6094041723834336E-2</v>
      </c>
      <c r="AW129" s="76">
        <f>'Calculs rendements'!GI134</f>
        <v>0.14831200626984181</v>
      </c>
      <c r="AX129" s="76">
        <f>'Calculs rendements'!GM134</f>
        <v>5.9049075540029989E-3</v>
      </c>
      <c r="AY129" s="76">
        <f>'Calculs rendements'!GQ134</f>
        <v>5.2994409014641967E-2</v>
      </c>
    </row>
    <row r="130" spans="2:51">
      <c r="B130" s="76">
        <f>'Calculs rendements'!C135</f>
        <v>-2.8020852821033688E-2</v>
      </c>
      <c r="C130" s="76">
        <f>'Calculs rendements'!G135</f>
        <v>-3.0462719980745758E-2</v>
      </c>
      <c r="D130" s="76">
        <f>'Calculs rendements'!K135</f>
        <v>4.4267282065680522E-2</v>
      </c>
      <c r="E130" s="76">
        <f>'Calculs rendements'!O135</f>
        <v>-6.1896458186938196E-2</v>
      </c>
      <c r="F130" s="76">
        <f>'Calculs rendements'!S135</f>
        <v>1.150877983591712E-2</v>
      </c>
      <c r="G130" s="76">
        <f>'Calculs rendements'!W135</f>
        <v>2.3790321607648269E-3</v>
      </c>
      <c r="H130" s="76">
        <f>'Calculs rendements'!AA135</f>
        <v>-2.734178280221982E-2</v>
      </c>
      <c r="I130" s="76">
        <f>'Calculs rendements'!AE135</f>
        <v>5.1503422566512511E-2</v>
      </c>
      <c r="J130" s="76">
        <f>'Calculs rendements'!AI135</f>
        <v>-3.8630764916138823E-2</v>
      </c>
      <c r="K130" s="76">
        <f>'Calculs rendements'!AM135</f>
        <v>-9.794547351559732E-2</v>
      </c>
      <c r="L130" s="76">
        <f>'Calculs rendements'!AQ135</f>
        <v>-2.8931850739986748E-2</v>
      </c>
      <c r="M130" s="76">
        <f>'Calculs rendements'!AU135</f>
        <v>-7.805370130246822E-2</v>
      </c>
      <c r="N130" s="76">
        <f>'Calculs rendements'!AY135</f>
        <v>-7.9827946330612038E-3</v>
      </c>
      <c r="O130" s="76">
        <f>'Calculs rendements'!BC135</f>
        <v>0.11401956180347529</v>
      </c>
      <c r="P130" s="76">
        <f>'Calculs rendements'!BG135</f>
        <v>-1.9267373175406111E-2</v>
      </c>
      <c r="Q130" s="76">
        <f>'Calculs rendements'!BK135</f>
        <v>-3.7352653874292679E-2</v>
      </c>
      <c r="R130" s="76">
        <f>'Calculs rendements'!BO135</f>
        <v>-2.54046883936291E-2</v>
      </c>
      <c r="S130" s="76">
        <f>'Calculs rendements'!BS135</f>
        <v>5.7765520885548281E-2</v>
      </c>
      <c r="T130" s="76">
        <f>'Calculs rendements'!BW135</f>
        <v>-5.7617597138961245E-3</v>
      </c>
      <c r="U130" s="76">
        <f>'Calculs rendements'!CA135</f>
        <v>3.9544826402848697E-2</v>
      </c>
      <c r="V130" s="76">
        <f>'Calculs rendements'!CE135</f>
        <v>-3.1752950815115789E-2</v>
      </c>
      <c r="W130" s="76">
        <f>'Calculs rendements'!CI135</f>
        <v>-5.4446319698616755E-3</v>
      </c>
      <c r="X130" s="76">
        <f>'Calculs rendements'!CM135</f>
        <v>-3.8166706468414684E-2</v>
      </c>
      <c r="Y130" s="76">
        <f>'Calculs rendements'!CQ135</f>
        <v>5.5823118459424337E-3</v>
      </c>
      <c r="Z130" s="76">
        <f>'Calculs rendements'!CU135</f>
        <v>9.2709398104267537E-2</v>
      </c>
      <c r="AA130" s="76">
        <f>'Calculs rendements'!CY135</f>
        <v>5.0460197925535556E-2</v>
      </c>
      <c r="AB130" s="76">
        <f>'Calculs rendements'!DC135</f>
        <v>-5.288944701074496E-2</v>
      </c>
      <c r="AC130" s="76">
        <f>'Calculs rendements'!DG135</f>
        <v>-4.933968194636968E-2</v>
      </c>
      <c r="AD130" s="76">
        <f>'Calculs rendements'!DK135</f>
        <v>2.2911067953725061E-2</v>
      </c>
      <c r="AE130" s="76">
        <f>'Calculs rendements'!DO135</f>
        <v>4.0541515105177048E-2</v>
      </c>
      <c r="AF130" s="76">
        <f>'Calculs rendements'!DS135</f>
        <v>-3.2455453424198796E-2</v>
      </c>
      <c r="AG130" s="76">
        <f>'Calculs rendements'!DW135</f>
        <v>9.9322150696850228E-2</v>
      </c>
      <c r="AH130" s="76">
        <f>'Calculs rendements'!EA135</f>
        <v>-4.6406416557284495E-2</v>
      </c>
      <c r="AI130" s="76">
        <f>'Calculs rendements'!EE135</f>
        <v>3.8106527800415346E-2</v>
      </c>
      <c r="AJ130" s="76">
        <f>'Calculs rendements'!EI135</f>
        <v>8.4676501441248983E-2</v>
      </c>
      <c r="AK130" s="76">
        <f>'Calculs rendements'!EM135</f>
        <v>3.3071069897230736E-2</v>
      </c>
      <c r="AL130" s="76">
        <f>'Calculs rendements'!EQ135</f>
        <v>3.6808277794833519E-2</v>
      </c>
      <c r="AM130" s="76">
        <f>'Calculs rendements'!EU135</f>
        <v>-2.8241978289771055E-2</v>
      </c>
      <c r="AN130" s="76">
        <f>'Calculs rendements'!EY135</f>
        <v>3.9171958064467868E-2</v>
      </c>
      <c r="AO130" s="76">
        <f>'Calculs rendements'!FC135</f>
        <v>9.164784849733959E-2</v>
      </c>
      <c r="AP130" s="76">
        <f>'Calculs rendements'!FG135</f>
        <v>-3.0512301651012238E-3</v>
      </c>
      <c r="AQ130" s="76">
        <f>'Calculs rendements'!FK135</f>
        <v>-4.5541891160184818E-2</v>
      </c>
      <c r="AR130" s="76">
        <f>'Calculs rendements'!FO135</f>
        <v>5.36949343071879E-2</v>
      </c>
      <c r="AS130" s="76">
        <f>'Calculs rendements'!FS135</f>
        <v>-2.9074938292957018E-2</v>
      </c>
      <c r="AT130" s="76">
        <f>'Calculs rendements'!FW135</f>
        <v>-6.8443955839503454E-2</v>
      </c>
      <c r="AU130" s="76">
        <f>'Calculs rendements'!GA135</f>
        <v>7.9807741558426543E-2</v>
      </c>
      <c r="AV130" s="76">
        <f>'Calculs rendements'!GE135</f>
        <v>3.534355298956228E-2</v>
      </c>
      <c r="AW130" s="76">
        <f>'Calculs rendements'!GI135</f>
        <v>4.8226870025866168E-2</v>
      </c>
      <c r="AX130" s="76">
        <f>'Calculs rendements'!GM135</f>
        <v>-5.9684458030298024E-2</v>
      </c>
      <c r="AY130" s="76">
        <f>'Calculs rendements'!GQ135</f>
        <v>-3.4354457530785282E-2</v>
      </c>
    </row>
    <row r="131" spans="2:51">
      <c r="B131" s="76">
        <f>'Calculs rendements'!C136</f>
        <v>4.4464177347150156E-2</v>
      </c>
      <c r="C131" s="76">
        <f>'Calculs rendements'!G136</f>
        <v>9.3903296430404001E-2</v>
      </c>
      <c r="D131" s="76">
        <f>'Calculs rendements'!K136</f>
        <v>2.311151833162545E-2</v>
      </c>
      <c r="E131" s="76">
        <f>'Calculs rendements'!O136</f>
        <v>2.04557047159479E-2</v>
      </c>
      <c r="F131" s="76">
        <f>'Calculs rendements'!S136</f>
        <v>-2.2785812029432029E-2</v>
      </c>
      <c r="G131" s="76">
        <f>'Calculs rendements'!W136</f>
        <v>5.529180413444473E-3</v>
      </c>
      <c r="H131" s="76">
        <f>'Calculs rendements'!AA136</f>
        <v>0.10615933638630896</v>
      </c>
      <c r="I131" s="76">
        <f>'Calculs rendements'!AE136</f>
        <v>1.3962304053426393E-3</v>
      </c>
      <c r="J131" s="76">
        <f>'Calculs rendements'!AI136</f>
        <v>3.6452876077057779E-2</v>
      </c>
      <c r="K131" s="76">
        <f>'Calculs rendements'!AM136</f>
        <v>3.0884140183737904E-2</v>
      </c>
      <c r="L131" s="76">
        <f>'Calculs rendements'!AQ136</f>
        <v>7.699497947026622E-2</v>
      </c>
      <c r="M131" s="76">
        <f>'Calculs rendements'!AU136</f>
        <v>6.9484711851652115E-2</v>
      </c>
      <c r="N131" s="76">
        <f>'Calculs rendements'!AY136</f>
        <v>6.9648090431474144E-2</v>
      </c>
      <c r="O131" s="76">
        <f>'Calculs rendements'!BC136</f>
        <v>-2.843686767656918E-2</v>
      </c>
      <c r="P131" s="76">
        <f>'Calculs rendements'!BG136</f>
        <v>9.6118855047830715E-2</v>
      </c>
      <c r="Q131" s="76">
        <f>'Calculs rendements'!BK136</f>
        <v>1.2415252796304945E-2</v>
      </c>
      <c r="R131" s="76">
        <f>'Calculs rendements'!BO136</f>
        <v>5.3084319957521851E-2</v>
      </c>
      <c r="S131" s="76">
        <f>'Calculs rendements'!BS136</f>
        <v>0.10034360052813804</v>
      </c>
      <c r="T131" s="76">
        <f>'Calculs rendements'!BW136</f>
        <v>0.10416573273835598</v>
      </c>
      <c r="U131" s="76">
        <f>'Calculs rendements'!CA136</f>
        <v>-1.9281847351271326E-2</v>
      </c>
      <c r="V131" s="76">
        <f>'Calculs rendements'!CE136</f>
        <v>0.10862356312662351</v>
      </c>
      <c r="W131" s="76">
        <f>'Calculs rendements'!CI136</f>
        <v>3.8088490660836846E-2</v>
      </c>
      <c r="X131" s="76">
        <f>'Calculs rendements'!CM136</f>
        <v>9.5147229504899414E-2</v>
      </c>
      <c r="Y131" s="76">
        <f>'Calculs rendements'!CQ136</f>
        <v>0.11976868623328216</v>
      </c>
      <c r="Z131" s="76">
        <f>'Calculs rendements'!CU136</f>
        <v>6.7342204329650532E-2</v>
      </c>
      <c r="AA131" s="76">
        <f>'Calculs rendements'!CY136</f>
        <v>-2.7103463491956778E-3</v>
      </c>
      <c r="AB131" s="76">
        <f>'Calculs rendements'!DC136</f>
        <v>-1.2502532539677154E-2</v>
      </c>
      <c r="AC131" s="76">
        <f>'Calculs rendements'!DG136</f>
        <v>8.045472214081871E-2</v>
      </c>
      <c r="AD131" s="76">
        <f>'Calculs rendements'!DK136</f>
        <v>-3.3818464142918045E-2</v>
      </c>
      <c r="AE131" s="76">
        <f>'Calculs rendements'!DO136</f>
        <v>2.6579784160607141E-2</v>
      </c>
      <c r="AF131" s="76">
        <f>'Calculs rendements'!DS136</f>
        <v>7.6609052579986903E-2</v>
      </c>
      <c r="AG131" s="76">
        <f>'Calculs rendements'!DW136</f>
        <v>1.4228165816733895E-2</v>
      </c>
      <c r="AH131" s="76">
        <f>'Calculs rendements'!EA136</f>
        <v>2.2475953769671591E-3</v>
      </c>
      <c r="AI131" s="76">
        <f>'Calculs rendements'!EE136</f>
        <v>0.18857684607051611</v>
      </c>
      <c r="AJ131" s="76">
        <f>'Calculs rendements'!EI136</f>
        <v>-4.1929407808340521E-2</v>
      </c>
      <c r="AK131" s="76">
        <f>'Calculs rendements'!EM136</f>
        <v>-2.2514477535116598E-2</v>
      </c>
      <c r="AL131" s="76">
        <f>'Calculs rendements'!EQ136</f>
        <v>0.11523840699022775</v>
      </c>
      <c r="AM131" s="76">
        <f>'Calculs rendements'!EU136</f>
        <v>1.8636676217158532E-2</v>
      </c>
      <c r="AN131" s="76">
        <f>'Calculs rendements'!EY136</f>
        <v>0.12426600871030323</v>
      </c>
      <c r="AO131" s="76">
        <f>'Calculs rendements'!FC136</f>
        <v>0.10632637396555254</v>
      </c>
      <c r="AP131" s="76">
        <f>'Calculs rendements'!FG136</f>
        <v>0.49266500634095944</v>
      </c>
      <c r="AQ131" s="76">
        <f>'Calculs rendements'!FK136</f>
        <v>0.10271761542126942</v>
      </c>
      <c r="AR131" s="76">
        <f>'Calculs rendements'!FO136</f>
        <v>-7.8758902970404221E-2</v>
      </c>
      <c r="AS131" s="76">
        <f>'Calculs rendements'!FS136</f>
        <v>-2.717455379612578E-2</v>
      </c>
      <c r="AT131" s="76">
        <f>'Calculs rendements'!FW136</f>
        <v>7.5282992431803544E-2</v>
      </c>
      <c r="AU131" s="76">
        <f>'Calculs rendements'!GA136</f>
        <v>-2.701051110796936E-2</v>
      </c>
      <c r="AV131" s="76">
        <f>'Calculs rendements'!GE136</f>
        <v>9.9883702650440193E-2</v>
      </c>
      <c r="AW131" s="76">
        <f>'Calculs rendements'!GI136</f>
        <v>4.3551851389066296E-2</v>
      </c>
      <c r="AX131" s="76">
        <f>'Calculs rendements'!GM136</f>
        <v>9.3417501390812882E-2</v>
      </c>
      <c r="AY131" s="76">
        <f>'Calculs rendements'!GQ136</f>
        <v>3.5386546560505779E-2</v>
      </c>
    </row>
    <row r="132" spans="2:51">
      <c r="B132" s="76">
        <f>'Calculs rendements'!C137</f>
        <v>4.0223835525224974E-2</v>
      </c>
      <c r="C132" s="76">
        <f>'Calculs rendements'!G137</f>
        <v>-2.6445384027379955E-2</v>
      </c>
      <c r="D132" s="76">
        <f>'Calculs rendements'!K137</f>
        <v>6.7689408147302579E-2</v>
      </c>
      <c r="E132" s="76">
        <f>'Calculs rendements'!O137</f>
        <v>1.4329074447414958E-2</v>
      </c>
      <c r="F132" s="76">
        <f>'Calculs rendements'!S137</f>
        <v>5.6711288095301397E-2</v>
      </c>
      <c r="G132" s="76">
        <f>'Calculs rendements'!W137</f>
        <v>-6.3215884966963086E-3</v>
      </c>
      <c r="H132" s="76">
        <f>'Calculs rendements'!AA137</f>
        <v>5.5897683637098551E-2</v>
      </c>
      <c r="I132" s="76">
        <f>'Calculs rendements'!AE137</f>
        <v>0.12323841786535034</v>
      </c>
      <c r="J132" s="76">
        <f>'Calculs rendements'!AI137</f>
        <v>4.9031444771971487E-2</v>
      </c>
      <c r="K132" s="76">
        <f>'Calculs rendements'!AM137</f>
        <v>4.6520024837811202E-2</v>
      </c>
      <c r="L132" s="76">
        <f>'Calculs rendements'!AQ137</f>
        <v>7.1982368225088619E-2</v>
      </c>
      <c r="M132" s="76">
        <f>'Calculs rendements'!AU137</f>
        <v>6.4161949606740293E-2</v>
      </c>
      <c r="N132" s="76">
        <f>'Calculs rendements'!AY137</f>
        <v>7.771819401964894E-2</v>
      </c>
      <c r="O132" s="76">
        <f>'Calculs rendements'!BC137</f>
        <v>0.12119166188571415</v>
      </c>
      <c r="P132" s="76">
        <f>'Calculs rendements'!BG137</f>
        <v>-4.3107670773291078E-2</v>
      </c>
      <c r="Q132" s="76">
        <f>'Calculs rendements'!BK137</f>
        <v>7.1686482439649618E-2</v>
      </c>
      <c r="R132" s="76">
        <f>'Calculs rendements'!BO137</f>
        <v>8.6911296988949477E-2</v>
      </c>
      <c r="S132" s="76">
        <f>'Calculs rendements'!BS137</f>
        <v>7.9360757911153504E-2</v>
      </c>
      <c r="T132" s="76">
        <f>'Calculs rendements'!BW137</f>
        <v>4.7781470219216304E-2</v>
      </c>
      <c r="U132" s="76">
        <f>'Calculs rendements'!CA137</f>
        <v>0.12669802483608517</v>
      </c>
      <c r="V132" s="76">
        <f>'Calculs rendements'!CE137</f>
        <v>4.9945859241995037E-2</v>
      </c>
      <c r="W132" s="76">
        <f>'Calculs rendements'!CI137</f>
        <v>7.1811274427616478E-2</v>
      </c>
      <c r="X132" s="76">
        <f>'Calculs rendements'!CM137</f>
        <v>9.4844697029839553E-2</v>
      </c>
      <c r="Y132" s="76">
        <f>'Calculs rendements'!CQ137</f>
        <v>0.13291415978544968</v>
      </c>
      <c r="Z132" s="76">
        <f>'Calculs rendements'!CU137</f>
        <v>1.6419540681861008E-2</v>
      </c>
      <c r="AA132" s="76">
        <f>'Calculs rendements'!CY137</f>
        <v>3.3985357449898272E-2</v>
      </c>
      <c r="AB132" s="76">
        <f>'Calculs rendements'!DC137</f>
        <v>-1.8502254417855732E-2</v>
      </c>
      <c r="AC132" s="76">
        <f>'Calculs rendements'!DG137</f>
        <v>3.3260844517924118E-2</v>
      </c>
      <c r="AD132" s="76">
        <f>'Calculs rendements'!DK137</f>
        <v>6.8161685336529693E-2</v>
      </c>
      <c r="AE132" s="76">
        <f>'Calculs rendements'!DO137</f>
        <v>0.18286760000546248</v>
      </c>
      <c r="AF132" s="76">
        <f>'Calculs rendements'!DS137</f>
        <v>-7.3858619177207801E-3</v>
      </c>
      <c r="AG132" s="76">
        <f>'Calculs rendements'!DW137</f>
        <v>0.1345696346281518</v>
      </c>
      <c r="AH132" s="76">
        <f>'Calculs rendements'!EA137</f>
        <v>4.7494480123114406E-2</v>
      </c>
      <c r="AI132" s="76">
        <f>'Calculs rendements'!EE137</f>
        <v>8.6849546186357374E-2</v>
      </c>
      <c r="AJ132" s="76">
        <f>'Calculs rendements'!EI137</f>
        <v>0.11350164131544097</v>
      </c>
      <c r="AK132" s="76">
        <f>'Calculs rendements'!EM137</f>
        <v>1.3835984898888784E-2</v>
      </c>
      <c r="AL132" s="76">
        <f>'Calculs rendements'!EQ137</f>
        <v>1.5974373170006318E-2</v>
      </c>
      <c r="AM132" s="76">
        <f>'Calculs rendements'!EU137</f>
        <v>9.0223535218597231E-2</v>
      </c>
      <c r="AN132" s="76">
        <f>'Calculs rendements'!EY137</f>
        <v>-1.2462842302637302E-2</v>
      </c>
      <c r="AO132" s="76">
        <f>'Calculs rendements'!FC137</f>
        <v>0.12706192139618525</v>
      </c>
      <c r="AP132" s="76">
        <f>'Calculs rendements'!FG137</f>
        <v>0.15888177758537222</v>
      </c>
      <c r="AQ132" s="76">
        <f>'Calculs rendements'!FK137</f>
        <v>9.4748853256235471E-2</v>
      </c>
      <c r="AR132" s="76">
        <f>'Calculs rendements'!FO137</f>
        <v>4.6404642112988045E-2</v>
      </c>
      <c r="AS132" s="76">
        <f>'Calculs rendements'!FS137</f>
        <v>-5.0441790971340033E-3</v>
      </c>
      <c r="AT132" s="76">
        <f>'Calculs rendements'!FW137</f>
        <v>5.1020661797897916E-2</v>
      </c>
      <c r="AU132" s="76">
        <f>'Calculs rendements'!GA137</f>
        <v>6.0357510924396618E-2</v>
      </c>
      <c r="AV132" s="76">
        <f>'Calculs rendements'!GE137</f>
        <v>-1.81501775406177E-3</v>
      </c>
      <c r="AW132" s="76">
        <f>'Calculs rendements'!GI137</f>
        <v>5.3973666098056323E-2</v>
      </c>
      <c r="AX132" s="76">
        <f>'Calculs rendements'!GM137</f>
        <v>2.6663367776102433E-2</v>
      </c>
      <c r="AY132" s="76">
        <f>'Calculs rendements'!GQ137</f>
        <v>4.859281301414245E-2</v>
      </c>
    </row>
    <row r="133" spans="2:51">
      <c r="B133" s="76">
        <f>'Calculs rendements'!C138</f>
        <v>-1.9110810386714912E-2</v>
      </c>
      <c r="C133" s="76">
        <f>'Calculs rendements'!G138</f>
        <v>-2.1744210269224826E-2</v>
      </c>
      <c r="D133" s="76">
        <f>'Calculs rendements'!K138</f>
        <v>-1.4912369259989823E-2</v>
      </c>
      <c r="E133" s="76">
        <f>'Calculs rendements'!O138</f>
        <v>-5.8449635718785349E-3</v>
      </c>
      <c r="F133" s="76">
        <f>'Calculs rendements'!S138</f>
        <v>5.2027472491329295E-2</v>
      </c>
      <c r="G133" s="76">
        <f>'Calculs rendements'!W138</f>
        <v>-2.4068487252680015E-2</v>
      </c>
      <c r="H133" s="76">
        <f>'Calculs rendements'!AA138</f>
        <v>3.1562906001065906E-2</v>
      </c>
      <c r="I133" s="76">
        <f>'Calculs rendements'!AE138</f>
        <v>5.5688905860588632E-2</v>
      </c>
      <c r="J133" s="76">
        <f>'Calculs rendements'!AI138</f>
        <v>7.0229291346036837E-2</v>
      </c>
      <c r="K133" s="76">
        <f>'Calculs rendements'!AM138</f>
        <v>-8.9527481075993252E-3</v>
      </c>
      <c r="L133" s="76">
        <f>'Calculs rendements'!AQ138</f>
        <v>3.2082082700237304E-2</v>
      </c>
      <c r="M133" s="76">
        <f>'Calculs rendements'!AU138</f>
        <v>3.1382868229673046E-2</v>
      </c>
      <c r="N133" s="76">
        <f>'Calculs rendements'!AY138</f>
        <v>2.5383108720116378E-2</v>
      </c>
      <c r="O133" s="76">
        <f>'Calculs rendements'!BC138</f>
        <v>8.1369094204271741E-2</v>
      </c>
      <c r="P133" s="76">
        <f>'Calculs rendements'!BG138</f>
        <v>-1.4840952393561785E-2</v>
      </c>
      <c r="Q133" s="76">
        <f>'Calculs rendements'!BK138</f>
        <v>4.2359203300139793E-2</v>
      </c>
      <c r="R133" s="76">
        <f>'Calculs rendements'!BO138</f>
        <v>1.2934070914383136E-2</v>
      </c>
      <c r="S133" s="76">
        <f>'Calculs rendements'!BS138</f>
        <v>7.3008901382253903E-3</v>
      </c>
      <c r="T133" s="76">
        <f>'Calculs rendements'!BW138</f>
        <v>9.2228128828257885E-3</v>
      </c>
      <c r="U133" s="76">
        <f>'Calculs rendements'!CA138</f>
        <v>-5.1716688692917852E-2</v>
      </c>
      <c r="V133" s="76">
        <f>'Calculs rendements'!CE138</f>
        <v>1.2254164670683533E-2</v>
      </c>
      <c r="W133" s="76">
        <f>'Calculs rendements'!CI138</f>
        <v>4.6976826585171681E-2</v>
      </c>
      <c r="X133" s="76">
        <f>'Calculs rendements'!CM138</f>
        <v>1.6917324726366794E-3</v>
      </c>
      <c r="Y133" s="76">
        <f>'Calculs rendements'!CQ138</f>
        <v>3.6984864034878738E-2</v>
      </c>
      <c r="Z133" s="76">
        <f>'Calculs rendements'!CU138</f>
        <v>0.11651824913682003</v>
      </c>
      <c r="AA133" s="76">
        <f>'Calculs rendements'!CY138</f>
        <v>-2.6078123490550938E-2</v>
      </c>
      <c r="AB133" s="76">
        <f>'Calculs rendements'!DC138</f>
        <v>-2.1092343883184515E-2</v>
      </c>
      <c r="AC133" s="76">
        <f>'Calculs rendements'!DG138</f>
        <v>2.8893579379812743E-2</v>
      </c>
      <c r="AD133" s="76">
        <f>'Calculs rendements'!DK138</f>
        <v>7.46732538952114E-2</v>
      </c>
      <c r="AE133" s="76">
        <f>'Calculs rendements'!DO138</f>
        <v>-2.8248532382023944E-2</v>
      </c>
      <c r="AF133" s="76">
        <f>'Calculs rendements'!DS138</f>
        <v>4.1813894575514236E-3</v>
      </c>
      <c r="AG133" s="76">
        <f>'Calculs rendements'!DW138</f>
        <v>4.3704035993283791E-2</v>
      </c>
      <c r="AH133" s="76">
        <f>'Calculs rendements'!EA138</f>
        <v>6.2693252513794179E-2</v>
      </c>
      <c r="AI133" s="76">
        <f>'Calculs rendements'!EE138</f>
        <v>-5.0200867967281897E-2</v>
      </c>
      <c r="AJ133" s="76">
        <f>'Calculs rendements'!EI138</f>
        <v>0.12057945478841189</v>
      </c>
      <c r="AK133" s="76">
        <f>'Calculs rendements'!EM138</f>
        <v>5.3505905986028619E-2</v>
      </c>
      <c r="AL133" s="76">
        <f>'Calculs rendements'!EQ138</f>
        <v>4.337840123536562E-2</v>
      </c>
      <c r="AM133" s="76">
        <f>'Calculs rendements'!EU138</f>
        <v>1.0109686874700078E-2</v>
      </c>
      <c r="AN133" s="76">
        <f>'Calculs rendements'!EY138</f>
        <v>-7.1761932670336107E-2</v>
      </c>
      <c r="AO133" s="76">
        <f>'Calculs rendements'!FC138</f>
        <v>1.223944725134047E-2</v>
      </c>
      <c r="AP133" s="76">
        <f>'Calculs rendements'!FG138</f>
        <v>5.3918121692650103E-2</v>
      </c>
      <c r="AQ133" s="76">
        <f>'Calculs rendements'!FK138</f>
        <v>0</v>
      </c>
      <c r="AR133" s="76">
        <f>'Calculs rendements'!FO138</f>
        <v>6.33696139325894E-2</v>
      </c>
      <c r="AS133" s="76">
        <f>'Calculs rendements'!FS138</f>
        <v>-2.4183864800087822E-2</v>
      </c>
      <c r="AT133" s="76">
        <f>'Calculs rendements'!FW138</f>
        <v>-2.8538247635950973E-3</v>
      </c>
      <c r="AU133" s="76">
        <f>'Calculs rendements'!GA138</f>
        <v>9.0648126347855545E-2</v>
      </c>
      <c r="AV133" s="76">
        <f>'Calculs rendements'!GE138</f>
        <v>6.0791556688931797E-2</v>
      </c>
      <c r="AW133" s="76">
        <f>'Calculs rendements'!GI138</f>
        <v>1.017210990669308E-2</v>
      </c>
      <c r="AX133" s="76">
        <f>'Calculs rendements'!GM138</f>
        <v>4.7349949967201238E-2</v>
      </c>
      <c r="AY133" s="76">
        <f>'Calculs rendements'!GQ138</f>
        <v>-3.9378294716580636E-3</v>
      </c>
    </row>
    <row r="134" spans="2:51">
      <c r="B134" s="76">
        <f>'Calculs rendements'!C139</f>
        <v>3.546715802229685E-2</v>
      </c>
      <c r="C134" s="76">
        <f>'Calculs rendements'!G139</f>
        <v>-3.68289019146881E-2</v>
      </c>
      <c r="D134" s="76">
        <f>'Calculs rendements'!K139</f>
        <v>-1.458576281990786E-3</v>
      </c>
      <c r="E134" s="76">
        <f>'Calculs rendements'!O139</f>
        <v>1.8632902272523854E-2</v>
      </c>
      <c r="F134" s="76">
        <f>'Calculs rendements'!S139</f>
        <v>2.2068116997154549E-2</v>
      </c>
      <c r="G134" s="76">
        <f>'Calculs rendements'!W139</f>
        <v>3.6280547828440368E-2</v>
      </c>
      <c r="H134" s="76">
        <f>'Calculs rendements'!AA139</f>
        <v>2.1274148721823347E-2</v>
      </c>
      <c r="I134" s="76">
        <f>'Calculs rendements'!AE139</f>
        <v>-2.480511891897123E-2</v>
      </c>
      <c r="J134" s="76">
        <f>'Calculs rendements'!AI139</f>
        <v>3.7471755821531588E-2</v>
      </c>
      <c r="K134" s="76">
        <f>'Calculs rendements'!AM139</f>
        <v>-9.2926712973746394E-3</v>
      </c>
      <c r="L134" s="76">
        <f>'Calculs rendements'!AQ139</f>
        <v>6.5721880802379951E-2</v>
      </c>
      <c r="M134" s="76">
        <f>'Calculs rendements'!AU139</f>
        <v>1.9365509166848618E-2</v>
      </c>
      <c r="N134" s="76">
        <f>'Calculs rendements'!AY139</f>
        <v>-1.422289887973484E-2</v>
      </c>
      <c r="O134" s="76">
        <f>'Calculs rendements'!BC139</f>
        <v>6.0620664176026871E-4</v>
      </c>
      <c r="P134" s="76">
        <f>'Calculs rendements'!BG139</f>
        <v>-1.2415141491385583E-2</v>
      </c>
      <c r="Q134" s="76">
        <f>'Calculs rendements'!BK139</f>
        <v>4.4318291251109337E-2</v>
      </c>
      <c r="R134" s="76">
        <f>'Calculs rendements'!BO139</f>
        <v>2.502362608503789E-2</v>
      </c>
      <c r="S134" s="76">
        <f>'Calculs rendements'!BS139</f>
        <v>6.1806843963331616E-2</v>
      </c>
      <c r="T134" s="76">
        <f>'Calculs rendements'!BW139</f>
        <v>3.0672184632950166E-2</v>
      </c>
      <c r="U134" s="76">
        <f>'Calculs rendements'!CA139</f>
        <v>-1.2500224773133051E-2</v>
      </c>
      <c r="V134" s="76">
        <f>'Calculs rendements'!CE139</f>
        <v>7.6564939450207712E-3</v>
      </c>
      <c r="W134" s="76">
        <f>'Calculs rendements'!CI139</f>
        <v>4.6850047720633767E-2</v>
      </c>
      <c r="X134" s="76">
        <f>'Calculs rendements'!CM139</f>
        <v>2.0113521825596503E-2</v>
      </c>
      <c r="Y134" s="76">
        <f>'Calculs rendements'!CQ139</f>
        <v>-5.8524735514228383E-2</v>
      </c>
      <c r="Z134" s="76">
        <f>'Calculs rendements'!CU139</f>
        <v>1.847895884805394E-2</v>
      </c>
      <c r="AA134" s="76">
        <f>'Calculs rendements'!CY139</f>
        <v>2.2673098488678139E-2</v>
      </c>
      <c r="AB134" s="76">
        <f>'Calculs rendements'!DC139</f>
        <v>-2.1929016631554013E-2</v>
      </c>
      <c r="AC134" s="76">
        <f>'Calculs rendements'!DG139</f>
        <v>4.1535616737516483E-2</v>
      </c>
      <c r="AD134" s="76">
        <f>'Calculs rendements'!DK139</f>
        <v>1.288124294328118E-2</v>
      </c>
      <c r="AE134" s="76">
        <f>'Calculs rendements'!DO139</f>
        <v>7.8343088852683793E-3</v>
      </c>
      <c r="AF134" s="76">
        <f>'Calculs rendements'!DS139</f>
        <v>1.7341921928923785E-2</v>
      </c>
      <c r="AG134" s="76">
        <f>'Calculs rendements'!DW139</f>
        <v>1.8941047232448015E-2</v>
      </c>
      <c r="AH134" s="76">
        <f>'Calculs rendements'!EA139</f>
        <v>3.4259121650345677E-2</v>
      </c>
      <c r="AI134" s="76">
        <f>'Calculs rendements'!EE139</f>
        <v>-6.6099477531111367E-2</v>
      </c>
      <c r="AJ134" s="76">
        <f>'Calculs rendements'!EI139</f>
        <v>-6.9764323139999904E-2</v>
      </c>
      <c r="AK134" s="76">
        <f>'Calculs rendements'!EM139</f>
        <v>5.6218246139796832E-3</v>
      </c>
      <c r="AL134" s="76">
        <f>'Calculs rendements'!EQ139</f>
        <v>1.7895083704520393E-2</v>
      </c>
      <c r="AM134" s="76">
        <f>'Calculs rendements'!EU139</f>
        <v>1.132310057846311E-2</v>
      </c>
      <c r="AN134" s="76">
        <f>'Calculs rendements'!EY139</f>
        <v>4.7277212592426905E-2</v>
      </c>
      <c r="AO134" s="76">
        <f>'Calculs rendements'!FC139</f>
        <v>-2.7202015600332613E-3</v>
      </c>
      <c r="AP134" s="76">
        <f>'Calculs rendements'!FG139</f>
        <v>-3.1862410137884288E-2</v>
      </c>
      <c r="AQ134" s="76">
        <f>'Calculs rendements'!FK139</f>
        <v>2.430775865935559E-2</v>
      </c>
      <c r="AR134" s="76">
        <f>'Calculs rendements'!FO139</f>
        <v>4.5101324139629508E-2</v>
      </c>
      <c r="AS134" s="76">
        <f>'Calculs rendements'!FS139</f>
        <v>9.0635453809774806E-4</v>
      </c>
      <c r="AT134" s="76">
        <f>'Calculs rendements'!FW139</f>
        <v>-3.2746506881621527E-2</v>
      </c>
      <c r="AU134" s="76">
        <f>'Calculs rendements'!GA139</f>
        <v>-4.5227215032079271E-2</v>
      </c>
      <c r="AV134" s="76">
        <f>'Calculs rendements'!GE139</f>
        <v>-1.6157421656606413E-2</v>
      </c>
      <c r="AW134" s="76">
        <f>'Calculs rendements'!GI139</f>
        <v>2.3923495998662763E-2</v>
      </c>
      <c r="AX134" s="76">
        <f>'Calculs rendements'!GM139</f>
        <v>-5.4021172415748664E-2</v>
      </c>
      <c r="AY134" s="76">
        <f>'Calculs rendements'!GQ139</f>
        <v>-2.322946960934336E-2</v>
      </c>
    </row>
    <row r="135" spans="2:51">
      <c r="B135" s="76">
        <f>'Calculs rendements'!C140</f>
        <v>-8.3792281004919533E-2</v>
      </c>
      <c r="C135" s="76">
        <f>'Calculs rendements'!G140</f>
        <v>-3.3994412014181096E-3</v>
      </c>
      <c r="D135" s="76">
        <f>'Calculs rendements'!K140</f>
        <v>-3.6132918372918238E-2</v>
      </c>
      <c r="E135" s="76">
        <f>'Calculs rendements'!O140</f>
        <v>-5.5121016474831815E-2</v>
      </c>
      <c r="F135" s="76">
        <f>'Calculs rendements'!S140</f>
        <v>-9.5053474924764514E-2</v>
      </c>
      <c r="G135" s="76">
        <f>'Calculs rendements'!W140</f>
        <v>-4.5662688971309824E-2</v>
      </c>
      <c r="H135" s="76">
        <f>'Calculs rendements'!AA140</f>
        <v>-5.5175780675656302E-2</v>
      </c>
      <c r="I135" s="76">
        <f>'Calculs rendements'!AE140</f>
        <v>1.357563696742245E-2</v>
      </c>
      <c r="J135" s="76">
        <f>'Calculs rendements'!AI140</f>
        <v>-4.0632953988418305E-2</v>
      </c>
      <c r="K135" s="76">
        <f>'Calculs rendements'!AM140</f>
        <v>-5.7646800502775486E-2</v>
      </c>
      <c r="L135" s="76">
        <f>'Calculs rendements'!AQ140</f>
        <v>-5.9046845763050561E-2</v>
      </c>
      <c r="M135" s="76">
        <f>'Calculs rendements'!AU140</f>
        <v>-5.1555666308320161E-2</v>
      </c>
      <c r="N135" s="76">
        <f>'Calculs rendements'!AY140</f>
        <v>2.5985454866303586E-2</v>
      </c>
      <c r="O135" s="76">
        <f>'Calculs rendements'!BC140</f>
        <v>-5.6722710210701339E-3</v>
      </c>
      <c r="P135" s="76">
        <f>'Calculs rendements'!BG140</f>
        <v>-7.7278454664014576E-2</v>
      </c>
      <c r="Q135" s="76">
        <f>'Calculs rendements'!BK140</f>
        <v>-8.2147215778337446E-2</v>
      </c>
      <c r="R135" s="76">
        <f>'Calculs rendements'!BO140</f>
        <v>1.4022902038431144E-2</v>
      </c>
      <c r="S135" s="76">
        <f>'Calculs rendements'!BS140</f>
        <v>-3.520628610538621E-2</v>
      </c>
      <c r="T135" s="76">
        <f>'Calculs rendements'!BW140</f>
        <v>-1.2317069721515793E-2</v>
      </c>
      <c r="U135" s="76">
        <f>'Calculs rendements'!CA140</f>
        <v>-3.7278632011062116E-2</v>
      </c>
      <c r="V135" s="76">
        <f>'Calculs rendements'!CE140</f>
        <v>-5.3011781918919428E-2</v>
      </c>
      <c r="W135" s="76">
        <f>'Calculs rendements'!CI140</f>
        <v>-3.576298990914277E-2</v>
      </c>
      <c r="X135" s="76">
        <f>'Calculs rendements'!CM140</f>
        <v>1.7552501552378846E-2</v>
      </c>
      <c r="Y135" s="76">
        <f>'Calculs rendements'!CQ140</f>
        <v>6.1199753727637453E-2</v>
      </c>
      <c r="Z135" s="76">
        <f>'Calculs rendements'!CU140</f>
        <v>5.5156923691247292E-2</v>
      </c>
      <c r="AA135" s="76">
        <f>'Calculs rendements'!CY140</f>
        <v>1.9474933094044051E-3</v>
      </c>
      <c r="AB135" s="76">
        <f>'Calculs rendements'!DC140</f>
        <v>-6.5456382731215762E-2</v>
      </c>
      <c r="AC135" s="76">
        <f>'Calculs rendements'!DG140</f>
        <v>5.3596668507678358E-2</v>
      </c>
      <c r="AD135" s="76">
        <f>'Calculs rendements'!DK140</f>
        <v>-1.136985325689303E-2</v>
      </c>
      <c r="AE135" s="76">
        <f>'Calculs rendements'!DO140</f>
        <v>0.1136870687327773</v>
      </c>
      <c r="AF135" s="76">
        <f>'Calculs rendements'!DS140</f>
        <v>-5.6954367184452619E-2</v>
      </c>
      <c r="AG135" s="76">
        <f>'Calculs rendements'!DW140</f>
        <v>1.7360372869264881E-2</v>
      </c>
      <c r="AH135" s="76">
        <f>'Calculs rendements'!EA140</f>
        <v>-0.11120665637717374</v>
      </c>
      <c r="AI135" s="76">
        <f>'Calculs rendements'!EE140</f>
        <v>5.2045581218888422E-2</v>
      </c>
      <c r="AJ135" s="76">
        <f>'Calculs rendements'!EI140</f>
        <v>-2.2971648421751558E-2</v>
      </c>
      <c r="AK135" s="76">
        <f>'Calculs rendements'!EM140</f>
        <v>9.0445496590677386E-3</v>
      </c>
      <c r="AL135" s="76">
        <f>'Calculs rendements'!EQ140</f>
        <v>-3.1821795297231142E-2</v>
      </c>
      <c r="AM135" s="76">
        <f>'Calculs rendements'!EU140</f>
        <v>-3.067792737632994E-2</v>
      </c>
      <c r="AN135" s="76">
        <f>'Calculs rendements'!EY140</f>
        <v>-4.2419698528363983E-2</v>
      </c>
      <c r="AO135" s="76">
        <f>'Calculs rendements'!FC140</f>
        <v>-3.3213194537028987E-3</v>
      </c>
      <c r="AP135" s="76">
        <f>'Calculs rendements'!FG140</f>
        <v>-0.10832741037532934</v>
      </c>
      <c r="AQ135" s="76">
        <f>'Calculs rendements'!FK140</f>
        <v>4.0163904570776621E-2</v>
      </c>
      <c r="AR135" s="76">
        <f>'Calculs rendements'!FO140</f>
        <v>-5.2934889292957825E-3</v>
      </c>
      <c r="AS135" s="76">
        <f>'Calculs rendements'!FS140</f>
        <v>-3.6233703370811353E-2</v>
      </c>
      <c r="AT135" s="76">
        <f>'Calculs rendements'!FW140</f>
        <v>-4.1381451882199445E-2</v>
      </c>
      <c r="AU135" s="76">
        <f>'Calculs rendements'!GA140</f>
        <v>-2.6468858528050625E-2</v>
      </c>
      <c r="AV135" s="76">
        <f>'Calculs rendements'!GE140</f>
        <v>5.0139216831399581E-2</v>
      </c>
      <c r="AW135" s="76">
        <f>'Calculs rendements'!GI140</f>
        <v>-2.5590357224810657E-2</v>
      </c>
      <c r="AX135" s="76">
        <f>'Calculs rendements'!GM140</f>
        <v>9.7029596704979498E-4</v>
      </c>
      <c r="AY135" s="76">
        <f>'Calculs rendements'!GQ140</f>
        <v>3.4437076991426577E-2</v>
      </c>
    </row>
    <row r="136" spans="2:51">
      <c r="B136" s="76">
        <f>'Calculs rendements'!C141</f>
        <v>6.6691256583076688E-2</v>
      </c>
      <c r="C136" s="76">
        <f>'Calculs rendements'!G141</f>
        <v>2.0225278492854666E-2</v>
      </c>
      <c r="D136" s="76">
        <f>'Calculs rendements'!K141</f>
        <v>0.10505356352053592</v>
      </c>
      <c r="E136" s="76">
        <f>'Calculs rendements'!O141</f>
        <v>3.6329135810729267E-2</v>
      </c>
      <c r="F136" s="76">
        <f>'Calculs rendements'!S141</f>
        <v>3.2300099392869021E-2</v>
      </c>
      <c r="G136" s="76">
        <f>'Calculs rendements'!W141</f>
        <v>6.1287395416147897E-3</v>
      </c>
      <c r="H136" s="76">
        <f>'Calculs rendements'!AA141</f>
        <v>6.0155220181352172E-2</v>
      </c>
      <c r="I136" s="76">
        <f>'Calculs rendements'!AE141</f>
        <v>-7.5327452858026472E-2</v>
      </c>
      <c r="J136" s="76">
        <f>'Calculs rendements'!AI141</f>
        <v>4.990924720855313E-2</v>
      </c>
      <c r="K136" s="76">
        <f>'Calculs rendements'!AM141</f>
        <v>3.4162731175927184E-2</v>
      </c>
      <c r="L136" s="76">
        <f>'Calculs rendements'!AQ141</f>
        <v>1.4717186674932103E-2</v>
      </c>
      <c r="M136" s="76">
        <f>'Calculs rendements'!AU141</f>
        <v>4.6556551764091549E-2</v>
      </c>
      <c r="N136" s="76">
        <f>'Calculs rendements'!AY141</f>
        <v>4.775384801080771E-2</v>
      </c>
      <c r="O136" s="76">
        <f>'Calculs rendements'!BC141</f>
        <v>-1.4862202465877251E-2</v>
      </c>
      <c r="P136" s="76">
        <f>'Calculs rendements'!BG141</f>
        <v>1.1108064101033501E-3</v>
      </c>
      <c r="Q136" s="76">
        <f>'Calculs rendements'!BK141</f>
        <v>5.0392206110166258E-3</v>
      </c>
      <c r="R136" s="76">
        <f>'Calculs rendements'!BO141</f>
        <v>3.4388813210837699E-2</v>
      </c>
      <c r="S136" s="76">
        <f>'Calculs rendements'!BS141</f>
        <v>2.4286076012299318E-2</v>
      </c>
      <c r="T136" s="76">
        <f>'Calculs rendements'!BW141</f>
        <v>8.3194735629264521E-2</v>
      </c>
      <c r="U136" s="76">
        <f>'Calculs rendements'!CA141</f>
        <v>3.670680522880844E-2</v>
      </c>
      <c r="V136" s="76">
        <f>'Calculs rendements'!CE141</f>
        <v>4.0970447352711617E-2</v>
      </c>
      <c r="W136" s="76">
        <f>'Calculs rendements'!CI141</f>
        <v>-2.9138404466342967E-2</v>
      </c>
      <c r="X136" s="76">
        <f>'Calculs rendements'!CM141</f>
        <v>0.10848538501075929</v>
      </c>
      <c r="Y136" s="76">
        <f>'Calculs rendements'!CQ141</f>
        <v>9.3716863441172776E-2</v>
      </c>
      <c r="Z136" s="76">
        <f>'Calculs rendements'!CU141</f>
        <v>-2.6079712783051736E-2</v>
      </c>
      <c r="AA136" s="76">
        <f>'Calculs rendements'!CY141</f>
        <v>-9.8037491295005719E-2</v>
      </c>
      <c r="AB136" s="76">
        <f>'Calculs rendements'!DC141</f>
        <v>4.3426528215801424E-2</v>
      </c>
      <c r="AC136" s="76">
        <f>'Calculs rendements'!DG141</f>
        <v>-3.3731610705324884E-2</v>
      </c>
      <c r="AD136" s="76">
        <f>'Calculs rendements'!DK141</f>
        <v>-1.2592437346313367E-2</v>
      </c>
      <c r="AE136" s="76">
        <f>'Calculs rendements'!DO141</f>
        <v>0.11101574250946061</v>
      </c>
      <c r="AF136" s="76">
        <f>'Calculs rendements'!DS141</f>
        <v>7.8024169516318645E-2</v>
      </c>
      <c r="AG136" s="76">
        <f>'Calculs rendements'!DW141</f>
        <v>-9.8832790108937044E-3</v>
      </c>
      <c r="AH136" s="76">
        <f>'Calculs rendements'!EA141</f>
        <v>1.8052998607972076E-2</v>
      </c>
      <c r="AI136" s="76">
        <f>'Calculs rendements'!EE141</f>
        <v>-1.1729147053707591E-2</v>
      </c>
      <c r="AJ136" s="76">
        <f>'Calculs rendements'!EI141</f>
        <v>-3.394310548765294E-2</v>
      </c>
      <c r="AK136" s="76">
        <f>'Calculs rendements'!EM141</f>
        <v>-4.0861949997041125E-2</v>
      </c>
      <c r="AL136" s="76">
        <f>'Calculs rendements'!EQ141</f>
        <v>5.8261601871110222E-2</v>
      </c>
      <c r="AM136" s="76">
        <f>'Calculs rendements'!EU141</f>
        <v>-1.8750620530803074E-2</v>
      </c>
      <c r="AN136" s="76">
        <f>'Calculs rendements'!EY141</f>
        <v>0.12625735707690797</v>
      </c>
      <c r="AO136" s="76">
        <f>'Calculs rendements'!FC141</f>
        <v>0.13941057596816811</v>
      </c>
      <c r="AP136" s="76">
        <f>'Calculs rendements'!FG141</f>
        <v>6.8594177386564467E-2</v>
      </c>
      <c r="AQ136" s="76">
        <f>'Calculs rendements'!FK141</f>
        <v>3.8130157919623771E-2</v>
      </c>
      <c r="AR136" s="76">
        <f>'Calculs rendements'!FO141</f>
        <v>-4.4693042776382898E-2</v>
      </c>
      <c r="AS136" s="76">
        <f>'Calculs rendements'!FS141</f>
        <v>1.5048182868867149E-2</v>
      </c>
      <c r="AT136" s="76">
        <f>'Calculs rendements'!FW141</f>
        <v>6.6041293924163746E-2</v>
      </c>
      <c r="AU136" s="76">
        <f>'Calculs rendements'!GA141</f>
        <v>-5.3920771349230158E-2</v>
      </c>
      <c r="AV136" s="76">
        <f>'Calculs rendements'!GE141</f>
        <v>0.10165097835993056</v>
      </c>
      <c r="AW136" s="76">
        <f>'Calculs rendements'!GI141</f>
        <v>0.110097190397977</v>
      </c>
      <c r="AX136" s="76">
        <f>'Calculs rendements'!GM141</f>
        <v>2.4736422954944843E-2</v>
      </c>
      <c r="AY136" s="76">
        <f>'Calculs rendements'!GQ141</f>
        <v>-1.8276296711592969E-2</v>
      </c>
    </row>
    <row r="137" spans="2:51">
      <c r="B137" s="76">
        <f>'Calculs rendements'!C142</f>
        <v>1.972951825767252E-3</v>
      </c>
      <c r="C137" s="76">
        <f>'Calculs rendements'!G142</f>
        <v>-2.1739857667783673E-2</v>
      </c>
      <c r="D137" s="76">
        <f>'Calculs rendements'!K142</f>
        <v>1.2047034270465985E-2</v>
      </c>
      <c r="E137" s="76">
        <f>'Calculs rendements'!O142</f>
        <v>4.7575573012936884E-2</v>
      </c>
      <c r="F137" s="76">
        <f>'Calculs rendements'!S142</f>
        <v>4.0927945771353181E-3</v>
      </c>
      <c r="G137" s="76">
        <f>'Calculs rendements'!W142</f>
        <v>-2.5161169684686333E-2</v>
      </c>
      <c r="H137" s="76">
        <f>'Calculs rendements'!AA142</f>
        <v>9.6678134048950645E-3</v>
      </c>
      <c r="I137" s="76">
        <f>'Calculs rendements'!AE142</f>
        <v>-6.2329845898141965E-2</v>
      </c>
      <c r="J137" s="76">
        <f>'Calculs rendements'!AI142</f>
        <v>-4.6952014271782243E-2</v>
      </c>
      <c r="K137" s="76">
        <f>'Calculs rendements'!AM142</f>
        <v>4.6352654008944118E-3</v>
      </c>
      <c r="L137" s="76">
        <f>'Calculs rendements'!AQ142</f>
        <v>-2.6572053027812528E-2</v>
      </c>
      <c r="M137" s="76">
        <f>'Calculs rendements'!AU142</f>
        <v>-5.5481721097741778E-2</v>
      </c>
      <c r="N137" s="76">
        <f>'Calculs rendements'!AY142</f>
        <v>-3.3397492033964311E-2</v>
      </c>
      <c r="O137" s="76">
        <f>'Calculs rendements'!BC142</f>
        <v>2.4040146644637592E-2</v>
      </c>
      <c r="P137" s="76">
        <f>'Calculs rendements'!BG142</f>
        <v>6.4191507933255829E-2</v>
      </c>
      <c r="Q137" s="76">
        <f>'Calculs rendements'!BK142</f>
        <v>-4.7732585881883425E-3</v>
      </c>
      <c r="R137" s="76">
        <f>'Calculs rendements'!BO142</f>
        <v>-6.0130627610864379E-2</v>
      </c>
      <c r="S137" s="76">
        <f>'Calculs rendements'!BS142</f>
        <v>-4.7043022407536196E-2</v>
      </c>
      <c r="T137" s="76">
        <f>'Calculs rendements'!BW142</f>
        <v>1.5722933937312694E-2</v>
      </c>
      <c r="U137" s="76">
        <f>'Calculs rendements'!CA142</f>
        <v>4.0913511763275526E-2</v>
      </c>
      <c r="V137" s="76">
        <f>'Calculs rendements'!CE142</f>
        <v>8.4454791093362014E-2</v>
      </c>
      <c r="W137" s="76">
        <f>'Calculs rendements'!CI142</f>
        <v>-3.9677140151249202E-3</v>
      </c>
      <c r="X137" s="76">
        <f>'Calculs rendements'!CM142</f>
        <v>-4.072540885379599E-3</v>
      </c>
      <c r="Y137" s="76">
        <f>'Calculs rendements'!CQ142</f>
        <v>0.10436015002990122</v>
      </c>
      <c r="Z137" s="76">
        <f>'Calculs rendements'!CU142</f>
        <v>7.1564088817984234E-2</v>
      </c>
      <c r="AA137" s="76">
        <f>'Calculs rendements'!CY142</f>
        <v>6.8018298065702393E-2</v>
      </c>
      <c r="AB137" s="76">
        <f>'Calculs rendements'!DC142</f>
        <v>2.9265094950303968E-3</v>
      </c>
      <c r="AC137" s="76">
        <f>'Calculs rendements'!DG142</f>
        <v>-1.4215446203003362E-2</v>
      </c>
      <c r="AD137" s="76">
        <f>'Calculs rendements'!DK142</f>
        <v>5.1107565976578784E-2</v>
      </c>
      <c r="AE137" s="76">
        <f>'Calculs rendements'!DO142</f>
        <v>9.1010892545712069E-2</v>
      </c>
      <c r="AF137" s="76">
        <f>'Calculs rendements'!DS142</f>
        <v>-6.1968125757379785E-3</v>
      </c>
      <c r="AG137" s="76">
        <f>'Calculs rendements'!DW142</f>
        <v>1.5122102785506786E-2</v>
      </c>
      <c r="AH137" s="76">
        <f>'Calculs rendements'!EA142</f>
        <v>-7.1959219206963895E-2</v>
      </c>
      <c r="AI137" s="76">
        <f>'Calculs rendements'!EE142</f>
        <v>0.16724900008751595</v>
      </c>
      <c r="AJ137" s="76">
        <f>'Calculs rendements'!EI142</f>
        <v>-2.9264779831665623E-2</v>
      </c>
      <c r="AK137" s="76">
        <f>'Calculs rendements'!EM142</f>
        <v>1.0718726489321906E-2</v>
      </c>
      <c r="AL137" s="76">
        <f>'Calculs rendements'!EQ142</f>
        <v>-8.859508079482702E-3</v>
      </c>
      <c r="AM137" s="76">
        <f>'Calculs rendements'!EU142</f>
        <v>5.7014759408960808E-3</v>
      </c>
      <c r="AN137" s="76">
        <f>'Calculs rendements'!EY142</f>
        <v>6.6084085710956128E-2</v>
      </c>
      <c r="AO137" s="76">
        <f>'Calculs rendements'!FC142</f>
        <v>-7.8897774424672593E-2</v>
      </c>
      <c r="AP137" s="76">
        <f>'Calculs rendements'!FG142</f>
        <v>-4.7026238821749021E-2</v>
      </c>
      <c r="AQ137" s="76">
        <f>'Calculs rendements'!FK142</f>
        <v>-2.4185732300087776E-2</v>
      </c>
      <c r="AR137" s="76">
        <f>'Calculs rendements'!FO142</f>
        <v>3.5282684750420415E-2</v>
      </c>
      <c r="AS137" s="76">
        <f>'Calculs rendements'!FS142</f>
        <v>-3.3054408023380132E-2</v>
      </c>
      <c r="AT137" s="76">
        <f>'Calculs rendements'!FW142</f>
        <v>-1.2651692413567854E-2</v>
      </c>
      <c r="AU137" s="76">
        <f>'Calculs rendements'!GA142</f>
        <v>8.8930593279916523E-2</v>
      </c>
      <c r="AV137" s="76">
        <f>'Calculs rendements'!GE142</f>
        <v>-5.5680573706860151E-2</v>
      </c>
      <c r="AW137" s="76">
        <f>'Calculs rendements'!GI142</f>
        <v>8.0138497369670152E-3</v>
      </c>
      <c r="AX137" s="76">
        <f>'Calculs rendements'!GM142</f>
        <v>2.6056582416195004E-2</v>
      </c>
      <c r="AY137" s="76">
        <f>'Calculs rendements'!GQ142</f>
        <v>-8.1710273211049067E-2</v>
      </c>
    </row>
    <row r="138" spans="2:51">
      <c r="B138" s="76">
        <f>'Calculs rendements'!C143</f>
        <v>3.0285598169866708E-2</v>
      </c>
      <c r="C138" s="76">
        <f>'Calculs rendements'!G143</f>
        <v>7.1641811111412532E-2</v>
      </c>
      <c r="D138" s="76">
        <f>'Calculs rendements'!K143</f>
        <v>9.0842283620245337E-2</v>
      </c>
      <c r="E138" s="76">
        <f>'Calculs rendements'!O143</f>
        <v>3.4588621865133805E-2</v>
      </c>
      <c r="F138" s="76">
        <f>'Calculs rendements'!S143</f>
        <v>-1.2328963396944231E-2</v>
      </c>
      <c r="G138" s="76">
        <f>'Calculs rendements'!W143</f>
        <v>3.5292973907205115E-2</v>
      </c>
      <c r="H138" s="76">
        <f>'Calculs rendements'!AA143</f>
        <v>-2.8024723842538384E-2</v>
      </c>
      <c r="I138" s="76">
        <f>'Calculs rendements'!AE143</f>
        <v>5.0216796409373474E-2</v>
      </c>
      <c r="J138" s="76">
        <f>'Calculs rendements'!AI143</f>
        <v>1.8368294237644068E-2</v>
      </c>
      <c r="K138" s="76">
        <f>'Calculs rendements'!AM143</f>
        <v>3.04513667081549E-2</v>
      </c>
      <c r="L138" s="76">
        <f>'Calculs rendements'!AQ143</f>
        <v>-4.9280682969391101E-2</v>
      </c>
      <c r="M138" s="76">
        <f>'Calculs rendements'!AU143</f>
        <v>1.7370677826753427E-2</v>
      </c>
      <c r="N138" s="76">
        <f>'Calculs rendements'!AY143</f>
        <v>3.3517329817053985E-2</v>
      </c>
      <c r="O138" s="76">
        <f>'Calculs rendements'!BC143</f>
        <v>5.2661203217127112E-2</v>
      </c>
      <c r="P138" s="76">
        <f>'Calculs rendements'!BG143</f>
        <v>-0.12332040278821964</v>
      </c>
      <c r="Q138" s="76">
        <f>'Calculs rendements'!BK143</f>
        <v>3.1399693459995742E-2</v>
      </c>
      <c r="R138" s="76">
        <f>'Calculs rendements'!BO143</f>
        <v>-3.4154020702605384E-2</v>
      </c>
      <c r="S138" s="76">
        <f>'Calculs rendements'!BS143</f>
        <v>2.9815331081065297E-2</v>
      </c>
      <c r="T138" s="76">
        <f>'Calculs rendements'!BW143</f>
        <v>-2.7492049356416186E-2</v>
      </c>
      <c r="U138" s="76">
        <f>'Calculs rendements'!CA143</f>
        <v>2.7087333478665147E-2</v>
      </c>
      <c r="V138" s="76">
        <f>'Calculs rendements'!CE143</f>
        <v>-1.5841888556005233E-2</v>
      </c>
      <c r="W138" s="76">
        <f>'Calculs rendements'!CI143</f>
        <v>-4.7822662969990168E-3</v>
      </c>
      <c r="X138" s="76">
        <f>'Calculs rendements'!CM143</f>
        <v>7.944510822705992E-3</v>
      </c>
      <c r="Y138" s="76">
        <f>'Calculs rendements'!CQ143</f>
        <v>-1.1509947484299463E-2</v>
      </c>
      <c r="Z138" s="76">
        <f>'Calculs rendements'!CU143</f>
        <v>-2.8306039499847946E-2</v>
      </c>
      <c r="AA138" s="76">
        <f>'Calculs rendements'!CY143</f>
        <v>-1.4539137991507751E-2</v>
      </c>
      <c r="AB138" s="76">
        <f>'Calculs rendements'!DC143</f>
        <v>3.5030813168569271E-2</v>
      </c>
      <c r="AC138" s="76">
        <f>'Calculs rendements'!DG143</f>
        <v>-3.73771099592108E-2</v>
      </c>
      <c r="AD138" s="76">
        <f>'Calculs rendements'!DK143</f>
        <v>5.2372222204057448E-2</v>
      </c>
      <c r="AE138" s="76">
        <f>'Calculs rendements'!DO143</f>
        <v>0</v>
      </c>
      <c r="AF138" s="76">
        <f>'Calculs rendements'!DS143</f>
        <v>4.8531204432440016E-2</v>
      </c>
      <c r="AG138" s="76">
        <f>'Calculs rendements'!DW143</f>
        <v>-3.1279013586295458E-2</v>
      </c>
      <c r="AH138" s="76">
        <f>'Calculs rendements'!EA143</f>
        <v>-2.0712304171670744E-2</v>
      </c>
      <c r="AI138" s="76">
        <f>'Calculs rendements'!EE143</f>
        <v>8.5338679628489858E-2</v>
      </c>
      <c r="AJ138" s="76">
        <f>'Calculs rendements'!EI143</f>
        <v>3.3191492222768966E-2</v>
      </c>
      <c r="AK138" s="76">
        <f>'Calculs rendements'!EM143</f>
        <v>-2.1957034211895033E-2</v>
      </c>
      <c r="AL138" s="76">
        <f>'Calculs rendements'!EQ143</f>
        <v>6.0993904945311752E-3</v>
      </c>
      <c r="AM138" s="76">
        <f>'Calculs rendements'!EU143</f>
        <v>-0.10012464482602544</v>
      </c>
      <c r="AN138" s="76">
        <f>'Calculs rendements'!EY143</f>
        <v>-8.8660735427171733E-2</v>
      </c>
      <c r="AO138" s="76">
        <f>'Calculs rendements'!FC143</f>
        <v>2.1227031313399685E-3</v>
      </c>
      <c r="AP138" s="76">
        <f>'Calculs rendements'!FG143</f>
        <v>1.2012245596104986E-2</v>
      </c>
      <c r="AQ138" s="76">
        <f>'Calculs rendements'!FK143</f>
        <v>-4.4496706773669729E-2</v>
      </c>
      <c r="AR138" s="76">
        <f>'Calculs rendements'!FO143</f>
        <v>-3.1520882845700117E-4</v>
      </c>
      <c r="AS138" s="76">
        <f>'Calculs rendements'!FS143</f>
        <v>5.1778092404782039E-2</v>
      </c>
      <c r="AT138" s="76">
        <f>'Calculs rendements'!FW143</f>
        <v>3.1077038285560087E-2</v>
      </c>
      <c r="AU138" s="76">
        <f>'Calculs rendements'!GA143</f>
        <v>-4.1935805075874275E-3</v>
      </c>
      <c r="AV138" s="76">
        <f>'Calculs rendements'!GE143</f>
        <v>5.2007816063992331E-2</v>
      </c>
      <c r="AW138" s="76">
        <f>'Calculs rendements'!GI143</f>
        <v>3.8692685526133127E-3</v>
      </c>
      <c r="AX138" s="76">
        <f>'Calculs rendements'!GM143</f>
        <v>-3.0781594109694485E-2</v>
      </c>
      <c r="AY138" s="76">
        <f>'Calculs rendements'!GQ143</f>
        <v>-2.2264846644446258E-2</v>
      </c>
    </row>
    <row r="139" spans="2:51">
      <c r="B139" s="76">
        <f>'Calculs rendements'!C144</f>
        <v>2.6047637123644662E-2</v>
      </c>
      <c r="C139" s="76">
        <f>'Calculs rendements'!G144</f>
        <v>4.2746659643651534E-2</v>
      </c>
      <c r="D139" s="76">
        <f>'Calculs rendements'!K144</f>
        <v>0</v>
      </c>
      <c r="E139" s="76">
        <f>'Calculs rendements'!O144</f>
        <v>2.7936876215931574E-2</v>
      </c>
      <c r="F139" s="76">
        <f>'Calculs rendements'!S144</f>
        <v>-3.2927555207917111E-2</v>
      </c>
      <c r="G139" s="76">
        <f>'Calculs rendements'!W144</f>
        <v>5.2241272520380584E-2</v>
      </c>
      <c r="H139" s="76">
        <f>'Calculs rendements'!AA144</f>
        <v>2.5565235107674555E-2</v>
      </c>
      <c r="I139" s="76">
        <f>'Calculs rendements'!AE144</f>
        <v>-5.4413119590506123E-3</v>
      </c>
      <c r="J139" s="76">
        <f>'Calculs rendements'!AI144</f>
        <v>8.0455358774610436E-2</v>
      </c>
      <c r="K139" s="76">
        <f>'Calculs rendements'!AM144</f>
        <v>5.3689045857830669E-3</v>
      </c>
      <c r="L139" s="76">
        <f>'Calculs rendements'!AQ144</f>
        <v>6.113554932227154E-2</v>
      </c>
      <c r="M139" s="76">
        <f>'Calculs rendements'!AU144</f>
        <v>-3.6108430139253512E-3</v>
      </c>
      <c r="N139" s="76">
        <f>'Calculs rendements'!AY144</f>
        <v>1.2388485859143308E-2</v>
      </c>
      <c r="O139" s="76">
        <f>'Calculs rendements'!BC144</f>
        <v>3.4919073547321759E-2</v>
      </c>
      <c r="P139" s="76">
        <f>'Calculs rendements'!BG144</f>
        <v>6.7775687361952025E-2</v>
      </c>
      <c r="Q139" s="76">
        <f>'Calculs rendements'!BK144</f>
        <v>4.6261401475433611E-3</v>
      </c>
      <c r="R139" s="76">
        <f>'Calculs rendements'!BO144</f>
        <v>-5.1964837379240097E-2</v>
      </c>
      <c r="S139" s="76">
        <f>'Calculs rendements'!BS144</f>
        <v>1.9664646829222518E-2</v>
      </c>
      <c r="T139" s="76">
        <f>'Calculs rendements'!BW144</f>
        <v>7.601362111969906E-2</v>
      </c>
      <c r="U139" s="76">
        <f>'Calculs rendements'!CA144</f>
        <v>-1.0695556719704834E-3</v>
      </c>
      <c r="V139" s="76">
        <f>'Calculs rendements'!CE144</f>
        <v>2.0958530875525079E-2</v>
      </c>
      <c r="W139" s="76">
        <f>'Calculs rendements'!CI144</f>
        <v>-3.6061928124066854E-2</v>
      </c>
      <c r="X139" s="76">
        <f>'Calculs rendements'!CM144</f>
        <v>2.2059855223439374E-2</v>
      </c>
      <c r="Y139" s="76">
        <f>'Calculs rendements'!CQ144</f>
        <v>2.4812818445163542E-2</v>
      </c>
      <c r="Z139" s="76">
        <f>'Calculs rendements'!CU144</f>
        <v>-3.900541269045492E-3</v>
      </c>
      <c r="AA139" s="76">
        <f>'Calculs rendements'!CY144</f>
        <v>4.7471273298610207E-2</v>
      </c>
      <c r="AB139" s="76">
        <f>'Calculs rendements'!DC144</f>
        <v>2.7276955069702468E-2</v>
      </c>
      <c r="AC139" s="76">
        <f>'Calculs rendements'!DG144</f>
        <v>2.7284533028646588E-2</v>
      </c>
      <c r="AD139" s="76">
        <f>'Calculs rendements'!DK144</f>
        <v>-8.1100236816154837E-3</v>
      </c>
      <c r="AE139" s="76">
        <f>'Calculs rendements'!DO144</f>
        <v>-8.1353573838674454E-4</v>
      </c>
      <c r="AF139" s="76">
        <f>'Calculs rendements'!DS144</f>
        <v>2.2397254807035374E-2</v>
      </c>
      <c r="AG139" s="76">
        <f>'Calculs rendements'!DW144</f>
        <v>1.4462473795547878E-2</v>
      </c>
      <c r="AH139" s="76">
        <f>'Calculs rendements'!EA144</f>
        <v>2.3255384862108316E-2</v>
      </c>
      <c r="AI139" s="76">
        <f>'Calculs rendements'!EE144</f>
        <v>4.9299907092984874E-2</v>
      </c>
      <c r="AJ139" s="76">
        <f>'Calculs rendements'!EI144</f>
        <v>4.9683442612898261E-2</v>
      </c>
      <c r="AK139" s="76">
        <f>'Calculs rendements'!EM144</f>
        <v>-1.9358731126309058E-2</v>
      </c>
      <c r="AL139" s="76">
        <f>'Calculs rendements'!EQ144</f>
        <v>2.7601175849515484E-3</v>
      </c>
      <c r="AM139" s="76">
        <f>'Calculs rendements'!EU144</f>
        <v>4.108440295578079E-3</v>
      </c>
      <c r="AN139" s="76">
        <f>'Calculs rendements'!EY144</f>
        <v>0.15562308273245681</v>
      </c>
      <c r="AO139" s="76">
        <f>'Calculs rendements'!FC144</f>
        <v>-5.8248855537744282E-2</v>
      </c>
      <c r="AP139" s="76">
        <f>'Calculs rendements'!FG144</f>
        <v>8.7819367504321344E-2</v>
      </c>
      <c r="AQ139" s="76">
        <f>'Calculs rendements'!FK144</f>
        <v>-5.1840459354833808E-3</v>
      </c>
      <c r="AR139" s="76">
        <f>'Calculs rendements'!FO144</f>
        <v>4.8309654820286242E-2</v>
      </c>
      <c r="AS139" s="76">
        <f>'Calculs rendements'!FS144</f>
        <v>-3.8910959149823939E-4</v>
      </c>
      <c r="AT139" s="76">
        <f>'Calculs rendements'!FW144</f>
        <v>5.3322649158731451E-2</v>
      </c>
      <c r="AU139" s="76">
        <f>'Calculs rendements'!GA144</f>
        <v>-4.7396473031975056E-2</v>
      </c>
      <c r="AV139" s="76">
        <f>'Calculs rendements'!GE144</f>
        <v>-3.4475284965272232E-2</v>
      </c>
      <c r="AW139" s="76">
        <f>'Calculs rendements'!GI144</f>
        <v>-5.1867439968397648E-2</v>
      </c>
      <c r="AX139" s="76">
        <f>'Calculs rendements'!GM144</f>
        <v>3.5435652782869607E-2</v>
      </c>
      <c r="AY139" s="76">
        <f>'Calculs rendements'!GQ144</f>
        <v>-6.6555009202490856E-2</v>
      </c>
    </row>
    <row r="140" spans="2:51">
      <c r="B140" s="76">
        <f>'Calculs rendements'!C145</f>
        <v>6.0077017217474528E-2</v>
      </c>
      <c r="C140" s="76">
        <f>'Calculs rendements'!G145</f>
        <v>-3.5923733435452236E-2</v>
      </c>
      <c r="D140" s="76">
        <f>'Calculs rendements'!K145</f>
        <v>2.4938838325779339E-2</v>
      </c>
      <c r="E140" s="76">
        <f>'Calculs rendements'!O145</f>
        <v>1.5569916131727536E-2</v>
      </c>
      <c r="F140" s="76">
        <f>'Calculs rendements'!S145</f>
        <v>2.2466415722046437E-2</v>
      </c>
      <c r="G140" s="76">
        <f>'Calculs rendements'!W145</f>
        <v>-1.6939594901111469E-2</v>
      </c>
      <c r="H140" s="76">
        <f>'Calculs rendements'!AA145</f>
        <v>-1.0417302479381416E-2</v>
      </c>
      <c r="I140" s="76">
        <f>'Calculs rendements'!AE145</f>
        <v>-8.2178887165252727E-3</v>
      </c>
      <c r="J140" s="76">
        <f>'Calculs rendements'!AI145</f>
        <v>-2.8197126516691581E-2</v>
      </c>
      <c r="K140" s="76">
        <f>'Calculs rendements'!AM145</f>
        <v>2.5352627869253175E-2</v>
      </c>
      <c r="L140" s="76">
        <f>'Calculs rendements'!AQ145</f>
        <v>-5.8091667040983161E-2</v>
      </c>
      <c r="M140" s="76">
        <f>'Calculs rendements'!AU145</f>
        <v>2.1240710038350607E-2</v>
      </c>
      <c r="N140" s="76">
        <f>'Calculs rendements'!AY145</f>
        <v>3.9274422981448065E-2</v>
      </c>
      <c r="O140" s="76">
        <f>'Calculs rendements'!BC145</f>
        <v>4.8620590828386913E-2</v>
      </c>
      <c r="P140" s="76">
        <f>'Calculs rendements'!BG145</f>
        <v>7.7155171793400937E-2</v>
      </c>
      <c r="Q140" s="76">
        <f>'Calculs rendements'!BK145</f>
        <v>4.8656631977404578E-3</v>
      </c>
      <c r="R140" s="76">
        <f>'Calculs rendements'!BO145</f>
        <v>-7.0163997681678796E-3</v>
      </c>
      <c r="S140" s="76">
        <f>'Calculs rendements'!BS145</f>
        <v>7.6685664953882224E-2</v>
      </c>
      <c r="T140" s="76">
        <f>'Calculs rendements'!BW145</f>
        <v>-1.8827442020603567E-2</v>
      </c>
      <c r="U140" s="76">
        <f>'Calculs rendements'!CA145</f>
        <v>9.672635012121307E-2</v>
      </c>
      <c r="V140" s="76">
        <f>'Calculs rendements'!CE145</f>
        <v>3.5691626202544978E-2</v>
      </c>
      <c r="W140" s="76">
        <f>'Calculs rendements'!CI145</f>
        <v>7.2627924270141737E-3</v>
      </c>
      <c r="X140" s="76">
        <f>'Calculs rendements'!CM145</f>
        <v>5.5096947348075749E-3</v>
      </c>
      <c r="Y140" s="76">
        <f>'Calculs rendements'!CQ145</f>
        <v>2.3273545172393818E-2</v>
      </c>
      <c r="Z140" s="76">
        <f>'Calculs rendements'!CU145</f>
        <v>3.9005412690454521E-3</v>
      </c>
      <c r="AA140" s="76">
        <f>'Calculs rendements'!CY145</f>
        <v>3.5727362642094612E-2</v>
      </c>
      <c r="AB140" s="76">
        <f>'Calculs rendements'!DC145</f>
        <v>2.0979076498772009E-2</v>
      </c>
      <c r="AC140" s="76">
        <f>'Calculs rendements'!DG145</f>
        <v>-2.7405494017991642E-2</v>
      </c>
      <c r="AD140" s="76">
        <f>'Calculs rendements'!DK145</f>
        <v>4.7323159670953421E-2</v>
      </c>
      <c r="AE140" s="76">
        <f>'Calculs rendements'!DO145</f>
        <v>-6.3442055782862439E-2</v>
      </c>
      <c r="AF140" s="76">
        <f>'Calculs rendements'!DS145</f>
        <v>2.2415007982432646E-2</v>
      </c>
      <c r="AG140" s="76">
        <f>'Calculs rendements'!DW145</f>
        <v>6.1282803066074337E-2</v>
      </c>
      <c r="AH140" s="76">
        <f>'Calculs rendements'!EA145</f>
        <v>-4.3086157988059655E-2</v>
      </c>
      <c r="AI140" s="76">
        <f>'Calculs rendements'!EE145</f>
        <v>-6.2231148834459064E-2</v>
      </c>
      <c r="AJ140" s="76">
        <f>'Calculs rendements'!EI145</f>
        <v>1.9690395906815615E-2</v>
      </c>
      <c r="AK140" s="76">
        <f>'Calculs rendements'!EM145</f>
        <v>2.6110674341477548E-2</v>
      </c>
      <c r="AL140" s="76">
        <f>'Calculs rendements'!EQ145</f>
        <v>-7.7532840759620076E-4</v>
      </c>
      <c r="AM140" s="76">
        <f>'Calculs rendements'!EU145</f>
        <v>3.5461713227288368E-2</v>
      </c>
      <c r="AN140" s="76">
        <f>'Calculs rendements'!EY145</f>
        <v>-1.8724621909449724E-2</v>
      </c>
      <c r="AO140" s="76">
        <f>'Calculs rendements'!FC145</f>
        <v>-7.6226216523599108E-2</v>
      </c>
      <c r="AP140" s="76">
        <f>'Calculs rendements'!FG145</f>
        <v>-6.4584103880277369E-2</v>
      </c>
      <c r="AQ140" s="76">
        <f>'Calculs rendements'!FK145</f>
        <v>-7.3868162963891468E-2</v>
      </c>
      <c r="AR140" s="76">
        <f>'Calculs rendements'!FO145</f>
        <v>-2.340176690732371E-2</v>
      </c>
      <c r="AS140" s="76">
        <f>'Calculs rendements'!FS145</f>
        <v>2.9503894100064237E-2</v>
      </c>
      <c r="AT140" s="76">
        <f>'Calculs rendements'!FW145</f>
        <v>3.5208958107493894E-2</v>
      </c>
      <c r="AU140" s="76">
        <f>'Calculs rendements'!GA145</f>
        <v>-4.2235656872938003E-2</v>
      </c>
      <c r="AV140" s="76">
        <f>'Calculs rendements'!GE145</f>
        <v>-6.965377348346824E-2</v>
      </c>
      <c r="AW140" s="76">
        <f>'Calculs rendements'!GI145</f>
        <v>-1.4216960107858329E-2</v>
      </c>
      <c r="AX140" s="76">
        <f>'Calculs rendements'!GM145</f>
        <v>0.10858557576369746</v>
      </c>
      <c r="AY140" s="76">
        <f>'Calculs rendements'!GQ145</f>
        <v>-6.8584183309114616E-2</v>
      </c>
    </row>
    <row r="141" spans="2:51">
      <c r="B141" s="76">
        <f>'Calculs rendements'!C146</f>
        <v>-3.5423202328297439E-2</v>
      </c>
      <c r="C141" s="76">
        <f>'Calculs rendements'!G146</f>
        <v>-9.0633539939667163E-2</v>
      </c>
      <c r="D141" s="76">
        <f>'Calculs rendements'!K146</f>
        <v>-8.1138111102680183E-2</v>
      </c>
      <c r="E141" s="76">
        <f>'Calculs rendements'!O146</f>
        <v>-3.6327194489775297E-2</v>
      </c>
      <c r="F141" s="76">
        <f>'Calculs rendements'!S146</f>
        <v>4.2692710003111471E-2</v>
      </c>
      <c r="G141" s="76">
        <f>'Calculs rendements'!W146</f>
        <v>4.3607613025060188E-3</v>
      </c>
      <c r="H141" s="76">
        <f>'Calculs rendements'!AA146</f>
        <v>-4.2897728926924179E-2</v>
      </c>
      <c r="I141" s="76">
        <f>'Calculs rendements'!AE146</f>
        <v>4.8679157897463715E-2</v>
      </c>
      <c r="J141" s="76">
        <f>'Calculs rendements'!AI146</f>
        <v>-4.186859252223183E-2</v>
      </c>
      <c r="K141" s="76">
        <f>'Calculs rendements'!AM146</f>
        <v>1.3316433885036972E-2</v>
      </c>
      <c r="L141" s="76">
        <f>'Calculs rendements'!AQ146</f>
        <v>-0.12105761079534776</v>
      </c>
      <c r="M141" s="76">
        <f>'Calculs rendements'!AU146</f>
        <v>2.5954488035991923E-2</v>
      </c>
      <c r="N141" s="76">
        <f>'Calculs rendements'!AY146</f>
        <v>-9.0921386567573162E-2</v>
      </c>
      <c r="O141" s="76">
        <f>'Calculs rendements'!BC146</f>
        <v>1.3982300685313245E-2</v>
      </c>
      <c r="P141" s="76">
        <f>'Calculs rendements'!BG146</f>
        <v>3.9639083213261851E-2</v>
      </c>
      <c r="Q141" s="76">
        <f>'Calculs rendements'!BK146</f>
        <v>-9.4241954672109163E-2</v>
      </c>
      <c r="R141" s="76">
        <f>'Calculs rendements'!BO146</f>
        <v>-9.085264399180357E-4</v>
      </c>
      <c r="S141" s="76">
        <f>'Calculs rendements'!BS146</f>
        <v>-5.5826753956987718E-2</v>
      </c>
      <c r="T141" s="76">
        <f>'Calculs rendements'!BW146</f>
        <v>-0.10017575143514285</v>
      </c>
      <c r="U141" s="76">
        <f>'Calculs rendements'!CA146</f>
        <v>-4.7139859121576561E-2</v>
      </c>
      <c r="V141" s="76">
        <f>'Calculs rendements'!CE146</f>
        <v>-3.6055787628232201E-2</v>
      </c>
      <c r="W141" s="76">
        <f>'Calculs rendements'!CI146</f>
        <v>-1.5298378487497447E-2</v>
      </c>
      <c r="X141" s="76">
        <f>'Calculs rendements'!CM146</f>
        <v>-5.6124650829710285E-2</v>
      </c>
      <c r="Y141" s="76">
        <f>'Calculs rendements'!CQ146</f>
        <v>2.221032301667451E-2</v>
      </c>
      <c r="Z141" s="76">
        <f>'Calculs rendements'!CU146</f>
        <v>-1.4609206396748709E-3</v>
      </c>
      <c r="AA141" s="76">
        <f>'Calculs rendements'!CY146</f>
        <v>1.4956593239132863E-2</v>
      </c>
      <c r="AB141" s="76">
        <f>'Calculs rendements'!DC146</f>
        <v>-2.7693027006877582E-3</v>
      </c>
      <c r="AC141" s="76">
        <f>'Calculs rendements'!DG146</f>
        <v>-8.5538940309372077E-2</v>
      </c>
      <c r="AD141" s="76">
        <f>'Calculs rendements'!DK146</f>
        <v>5.5989580486744364E-2</v>
      </c>
      <c r="AE141" s="76">
        <f>'Calculs rendements'!DO146</f>
        <v>-1.1592123224829063E-2</v>
      </c>
      <c r="AF141" s="76">
        <f>'Calculs rendements'!DS146</f>
        <v>-8.3855938324029711E-2</v>
      </c>
      <c r="AG141" s="76">
        <f>'Calculs rendements'!DW146</f>
        <v>-1.0153456543470277E-2</v>
      </c>
      <c r="AH141" s="76">
        <f>'Calculs rendements'!EA146</f>
        <v>-0.21919704141710075</v>
      </c>
      <c r="AI141" s="76">
        <f>'Calculs rendements'!EE146</f>
        <v>6.0955396845473693E-2</v>
      </c>
      <c r="AJ141" s="76">
        <f>'Calculs rendements'!EI146</f>
        <v>1.6913653540409225E-2</v>
      </c>
      <c r="AK141" s="76">
        <f>'Calculs rendements'!EM146</f>
        <v>5.5663518127526679E-2</v>
      </c>
      <c r="AL141" s="76">
        <f>'Calculs rendements'!EQ146</f>
        <v>-9.5064173874274432E-2</v>
      </c>
      <c r="AM141" s="76">
        <f>'Calculs rendements'!EU146</f>
        <v>-4.1076893613202379E-3</v>
      </c>
      <c r="AN141" s="76">
        <f>'Calculs rendements'!EY146</f>
        <v>-4.3457328516669474E-2</v>
      </c>
      <c r="AO141" s="76">
        <f>'Calculs rendements'!FC146</f>
        <v>-1.8467787228852211E-2</v>
      </c>
      <c r="AP141" s="76">
        <f>'Calculs rendements'!FG146</f>
        <v>8.9034071493677411E-2</v>
      </c>
      <c r="AQ141" s="76">
        <f>'Calculs rendements'!FK146</f>
        <v>0.10266814918555343</v>
      </c>
      <c r="AR141" s="76">
        <f>'Calculs rendements'!FO146</f>
        <v>-4.3143364301207118E-3</v>
      </c>
      <c r="AS141" s="76">
        <f>'Calculs rendements'!FS146</f>
        <v>-5.9584082287421854E-2</v>
      </c>
      <c r="AT141" s="76">
        <f>'Calculs rendements'!FW146</f>
        <v>-5.7144585629741416E-2</v>
      </c>
      <c r="AU141" s="76">
        <f>'Calculs rendements'!GA146</f>
        <v>2.8111840753454128E-2</v>
      </c>
      <c r="AV141" s="76">
        <f>'Calculs rendements'!GE146</f>
        <v>-5.3436845885734184E-2</v>
      </c>
      <c r="AW141" s="76">
        <f>'Calculs rendements'!GI146</f>
        <v>-0.1093856451975412</v>
      </c>
      <c r="AX141" s="76">
        <f>'Calculs rendements'!GM146</f>
        <v>-6.4002587356538077E-2</v>
      </c>
      <c r="AY141" s="76">
        <f>'Calculs rendements'!GQ146</f>
        <v>-5.8449688091827159E-4</v>
      </c>
    </row>
    <row r="142" spans="2:51">
      <c r="B142" s="76">
        <f>'Calculs rendements'!C147</f>
        <v>4.3140842791648683E-2</v>
      </c>
      <c r="C142" s="76">
        <f>'Calculs rendements'!G147</f>
        <v>2.647394331970921E-2</v>
      </c>
      <c r="D142" s="76">
        <f>'Calculs rendements'!K147</f>
        <v>4.2741668859104943E-2</v>
      </c>
      <c r="E142" s="76">
        <f>'Calculs rendements'!O147</f>
        <v>2.6262480821946523E-2</v>
      </c>
      <c r="F142" s="76">
        <f>'Calculs rendements'!S147</f>
        <v>5.7597733158050264E-3</v>
      </c>
      <c r="G142" s="76">
        <f>'Calculs rendements'!W147</f>
        <v>-3.1695260324930978E-3</v>
      </c>
      <c r="H142" s="76">
        <f>'Calculs rendements'!AA147</f>
        <v>3.1322419911559297E-2</v>
      </c>
      <c r="I142" s="76">
        <f>'Calculs rendements'!AE147</f>
        <v>-2.50445839388743E-2</v>
      </c>
      <c r="J142" s="76">
        <f>'Calculs rendements'!AI147</f>
        <v>3.1152232752566053E-2</v>
      </c>
      <c r="K142" s="76">
        <f>'Calculs rendements'!AM147</f>
        <v>6.0220716933685935E-2</v>
      </c>
      <c r="L142" s="76">
        <f>'Calculs rendements'!AQ147</f>
        <v>7.6452628572199532E-2</v>
      </c>
      <c r="M142" s="76">
        <f>'Calculs rendements'!AU147</f>
        <v>3.8481401599418256E-2</v>
      </c>
      <c r="N142" s="76">
        <f>'Calculs rendements'!AY147</f>
        <v>8.3370807801079385E-3</v>
      </c>
      <c r="O142" s="76">
        <f>'Calculs rendements'!BC147</f>
        <v>-1.0933024211759027E-2</v>
      </c>
      <c r="P142" s="76">
        <f>'Calculs rendements'!BG147</f>
        <v>2.8559484177451928E-2</v>
      </c>
      <c r="Q142" s="76">
        <f>'Calculs rendements'!BK147</f>
        <v>-2.1425246789914164E-2</v>
      </c>
      <c r="R142" s="76">
        <f>'Calculs rendements'!BO147</f>
        <v>3.727634930535087E-2</v>
      </c>
      <c r="S142" s="76">
        <f>'Calculs rendements'!BS147</f>
        <v>-6.1761060452317995E-2</v>
      </c>
      <c r="T142" s="76">
        <f>'Calculs rendements'!BW147</f>
        <v>5.8008247112379284E-3</v>
      </c>
      <c r="U142" s="76">
        <f>'Calculs rendements'!CA147</f>
        <v>-4.2062020826941719E-3</v>
      </c>
      <c r="V142" s="76">
        <f>'Calculs rendements'!CE147</f>
        <v>-8.3174812343024904E-3</v>
      </c>
      <c r="W142" s="76">
        <f>'Calculs rendements'!CI147</f>
        <v>9.2185101392169955E-2</v>
      </c>
      <c r="X142" s="76">
        <f>'Calculs rendements'!CM147</f>
        <v>-3.6898793794312316E-2</v>
      </c>
      <c r="Y142" s="76">
        <f>'Calculs rendements'!CQ147</f>
        <v>-5.5671012725782162E-2</v>
      </c>
      <c r="Z142" s="76">
        <f>'Calculs rendements'!CU147</f>
        <v>-5.1498506783099439E-2</v>
      </c>
      <c r="AA142" s="76">
        <f>'Calculs rendements'!CY147</f>
        <v>-3.6984177087169945E-2</v>
      </c>
      <c r="AB142" s="76">
        <f>'Calculs rendements'!DC147</f>
        <v>-1.7719413772830924E-2</v>
      </c>
      <c r="AC142" s="76">
        <f>'Calculs rendements'!DG147</f>
        <v>0.12791995141983081</v>
      </c>
      <c r="AD142" s="76">
        <f>'Calculs rendements'!DK147</f>
        <v>-3.0496032245244673E-3</v>
      </c>
      <c r="AE142" s="76">
        <f>'Calculs rendements'!DO147</f>
        <v>1.5131512961748556E-2</v>
      </c>
      <c r="AF142" s="76">
        <f>'Calculs rendements'!DS147</f>
        <v>1.7249874925914198E-2</v>
      </c>
      <c r="AG142" s="76">
        <f>'Calculs rendements'!DW147</f>
        <v>-9.7151023178954771E-3</v>
      </c>
      <c r="AH142" s="76">
        <f>'Calculs rendements'!EA147</f>
        <v>-4.0709742912737219E-2</v>
      </c>
      <c r="AI142" s="76">
        <f>'Calculs rendements'!EE147</f>
        <v>-1.9768670105549918E-2</v>
      </c>
      <c r="AJ142" s="76">
        <f>'Calculs rendements'!EI147</f>
        <v>-2.5072990623652269E-2</v>
      </c>
      <c r="AK142" s="76">
        <f>'Calculs rendements'!EM147</f>
        <v>3.3535298260176302E-2</v>
      </c>
      <c r="AL142" s="76">
        <f>'Calculs rendements'!EQ147</f>
        <v>3.5586572673129022E-2</v>
      </c>
      <c r="AM142" s="76">
        <f>'Calculs rendements'!EU147</f>
        <v>4.7547861544254919E-3</v>
      </c>
      <c r="AN142" s="76">
        <f>'Calculs rendements'!EY147</f>
        <v>-2.6583994137180027E-2</v>
      </c>
      <c r="AO142" s="76">
        <f>'Calculs rendements'!FC147</f>
        <v>2.6279291489012833E-2</v>
      </c>
      <c r="AP142" s="76">
        <f>'Calculs rendements'!FG147</f>
        <v>4.3819882335342522E-2</v>
      </c>
      <c r="AQ142" s="76">
        <f>'Calculs rendements'!FK147</f>
        <v>5.3169664142515033E-2</v>
      </c>
      <c r="AR142" s="76">
        <f>'Calculs rendements'!FO147</f>
        <v>-1.9333311870554051E-2</v>
      </c>
      <c r="AS142" s="76">
        <f>'Calculs rendements'!FS147</f>
        <v>0.10093783512383246</v>
      </c>
      <c r="AT142" s="76">
        <f>'Calculs rendements'!FW147</f>
        <v>1.8516762165232101E-2</v>
      </c>
      <c r="AU142" s="76">
        <f>'Calculs rendements'!GA147</f>
        <v>-4.8958711142172956E-2</v>
      </c>
      <c r="AV142" s="76">
        <f>'Calculs rendements'!GE147</f>
        <v>-6.7370289753306695E-3</v>
      </c>
      <c r="AW142" s="76">
        <f>'Calculs rendements'!GI147</f>
        <v>5.877391894692479E-2</v>
      </c>
      <c r="AX142" s="76">
        <f>'Calculs rendements'!GM147</f>
        <v>-2.239832015308511E-2</v>
      </c>
      <c r="AY142" s="76">
        <f>'Calculs rendements'!GQ147</f>
        <v>1.3921224501234395E-2</v>
      </c>
    </row>
    <row r="143" spans="2:51">
      <c r="B143" s="76">
        <f>'Calculs rendements'!C148</f>
        <v>4.1356322191985768E-2</v>
      </c>
      <c r="C143" s="76">
        <f>'Calculs rendements'!G148</f>
        <v>-2.5696663482202984E-2</v>
      </c>
      <c r="D143" s="76">
        <f>'Calculs rendements'!K148</f>
        <v>2.479444592103117E-2</v>
      </c>
      <c r="E143" s="76">
        <f>'Calculs rendements'!O148</f>
        <v>6.0544997392061213E-3</v>
      </c>
      <c r="F143" s="76">
        <f>'Calculs rendements'!S148</f>
        <v>-3.6117489953952558E-2</v>
      </c>
      <c r="G143" s="76">
        <f>'Calculs rendements'!W148</f>
        <v>-2.3838314814345674E-3</v>
      </c>
      <c r="H143" s="76">
        <f>'Calculs rendements'!AA148</f>
        <v>-1.0226292711330949E-2</v>
      </c>
      <c r="I143" s="76">
        <f>'Calculs rendements'!AE148</f>
        <v>-1.0021866728025335E-3</v>
      </c>
      <c r="J143" s="76">
        <f>'Calculs rendements'!AI148</f>
        <v>8.3163821570589769E-2</v>
      </c>
      <c r="K143" s="76">
        <f>'Calculs rendements'!AM148</f>
        <v>7.0061941870221051E-2</v>
      </c>
      <c r="L143" s="76">
        <f>'Calculs rendements'!AQ148</f>
        <v>6.2426500257433098E-2</v>
      </c>
      <c r="M143" s="76">
        <f>'Calculs rendements'!AU148</f>
        <v>-1.1233889863609696E-2</v>
      </c>
      <c r="N143" s="76">
        <f>'Calculs rendements'!AY148</f>
        <v>-7.504179899812824E-2</v>
      </c>
      <c r="O143" s="76">
        <f>'Calculs rendements'!BC148</f>
        <v>5.6824059243639367E-3</v>
      </c>
      <c r="P143" s="76">
        <f>'Calculs rendements'!BG148</f>
        <v>7.9313451194410092E-2</v>
      </c>
      <c r="Q143" s="76">
        <f>'Calculs rendements'!BK148</f>
        <v>-3.8483535922650712E-2</v>
      </c>
      <c r="R143" s="76">
        <f>'Calculs rendements'!BO148</f>
        <v>2.1945019960716811E-2</v>
      </c>
      <c r="S143" s="76">
        <f>'Calculs rendements'!BS148</f>
        <v>5.3049192852388537E-2</v>
      </c>
      <c r="T143" s="76">
        <f>'Calculs rendements'!BW148</f>
        <v>-2.4560106841419002E-2</v>
      </c>
      <c r="U143" s="76">
        <f>'Calculs rendements'!CA148</f>
        <v>-5.812367527880437E-3</v>
      </c>
      <c r="V143" s="76">
        <f>'Calculs rendements'!CE148</f>
        <v>-4.1245458996822477E-2</v>
      </c>
      <c r="W143" s="76">
        <f>'Calculs rendements'!CI148</f>
        <v>3.4414183936315713E-2</v>
      </c>
      <c r="X143" s="76">
        <f>'Calculs rendements'!CM148</f>
        <v>-7.8260239819496313E-2</v>
      </c>
      <c r="Y143" s="76">
        <f>'Calculs rendements'!CQ148</f>
        <v>4.5689873501490889E-2</v>
      </c>
      <c r="Z143" s="76">
        <f>'Calculs rendements'!CU148</f>
        <v>7.1282022938439063E-2</v>
      </c>
      <c r="AA143" s="76">
        <f>'Calculs rendements'!CY148</f>
        <v>2.3094320027299265E-2</v>
      </c>
      <c r="AB143" s="76">
        <f>'Calculs rendements'!DC148</f>
        <v>-2.6379873145412677E-3</v>
      </c>
      <c r="AC143" s="76">
        <f>'Calculs rendements'!DG148</f>
        <v>2.9528564074870683E-2</v>
      </c>
      <c r="AD143" s="76">
        <f>'Calculs rendements'!DK148</f>
        <v>3.4077694174650557E-3</v>
      </c>
      <c r="AE143" s="76">
        <f>'Calculs rendements'!DO148</f>
        <v>6.0832642098215116E-2</v>
      </c>
      <c r="AF143" s="76">
        <f>'Calculs rendements'!DS148</f>
        <v>-5.6280830690562167E-2</v>
      </c>
      <c r="AG143" s="76">
        <f>'Calculs rendements'!DW148</f>
        <v>-9.7672154924164181E-4</v>
      </c>
      <c r="AH143" s="76">
        <f>'Calculs rendements'!EA148</f>
        <v>3.8012934631885639E-2</v>
      </c>
      <c r="AI143" s="76">
        <f>'Calculs rendements'!EE148</f>
        <v>3.2873739825990435E-2</v>
      </c>
      <c r="AJ143" s="76">
        <f>'Calculs rendements'!EI148</f>
        <v>-1.1531058823572799E-2</v>
      </c>
      <c r="AK143" s="76">
        <f>'Calculs rendements'!EM148</f>
        <v>2.9918742580930042E-2</v>
      </c>
      <c r="AL143" s="76">
        <f>'Calculs rendements'!EQ148</f>
        <v>2.0090276048113323E-2</v>
      </c>
      <c r="AM143" s="76">
        <f>'Calculs rendements'!EU148</f>
        <v>8.5698800349128551E-2</v>
      </c>
      <c r="AN143" s="76">
        <f>'Calculs rendements'!EY148</f>
        <v>5.7780594983539525E-2</v>
      </c>
      <c r="AO143" s="76">
        <f>'Calculs rendements'!FC148</f>
        <v>4.7238950486851193E-2</v>
      </c>
      <c r="AP143" s="76">
        <f>'Calculs rendements'!FG148</f>
        <v>8.5728558339690716E-2</v>
      </c>
      <c r="AQ143" s="76">
        <f>'Calculs rendements'!FK148</f>
        <v>-3.4694482211356605E-2</v>
      </c>
      <c r="AR143" s="76">
        <f>'Calculs rendements'!FO148</f>
        <v>-3.9825429962678835E-2</v>
      </c>
      <c r="AS143" s="76">
        <f>'Calculs rendements'!FS148</f>
        <v>7.4231936373828633E-2</v>
      </c>
      <c r="AT143" s="76">
        <f>'Calculs rendements'!FW148</f>
        <v>-3.4305204701219711E-3</v>
      </c>
      <c r="AU143" s="76">
        <f>'Calculs rendements'!GA148</f>
        <v>-4.2191411916347411E-3</v>
      </c>
      <c r="AV143" s="76">
        <f>'Calculs rendements'!GE148</f>
        <v>1.6802316459256551E-2</v>
      </c>
      <c r="AW143" s="76">
        <f>'Calculs rendements'!GI148</f>
        <v>-6.4003704356375382E-2</v>
      </c>
      <c r="AX143" s="76">
        <f>'Calculs rendements'!GM148</f>
        <v>4.4101821107109453E-2</v>
      </c>
      <c r="AY143" s="76">
        <f>'Calculs rendements'!GQ148</f>
        <v>6.4502466959803481E-2</v>
      </c>
    </row>
    <row r="144" spans="2:51">
      <c r="B144" s="76">
        <f>'Calculs rendements'!C149</f>
        <v>-1.1362699833486329E-4</v>
      </c>
      <c r="C144" s="76">
        <f>'Calculs rendements'!G149</f>
        <v>5.0379941231779093E-2</v>
      </c>
      <c r="D144" s="76">
        <f>'Calculs rendements'!K149</f>
        <v>-6.9323424568143679E-2</v>
      </c>
      <c r="E144" s="76">
        <f>'Calculs rendements'!O149</f>
        <v>-1.8728176366385237E-2</v>
      </c>
      <c r="F144" s="76">
        <f>'Calculs rendements'!S149</f>
        <v>-5.1385385271012059E-2</v>
      </c>
      <c r="G144" s="76">
        <f>'Calculs rendements'!W149</f>
        <v>-4.7847875357891747E-3</v>
      </c>
      <c r="H144" s="76">
        <f>'Calculs rendements'!AA149</f>
        <v>-4.8413975717547561E-2</v>
      </c>
      <c r="I144" s="76">
        <f>'Calculs rendements'!AE149</f>
        <v>-1.7749224460714877E-2</v>
      </c>
      <c r="J144" s="76">
        <f>'Calculs rendements'!AI149</f>
        <v>2.2738245274611719E-2</v>
      </c>
      <c r="K144" s="76">
        <f>'Calculs rendements'!AM149</f>
        <v>-0.19544879514345098</v>
      </c>
      <c r="L144" s="76">
        <f>'Calculs rendements'!AQ149</f>
        <v>-4.558379991367266E-2</v>
      </c>
      <c r="M144" s="76">
        <f>'Calculs rendements'!AU149</f>
        <v>-1.2938887398183637E-2</v>
      </c>
      <c r="N144" s="76">
        <f>'Calculs rendements'!AY149</f>
        <v>-3.3460124756932337E-2</v>
      </c>
      <c r="O144" s="76">
        <f>'Calculs rendements'!BC149</f>
        <v>2.7556702609701053E-3</v>
      </c>
      <c r="P144" s="76">
        <f>'Calculs rendements'!BG149</f>
        <v>7.9610636789465283E-3</v>
      </c>
      <c r="Q144" s="76">
        <f>'Calculs rendements'!BK149</f>
        <v>3.379002110366422E-2</v>
      </c>
      <c r="R144" s="76">
        <f>'Calculs rendements'!BO149</f>
        <v>-4.6375030239371492E-2</v>
      </c>
      <c r="S144" s="76">
        <f>'Calculs rendements'!BS149</f>
        <v>1.6653060529977527E-3</v>
      </c>
      <c r="T144" s="76">
        <f>'Calculs rendements'!BW149</f>
        <v>2.1180329978816713E-2</v>
      </c>
      <c r="U144" s="76">
        <f>'Calculs rendements'!CA149</f>
        <v>-7.474681797259089E-2</v>
      </c>
      <c r="V144" s="76">
        <f>'Calculs rendements'!CE149</f>
        <v>3.5223819491417862E-3</v>
      </c>
      <c r="W144" s="76">
        <f>'Calculs rendements'!CI149</f>
        <v>-5.8033018495960646E-2</v>
      </c>
      <c r="X144" s="76">
        <f>'Calculs rendements'!CM149</f>
        <v>-1.1587364081323534E-2</v>
      </c>
      <c r="Y144" s="76">
        <f>'Calculs rendements'!CQ149</f>
        <v>-3.0555168632055367E-2</v>
      </c>
      <c r="Z144" s="76">
        <f>'Calculs rendements'!CU149</f>
        <v>7.7650934230066068E-2</v>
      </c>
      <c r="AA144" s="76">
        <f>'Calculs rendements'!CY149</f>
        <v>-6.9132808886513391E-3</v>
      </c>
      <c r="AB144" s="76">
        <f>'Calculs rendements'!DC149</f>
        <v>2.2757898028116084E-2</v>
      </c>
      <c r="AC144" s="76">
        <f>'Calculs rendements'!DG149</f>
        <v>-1.7275670851691478E-2</v>
      </c>
      <c r="AD144" s="76">
        <f>'Calculs rendements'!DK149</f>
        <v>1.5104685218496628E-2</v>
      </c>
      <c r="AE144" s="76">
        <f>'Calculs rendements'!DO149</f>
        <v>-2.8669631030340162E-2</v>
      </c>
      <c r="AF144" s="76">
        <f>'Calculs rendements'!DS149</f>
        <v>3.36384238438623E-2</v>
      </c>
      <c r="AG144" s="76">
        <f>'Calculs rendements'!DW149</f>
        <v>3.6356010785384883E-2</v>
      </c>
      <c r="AH144" s="76">
        <f>'Calculs rendements'!EA149</f>
        <v>-2.0461057647298588E-2</v>
      </c>
      <c r="AI144" s="76">
        <f>'Calculs rendements'!EE149</f>
        <v>6.5823941077250384E-2</v>
      </c>
      <c r="AJ144" s="76">
        <f>'Calculs rendements'!EI149</f>
        <v>1.5210588688248209E-2</v>
      </c>
      <c r="AK144" s="76">
        <f>'Calculs rendements'!EM149</f>
        <v>5.6253826167077525E-2</v>
      </c>
      <c r="AL144" s="76">
        <f>'Calculs rendements'!EQ149</f>
        <v>-1.3282050134021886E-2</v>
      </c>
      <c r="AM144" s="76">
        <f>'Calculs rendements'!EU149</f>
        <v>-0.12528184226460684</v>
      </c>
      <c r="AN144" s="76">
        <f>'Calculs rendements'!EY149</f>
        <v>-2.5756858618509567E-2</v>
      </c>
      <c r="AO144" s="76">
        <f>'Calculs rendements'!FC149</f>
        <v>-5.0876662060164453E-2</v>
      </c>
      <c r="AP144" s="76">
        <f>'Calculs rendements'!FG149</f>
        <v>-8.7494321828678473E-3</v>
      </c>
      <c r="AQ144" s="76">
        <f>'Calculs rendements'!FK149</f>
        <v>1.8396616907736137E-2</v>
      </c>
      <c r="AR144" s="76">
        <f>'Calculs rendements'!FO149</f>
        <v>2.5555328922058206E-2</v>
      </c>
      <c r="AS144" s="76">
        <f>'Calculs rendements'!FS149</f>
        <v>1.3254310422492841E-2</v>
      </c>
      <c r="AT144" s="76">
        <f>'Calculs rendements'!FW149</f>
        <v>3.6751236319173151E-3</v>
      </c>
      <c r="AU144" s="76">
        <f>'Calculs rendements'!GA149</f>
        <v>-1.3946576710814611E-2</v>
      </c>
      <c r="AV144" s="76">
        <f>'Calculs rendements'!GE149</f>
        <v>-1.5058261886951014E-2</v>
      </c>
      <c r="AW144" s="76">
        <f>'Calculs rendements'!GI149</f>
        <v>-5.6484882502860094E-2</v>
      </c>
      <c r="AX144" s="76">
        <f>'Calculs rendements'!GM149</f>
        <v>-5.1146088076917465E-2</v>
      </c>
      <c r="AY144" s="76">
        <f>'Calculs rendements'!GQ149</f>
        <v>-0.11007165828413035</v>
      </c>
    </row>
    <row r="145" spans="2:51">
      <c r="B145" s="76">
        <f>'Calculs rendements'!C150</f>
        <v>6.9590479643752978E-2</v>
      </c>
      <c r="C145" s="76">
        <f>'Calculs rendements'!G150</f>
        <v>6.5415493395429417E-2</v>
      </c>
      <c r="D145" s="76">
        <f>'Calculs rendements'!K150</f>
        <v>-5.2603724207902824E-2</v>
      </c>
      <c r="E145" s="76">
        <f>'Calculs rendements'!O150</f>
        <v>5.6844178371748821E-2</v>
      </c>
      <c r="F145" s="76">
        <f>'Calculs rendements'!S150</f>
        <v>4.4002752401071876E-2</v>
      </c>
      <c r="G145" s="76">
        <f>'Calculs rendements'!W150</f>
        <v>9.2326477268995608E-2</v>
      </c>
      <c r="H145" s="76">
        <f>'Calculs rendements'!AA150</f>
        <v>5.6750592425464215E-2</v>
      </c>
      <c r="I145" s="76">
        <f>'Calculs rendements'!AE150</f>
        <v>3.4068552344072092E-2</v>
      </c>
      <c r="J145" s="76">
        <f>'Calculs rendements'!AI150</f>
        <v>6.4008782999701447E-2</v>
      </c>
      <c r="K145" s="76">
        <f>'Calculs rendements'!AM150</f>
        <v>5.5452226047621088E-2</v>
      </c>
      <c r="L145" s="76">
        <f>'Calculs rendements'!AQ150</f>
        <v>2.8885470494574749E-2</v>
      </c>
      <c r="M145" s="76">
        <f>'Calculs rendements'!AU150</f>
        <v>8.868720260423113E-2</v>
      </c>
      <c r="N145" s="76">
        <f>'Calculs rendements'!AY150</f>
        <v>3.8678580122350682E-2</v>
      </c>
      <c r="O145" s="76">
        <f>'Calculs rendements'!BC150</f>
        <v>-7.9690992390107906E-2</v>
      </c>
      <c r="P145" s="76">
        <f>'Calculs rendements'!BG150</f>
        <v>6.6699490660235339E-2</v>
      </c>
      <c r="Q145" s="76">
        <f>'Calculs rendements'!BK150</f>
        <v>8.5343859713773285E-2</v>
      </c>
      <c r="R145" s="76">
        <f>'Calculs rendements'!BO150</f>
        <v>2.7927097361462021E-2</v>
      </c>
      <c r="S145" s="76">
        <f>'Calculs rendements'!BS150</f>
        <v>0.13082380662623389</v>
      </c>
      <c r="T145" s="76">
        <f>'Calculs rendements'!BW150</f>
        <v>8.8944065533577907E-2</v>
      </c>
      <c r="U145" s="76">
        <f>'Calculs rendements'!CA150</f>
        <v>-5.6259235938623295E-2</v>
      </c>
      <c r="V145" s="76">
        <f>'Calculs rendements'!CE150</f>
        <v>7.4836124123025261E-2</v>
      </c>
      <c r="W145" s="76">
        <f>'Calculs rendements'!CI150</f>
        <v>5.3151897978949113E-2</v>
      </c>
      <c r="X145" s="76">
        <f>'Calculs rendements'!CM150</f>
        <v>-4.4976836180883044E-2</v>
      </c>
      <c r="Y145" s="76">
        <f>'Calculs rendements'!CQ150</f>
        <v>-5.5696588654756775E-2</v>
      </c>
      <c r="Z145" s="76">
        <f>'Calculs rendements'!CU150</f>
        <v>8.8028737459551233E-3</v>
      </c>
      <c r="AA145" s="76">
        <f>'Calculs rendements'!CY150</f>
        <v>-3.3197520411467887E-3</v>
      </c>
      <c r="AB145" s="76">
        <f>'Calculs rendements'!DC150</f>
        <v>4.560589577854153E-2</v>
      </c>
      <c r="AC145" s="76">
        <f>'Calculs rendements'!DG150</f>
        <v>2.9847138349073772E-2</v>
      </c>
      <c r="AD145" s="76">
        <f>'Calculs rendements'!DK150</f>
        <v>-5.127762981821651E-3</v>
      </c>
      <c r="AE145" s="76">
        <f>'Calculs rendements'!DO150</f>
        <v>5.8155480979393416E-2</v>
      </c>
      <c r="AF145" s="76">
        <f>'Calculs rendements'!DS150</f>
        <v>4.2347407403438349E-2</v>
      </c>
      <c r="AG145" s="76">
        <f>'Calculs rendements'!DW150</f>
        <v>-6.9696111657479368E-2</v>
      </c>
      <c r="AH145" s="76">
        <f>'Calculs rendements'!EA150</f>
        <v>0.10536054347216399</v>
      </c>
      <c r="AI145" s="76">
        <f>'Calculs rendements'!EE150</f>
        <v>0.10799176978575285</v>
      </c>
      <c r="AJ145" s="76">
        <f>'Calculs rendements'!EI150</f>
        <v>-2.1447894765496647E-2</v>
      </c>
      <c r="AK145" s="76">
        <f>'Calculs rendements'!EM150</f>
        <v>1.5099147431516281E-2</v>
      </c>
      <c r="AL145" s="76">
        <f>'Calculs rendements'!EQ150</f>
        <v>6.4151896073986303E-2</v>
      </c>
      <c r="AM145" s="76">
        <f>'Calculs rendements'!EU150</f>
        <v>8.4484620691620063E-2</v>
      </c>
      <c r="AN145" s="76">
        <f>'Calculs rendements'!EY150</f>
        <v>7.78501066445422E-2</v>
      </c>
      <c r="AO145" s="76">
        <f>'Calculs rendements'!FC150</f>
        <v>3.7677525581587157E-2</v>
      </c>
      <c r="AP145" s="76">
        <f>'Calculs rendements'!FG150</f>
        <v>9.0498853494932353E-3</v>
      </c>
      <c r="AQ145" s="76">
        <f>'Calculs rendements'!FK150</f>
        <v>5.0317245655903391E-2</v>
      </c>
      <c r="AR145" s="76">
        <f>'Calculs rendements'!FO150</f>
        <v>1.9144868642724108E-3</v>
      </c>
      <c r="AS145" s="76">
        <f>'Calculs rendements'!FS150</f>
        <v>2.4664986577103212E-2</v>
      </c>
      <c r="AT145" s="76">
        <f>'Calculs rendements'!FW150</f>
        <v>3.8618556227334726E-2</v>
      </c>
      <c r="AU145" s="76">
        <f>'Calculs rendements'!GA150</f>
        <v>3.9760732082592669E-2</v>
      </c>
      <c r="AV145" s="76">
        <f>'Calculs rendements'!GE150</f>
        <v>6.5858836388288405E-2</v>
      </c>
      <c r="AW145" s="76">
        <f>'Calculs rendements'!GI150</f>
        <v>7.5754351552906024E-2</v>
      </c>
      <c r="AX145" s="76">
        <f>'Calculs rendements'!GM150</f>
        <v>3.5860423429544597E-2</v>
      </c>
      <c r="AY145" s="76">
        <f>'Calculs rendements'!GQ150</f>
        <v>5.4935335086434493E-2</v>
      </c>
    </row>
    <row r="146" spans="2:51">
      <c r="B146" s="76">
        <f>'Calculs rendements'!C151</f>
        <v>4.8374482922419653E-3</v>
      </c>
      <c r="C146" s="76">
        <f>'Calculs rendements'!G151</f>
        <v>-8.8585516665106792E-2</v>
      </c>
      <c r="D146" s="76">
        <f>'Calculs rendements'!K151</f>
        <v>-5.646561280147748E-2</v>
      </c>
      <c r="E146" s="76">
        <f>'Calculs rendements'!O151</f>
        <v>5.7085440151801682E-3</v>
      </c>
      <c r="F146" s="76">
        <f>'Calculs rendements'!S151</f>
        <v>2.7494204882163809E-2</v>
      </c>
      <c r="G146" s="76">
        <f>'Calculs rendements'!W151</f>
        <v>1.5190086763669459E-2</v>
      </c>
      <c r="H146" s="76">
        <f>'Calculs rendements'!AA151</f>
        <v>-1.4928060475802165E-2</v>
      </c>
      <c r="I146" s="76">
        <f>'Calculs rendements'!AE151</f>
        <v>3.9475918129094165E-2</v>
      </c>
      <c r="J146" s="76">
        <f>'Calculs rendements'!AI151</f>
        <v>-6.7984566207416344E-2</v>
      </c>
      <c r="K146" s="76">
        <f>'Calculs rendements'!AM151</f>
        <v>-2.866244948910503E-2</v>
      </c>
      <c r="L146" s="76">
        <f>'Calculs rendements'!AQ151</f>
        <v>-0.16964584895326298</v>
      </c>
      <c r="M146" s="76">
        <f>'Calculs rendements'!AU151</f>
        <v>-7.9767836640767392E-3</v>
      </c>
      <c r="N146" s="76">
        <f>'Calculs rendements'!AY151</f>
        <v>-4.3817050662860242E-2</v>
      </c>
      <c r="O146" s="76">
        <f>'Calculs rendements'!BC151</f>
        <v>3.0966283344199125E-2</v>
      </c>
      <c r="P146" s="76">
        <f>'Calculs rendements'!BG151</f>
        <v>5.2411269555508899E-2</v>
      </c>
      <c r="Q146" s="76">
        <f>'Calculs rendements'!BK151</f>
        <v>-2.9742813172165261E-3</v>
      </c>
      <c r="R146" s="76">
        <f>'Calculs rendements'!BO151</f>
        <v>-4.5633807570369132E-2</v>
      </c>
      <c r="S146" s="76">
        <f>'Calculs rendements'!BS151</f>
        <v>-3.3398246413332569E-2</v>
      </c>
      <c r="T146" s="76">
        <f>'Calculs rendements'!BW151</f>
        <v>1.710937746035205E-2</v>
      </c>
      <c r="U146" s="76">
        <f>'Calculs rendements'!CA151</f>
        <v>-0.10211609805864529</v>
      </c>
      <c r="V146" s="76">
        <f>'Calculs rendements'!CE151</f>
        <v>-2.3994035041970615E-2</v>
      </c>
      <c r="W146" s="76">
        <f>'Calculs rendements'!CI151</f>
        <v>-1.0875331710918684E-2</v>
      </c>
      <c r="X146" s="76">
        <f>'Calculs rendements'!CM151</f>
        <v>5.7695005089217995E-2</v>
      </c>
      <c r="Y146" s="76">
        <f>'Calculs rendements'!CQ151</f>
        <v>-3.9834984160583363E-2</v>
      </c>
      <c r="Z146" s="76">
        <f>'Calculs rendements'!CU151</f>
        <v>3.1913014349456287E-2</v>
      </c>
      <c r="AA146" s="76">
        <f>'Calculs rendements'!CY151</f>
        <v>5.0150210937134752E-2</v>
      </c>
      <c r="AB146" s="76">
        <f>'Calculs rendements'!DC151</f>
        <v>-4.1372860290741491E-2</v>
      </c>
      <c r="AC146" s="76">
        <f>'Calculs rendements'!DG151</f>
        <v>-1.5104901279801604E-2</v>
      </c>
      <c r="AD146" s="76">
        <f>'Calculs rendements'!DK151</f>
        <v>5.2657369818066888E-2</v>
      </c>
      <c r="AE146" s="76">
        <f>'Calculs rendements'!DO151</f>
        <v>-2.2857681726446703E-2</v>
      </c>
      <c r="AF146" s="76">
        <f>'Calculs rendements'!DS151</f>
        <v>-7.9115639770299617E-2</v>
      </c>
      <c r="AG146" s="76">
        <f>'Calculs rendements'!DW151</f>
        <v>-3.0778674856611791E-2</v>
      </c>
      <c r="AH146" s="76">
        <f>'Calculs rendements'!EA151</f>
        <v>-0.11279553648956051</v>
      </c>
      <c r="AI146" s="76">
        <f>'Calculs rendements'!EE151</f>
        <v>-1.059484701047641E-3</v>
      </c>
      <c r="AJ146" s="76">
        <f>'Calculs rendements'!EI151</f>
        <v>7.1187929194683239E-2</v>
      </c>
      <c r="AK146" s="76">
        <f>'Calculs rendements'!EM151</f>
        <v>4.0586271537178857E-2</v>
      </c>
      <c r="AL146" s="76">
        <f>'Calculs rendements'!EQ151</f>
        <v>1.2276918043090567E-2</v>
      </c>
      <c r="AM146" s="76">
        <f>'Calculs rendements'!EU151</f>
        <v>-4.3382436440447623E-3</v>
      </c>
      <c r="AN146" s="76">
        <f>'Calculs rendements'!EY151</f>
        <v>-1.8849201013228078E-2</v>
      </c>
      <c r="AO146" s="76">
        <f>'Calculs rendements'!FC151</f>
        <v>-0.13106316658005487</v>
      </c>
      <c r="AP146" s="76">
        <f>'Calculs rendements'!FG151</f>
        <v>-2.6627814697440567E-2</v>
      </c>
      <c r="AQ146" s="76">
        <f>'Calculs rendements'!FK151</f>
        <v>1.0201674267936054E-2</v>
      </c>
      <c r="AR146" s="76">
        <f>'Calculs rendements'!FO151</f>
        <v>5.4587194109217835E-2</v>
      </c>
      <c r="AS146" s="76">
        <f>'Calculs rendements'!FS151</f>
        <v>2.6015268198173066E-2</v>
      </c>
      <c r="AT146" s="76">
        <f>'Calculs rendements'!FW151</f>
        <v>1.6457320985549678E-3</v>
      </c>
      <c r="AU146" s="76">
        <f>'Calculs rendements'!GA151</f>
        <v>6.2829674263702062E-2</v>
      </c>
      <c r="AV146" s="76">
        <f>'Calculs rendements'!GE151</f>
        <v>5.7075651084167373E-2</v>
      </c>
      <c r="AW146" s="76">
        <f>'Calculs rendements'!GI151</f>
        <v>-4.7396952440104299E-2</v>
      </c>
      <c r="AX146" s="76">
        <f>'Calculs rendements'!GM151</f>
        <v>4.0757051084589681E-3</v>
      </c>
      <c r="AY146" s="76">
        <f>'Calculs rendements'!GQ151</f>
        <v>-5.0724632741932583E-2</v>
      </c>
    </row>
    <row r="147" spans="2:51">
      <c r="B147" s="76">
        <f>'Calculs rendements'!C152</f>
        <v>0.14125245739451461</v>
      </c>
      <c r="C147" s="76">
        <f>'Calculs rendements'!G152</f>
        <v>9.9062977872914834E-2</v>
      </c>
      <c r="D147" s="76">
        <f>'Calculs rendements'!K152</f>
        <v>8.2678018961843014E-2</v>
      </c>
      <c r="E147" s="76">
        <f>'Calculs rendements'!O152</f>
        <v>0.16745481945135726</v>
      </c>
      <c r="F147" s="76">
        <f>'Calculs rendements'!S152</f>
        <v>-6.8893172339950732E-3</v>
      </c>
      <c r="G147" s="76">
        <f>'Calculs rendements'!W152</f>
        <v>0.13258879337317339</v>
      </c>
      <c r="H147" s="76">
        <f>'Calculs rendements'!AA152</f>
        <v>-8.0321018975636101E-3</v>
      </c>
      <c r="I147" s="76">
        <f>'Calculs rendements'!AE152</f>
        <v>2.2377065823727327E-2</v>
      </c>
      <c r="J147" s="76">
        <f>'Calculs rendements'!AI152</f>
        <v>0.12502773504548828</v>
      </c>
      <c r="K147" s="76">
        <f>'Calculs rendements'!AM152</f>
        <v>8.0469647231466171E-2</v>
      </c>
      <c r="L147" s="76">
        <f>'Calculs rendements'!AQ152</f>
        <v>0.13232152195453939</v>
      </c>
      <c r="M147" s="76">
        <f>'Calculs rendements'!AU152</f>
        <v>6.3810038285155801E-2</v>
      </c>
      <c r="N147" s="76">
        <f>'Calculs rendements'!AY152</f>
        <v>0.12897760792515423</v>
      </c>
      <c r="O147" s="76">
        <f>'Calculs rendements'!BC152</f>
        <v>-3.5519193321555856E-2</v>
      </c>
      <c r="P147" s="76">
        <f>'Calculs rendements'!BG152</f>
        <v>4.1367105167902769E-2</v>
      </c>
      <c r="Q147" s="76">
        <f>'Calculs rendements'!BK152</f>
        <v>7.1318902692224823E-2</v>
      </c>
      <c r="R147" s="76">
        <f>'Calculs rendements'!BO152</f>
        <v>-5.1763474527087384E-2</v>
      </c>
      <c r="S147" s="76">
        <f>'Calculs rendements'!BS152</f>
        <v>0.14287444454473605</v>
      </c>
      <c r="T147" s="76">
        <f>'Calculs rendements'!BW152</f>
        <v>0.15433714435272275</v>
      </c>
      <c r="U147" s="76">
        <f>'Calculs rendements'!CA152</f>
        <v>2.652303907354972E-2</v>
      </c>
      <c r="V147" s="76">
        <f>'Calculs rendements'!CE152</f>
        <v>0.14135409342371674</v>
      </c>
      <c r="W147" s="76">
        <f>'Calculs rendements'!CI152</f>
        <v>8.2422963382019529E-2</v>
      </c>
      <c r="X147" s="76">
        <f>'Calculs rendements'!CM152</f>
        <v>2.8805361925168485E-2</v>
      </c>
      <c r="Y147" s="76">
        <f>'Calculs rendements'!CQ152</f>
        <v>7.9896453757708069E-2</v>
      </c>
      <c r="Z147" s="76">
        <f>'Calculs rendements'!CU152</f>
        <v>-8.4083117210541319E-2</v>
      </c>
      <c r="AA147" s="76">
        <f>'Calculs rendements'!CY152</f>
        <v>1.6172626506171059E-2</v>
      </c>
      <c r="AB147" s="76">
        <f>'Calculs rendements'!DC152</f>
        <v>8.9869191764844245E-2</v>
      </c>
      <c r="AC147" s="76">
        <f>'Calculs rendements'!DG152</f>
        <v>0.15537202195121988</v>
      </c>
      <c r="AD147" s="76">
        <f>'Calculs rendements'!DK152</f>
        <v>-6.0487984666683328E-2</v>
      </c>
      <c r="AE147" s="76">
        <f>'Calculs rendements'!DO152</f>
        <v>7.0147923576067736E-2</v>
      </c>
      <c r="AF147" s="76">
        <f>'Calculs rendements'!DS152</f>
        <v>0.10023262702517038</v>
      </c>
      <c r="AG147" s="76">
        <f>'Calculs rendements'!DW152</f>
        <v>-9.5148118382691535E-2</v>
      </c>
      <c r="AH147" s="76">
        <f>'Calculs rendements'!EA152</f>
        <v>6.0113994937151E-2</v>
      </c>
      <c r="AI147" s="76">
        <f>'Calculs rendements'!EE152</f>
        <v>0.11294216397960866</v>
      </c>
      <c r="AJ147" s="76">
        <f>'Calculs rendements'!EI152</f>
        <v>-7.7455898167894485E-2</v>
      </c>
      <c r="AK147" s="76">
        <f>'Calculs rendements'!EM152</f>
        <v>5.9473152693992677E-2</v>
      </c>
      <c r="AL147" s="76">
        <f>'Calculs rendements'!EQ152</f>
        <v>6.1831029881673646E-2</v>
      </c>
      <c r="AM147" s="76">
        <f>'Calculs rendements'!EU152</f>
        <v>1.6223718613173389E-2</v>
      </c>
      <c r="AN147" s="76">
        <f>'Calculs rendements'!EY152</f>
        <v>1.4297048173595187E-2</v>
      </c>
      <c r="AO147" s="76">
        <f>'Calculs rendements'!FC152</f>
        <v>2.3862599880510912E-2</v>
      </c>
      <c r="AP147" s="76">
        <f>'Calculs rendements'!FG152</f>
        <v>4.3600037713821295E-2</v>
      </c>
      <c r="AQ147" s="76">
        <f>'Calculs rendements'!FK152</f>
        <v>1.6537090176792116E-2</v>
      </c>
      <c r="AR147" s="76">
        <f>'Calculs rendements'!FO152</f>
        <v>6.0350032006701768E-4</v>
      </c>
      <c r="AS147" s="76">
        <f>'Calculs rendements'!FS152</f>
        <v>6.6673892752930564E-2</v>
      </c>
      <c r="AT147" s="76">
        <f>'Calculs rendements'!FW152</f>
        <v>0.16127314141095062</v>
      </c>
      <c r="AU147" s="76">
        <f>'Calculs rendements'!GA152</f>
        <v>3.7989618634462742E-2</v>
      </c>
      <c r="AV147" s="76">
        <f>'Calculs rendements'!GE152</f>
        <v>7.6402528559651961E-2</v>
      </c>
      <c r="AW147" s="76">
        <f>'Calculs rendements'!GI152</f>
        <v>7.3844340324860661E-2</v>
      </c>
      <c r="AX147" s="76">
        <f>'Calculs rendements'!GM152</f>
        <v>-3.8044546701976593E-2</v>
      </c>
      <c r="AY147" s="76">
        <f>'Calculs rendements'!GQ152</f>
        <v>3.2099178305608225E-2</v>
      </c>
    </row>
    <row r="148" spans="2:51">
      <c r="B148" s="76">
        <f>'Calculs rendements'!C153</f>
        <v>5.0506786589917585E-2</v>
      </c>
      <c r="C148" s="76">
        <f>'Calculs rendements'!G153</f>
        <v>0.13292120361515522</v>
      </c>
      <c r="D148" s="76">
        <f>'Calculs rendements'!K153</f>
        <v>5.8372580175723061E-2</v>
      </c>
      <c r="E148" s="76">
        <f>'Calculs rendements'!O153</f>
        <v>8.0010246227893711E-3</v>
      </c>
      <c r="F148" s="76">
        <f>'Calculs rendements'!S153</f>
        <v>8.2565437262178201E-2</v>
      </c>
      <c r="G148" s="76">
        <f>'Calculs rendements'!W153</f>
        <v>1.9919618451196785E-2</v>
      </c>
      <c r="H148" s="76">
        <f>'Calculs rendements'!AA153</f>
        <v>0.10438387168377149</v>
      </c>
      <c r="I148" s="76">
        <f>'Calculs rendements'!AE153</f>
        <v>9.0412681178665438E-2</v>
      </c>
      <c r="J148" s="76">
        <f>'Calculs rendements'!AI153</f>
        <v>3.0764620829356024E-2</v>
      </c>
      <c r="K148" s="76">
        <f>'Calculs rendements'!AM153</f>
        <v>6.7202341665989651E-2</v>
      </c>
      <c r="L148" s="76">
        <f>'Calculs rendements'!AQ153</f>
        <v>0.15892136624593928</v>
      </c>
      <c r="M148" s="76">
        <f>'Calculs rendements'!AU153</f>
        <v>2.1622523888463797E-2</v>
      </c>
      <c r="N148" s="76">
        <f>'Calculs rendements'!AY153</f>
        <v>7.4512182086479015E-2</v>
      </c>
      <c r="O148" s="76">
        <f>'Calculs rendements'!BC153</f>
        <v>-0.16027314793164213</v>
      </c>
      <c r="P148" s="76">
        <f>'Calculs rendements'!BG153</f>
        <v>3.5076441789562797E-2</v>
      </c>
      <c r="Q148" s="76">
        <f>'Calculs rendements'!BK153</f>
        <v>0.12853916825551431</v>
      </c>
      <c r="R148" s="76">
        <f>'Calculs rendements'!BO153</f>
        <v>0.10762411982574489</v>
      </c>
      <c r="S148" s="76">
        <f>'Calculs rendements'!BS153</f>
        <v>8.6738610865768465E-2</v>
      </c>
      <c r="T148" s="76">
        <f>'Calculs rendements'!BW153</f>
        <v>7.2251305767186066E-2</v>
      </c>
      <c r="U148" s="76">
        <f>'Calculs rendements'!CA153</f>
        <v>0.11284933671458892</v>
      </c>
      <c r="V148" s="76">
        <f>'Calculs rendements'!CE153</f>
        <v>8.8782818896408655E-2</v>
      </c>
      <c r="W148" s="76">
        <f>'Calculs rendements'!CI153</f>
        <v>8.4330634209156374E-2</v>
      </c>
      <c r="X148" s="76">
        <f>'Calculs rendements'!CM153</f>
        <v>0.12393172846017415</v>
      </c>
      <c r="Y148" s="76">
        <f>'Calculs rendements'!CQ153</f>
        <v>2.6655262973213415E-2</v>
      </c>
      <c r="Z148" s="76">
        <f>'Calculs rendements'!CU153</f>
        <v>2.6425227809537041E-2</v>
      </c>
      <c r="AA148" s="76">
        <f>'Calculs rendements'!CY153</f>
        <v>8.5227005683201448E-2</v>
      </c>
      <c r="AB148" s="76">
        <f>'Calculs rendements'!DC153</f>
        <v>4.529084462473177E-2</v>
      </c>
      <c r="AC148" s="76">
        <f>'Calculs rendements'!DG153</f>
        <v>6.0793571658776857E-2</v>
      </c>
      <c r="AD148" s="76">
        <f>'Calculs rendements'!DK153</f>
        <v>9.0637692529067657E-2</v>
      </c>
      <c r="AE148" s="76">
        <f>'Calculs rendements'!DO153</f>
        <v>0.13852292655418283</v>
      </c>
      <c r="AF148" s="76">
        <f>'Calculs rendements'!DS153</f>
        <v>7.1695813488533808E-2</v>
      </c>
      <c r="AG148" s="76">
        <f>'Calculs rendements'!DW153</f>
        <v>-3.2874708863532574E-2</v>
      </c>
      <c r="AH148" s="76">
        <f>'Calculs rendements'!EA153</f>
        <v>0.12633534470762486</v>
      </c>
      <c r="AI148" s="76">
        <f>'Calculs rendements'!EE153</f>
        <v>4.2612916894020865E-2</v>
      </c>
      <c r="AJ148" s="76">
        <f>'Calculs rendements'!EI153</f>
        <v>0.10992116498179302</v>
      </c>
      <c r="AK148" s="76">
        <f>'Calculs rendements'!EM153</f>
        <v>0.10860022684798606</v>
      </c>
      <c r="AL148" s="76">
        <f>'Calculs rendements'!EQ153</f>
        <v>5.6095757570051717E-2</v>
      </c>
      <c r="AM148" s="76">
        <f>'Calculs rendements'!EU153</f>
        <v>8.677365431774238E-2</v>
      </c>
      <c r="AN148" s="76">
        <f>'Calculs rendements'!EY153</f>
        <v>7.575721731463864E-3</v>
      </c>
      <c r="AO148" s="76">
        <f>'Calculs rendements'!FC153</f>
        <v>0.14230059091824723</v>
      </c>
      <c r="AP148" s="76">
        <f>'Calculs rendements'!FG153</f>
        <v>5.2060690285924555E-2</v>
      </c>
      <c r="AQ148" s="76">
        <f>'Calculs rendements'!FK153</f>
        <v>3.6410067117079649E-2</v>
      </c>
      <c r="AR148" s="76">
        <f>'Calculs rendements'!FO153</f>
        <v>7.1302921226113217E-2</v>
      </c>
      <c r="AS148" s="76">
        <f>'Calculs rendements'!FS153</f>
        <v>5.2881724807346563E-2</v>
      </c>
      <c r="AT148" s="76">
        <f>'Calculs rendements'!FW153</f>
        <v>2.9547155648146813E-2</v>
      </c>
      <c r="AU148" s="76">
        <f>'Calculs rendements'!GA153</f>
        <v>8.3191761102541992E-2</v>
      </c>
      <c r="AV148" s="76">
        <f>'Calculs rendements'!GE153</f>
        <v>0.15219346538446255</v>
      </c>
      <c r="AW148" s="76">
        <f>'Calculs rendements'!GI153</f>
        <v>5.8994951153561737E-2</v>
      </c>
      <c r="AX148" s="76">
        <f>'Calculs rendements'!GM153</f>
        <v>4.2934333168975256E-2</v>
      </c>
      <c r="AY148" s="76">
        <f>'Calculs rendements'!GQ153</f>
        <v>0.12976892977280272</v>
      </c>
    </row>
    <row r="149" spans="2:51">
      <c r="B149" s="76">
        <f>'Calculs rendements'!C154</f>
        <v>8.7907845238245381E-4</v>
      </c>
      <c r="C149" s="76">
        <f>'Calculs rendements'!G154</f>
        <v>1.524198267315188E-3</v>
      </c>
      <c r="D149" s="76">
        <f>'Calculs rendements'!K154</f>
        <v>-4.1482997615644356E-2</v>
      </c>
      <c r="E149" s="76">
        <f>'Calculs rendements'!O154</f>
        <v>7.9841200194813496E-3</v>
      </c>
      <c r="F149" s="76">
        <f>'Calculs rendements'!S154</f>
        <v>7.1980160736503665E-2</v>
      </c>
      <c r="G149" s="76">
        <f>'Calculs rendements'!W154</f>
        <v>5.4570007234184044E-2</v>
      </c>
      <c r="H149" s="76">
        <f>'Calculs rendements'!AA154</f>
        <v>8.7771885730098965E-3</v>
      </c>
      <c r="I149" s="76">
        <f>'Calculs rendements'!AE154</f>
        <v>8.3230654149723707E-2</v>
      </c>
      <c r="J149" s="76">
        <f>'Calculs rendements'!AI154</f>
        <v>5.8101879559393554E-2</v>
      </c>
      <c r="K149" s="76">
        <f>'Calculs rendements'!AM154</f>
        <v>4.7105619903161221E-2</v>
      </c>
      <c r="L149" s="76">
        <f>'Calculs rendements'!AQ154</f>
        <v>8.833593100797861E-2</v>
      </c>
      <c r="M149" s="76">
        <f>'Calculs rendements'!AU154</f>
        <v>7.8705072015496286E-2</v>
      </c>
      <c r="N149" s="76">
        <f>'Calculs rendements'!AY154</f>
        <v>7.7479944221527458E-2</v>
      </c>
      <c r="O149" s="76">
        <f>'Calculs rendements'!BC154</f>
        <v>9.1799169346462914E-2</v>
      </c>
      <c r="P149" s="76">
        <f>'Calculs rendements'!BG154</f>
        <v>-1.9018237661691684E-2</v>
      </c>
      <c r="Q149" s="76">
        <f>'Calculs rendements'!BK154</f>
        <v>9.4503643829799089E-2</v>
      </c>
      <c r="R149" s="76">
        <f>'Calculs rendements'!BO154</f>
        <v>8.250578168152603E-2</v>
      </c>
      <c r="S149" s="76">
        <f>'Calculs rendements'!BS154</f>
        <v>2.2539566300501593E-2</v>
      </c>
      <c r="T149" s="76">
        <f>'Calculs rendements'!BW154</f>
        <v>3.6545066229800263E-2</v>
      </c>
      <c r="U149" s="76">
        <f>'Calculs rendements'!CA154</f>
        <v>-3.3529639037454685E-2</v>
      </c>
      <c r="V149" s="76">
        <f>'Calculs rendements'!CE154</f>
        <v>3.0074124697659941E-2</v>
      </c>
      <c r="W149" s="76">
        <f>'Calculs rendements'!CI154</f>
        <v>3.3159541165874135E-2</v>
      </c>
      <c r="X149" s="76">
        <f>'Calculs rendements'!CM154</f>
        <v>3.9529266550569842E-3</v>
      </c>
      <c r="Y149" s="76">
        <f>'Calculs rendements'!CQ154</f>
        <v>3.1170044354074066E-2</v>
      </c>
      <c r="Z149" s="76">
        <f>'Calculs rendements'!CU154</f>
        <v>0.1831455577394879</v>
      </c>
      <c r="AA149" s="76">
        <f>'Calculs rendements'!CY154</f>
        <v>5.3033344554746259E-2</v>
      </c>
      <c r="AB149" s="76">
        <f>'Calculs rendements'!DC154</f>
        <v>4.6417473749677338E-3</v>
      </c>
      <c r="AC149" s="76">
        <f>'Calculs rendements'!DG154</f>
        <v>3.2841116638834773E-2</v>
      </c>
      <c r="AD149" s="76">
        <f>'Calculs rendements'!DK154</f>
        <v>-3.4327781972924992E-3</v>
      </c>
      <c r="AE149" s="76">
        <f>'Calculs rendements'!DO154</f>
        <v>5.9204317347210766E-2</v>
      </c>
      <c r="AF149" s="76">
        <f>'Calculs rendements'!DS154</f>
        <v>5.1270080695775839E-3</v>
      </c>
      <c r="AG149" s="76">
        <f>'Calculs rendements'!DW154</f>
        <v>0.16685163502182285</v>
      </c>
      <c r="AH149" s="76">
        <f>'Calculs rendements'!EA154</f>
        <v>5.9548041665968582E-2</v>
      </c>
      <c r="AI149" s="76">
        <f>'Calculs rendements'!EE154</f>
        <v>-8.5450843092746212E-2</v>
      </c>
      <c r="AJ149" s="76">
        <f>'Calculs rendements'!EI154</f>
        <v>4.3387897678216901E-2</v>
      </c>
      <c r="AK149" s="76">
        <f>'Calculs rendements'!EM154</f>
        <v>5.6976095671640838E-2</v>
      </c>
      <c r="AL149" s="76">
        <f>'Calculs rendements'!EQ154</f>
        <v>-4.4862691101022367E-2</v>
      </c>
      <c r="AM149" s="76">
        <f>'Calculs rendements'!EU154</f>
        <v>-1.2971396477817355E-2</v>
      </c>
      <c r="AN149" s="76">
        <f>'Calculs rendements'!EY154</f>
        <v>-7.6840295857984645E-2</v>
      </c>
      <c r="AO149" s="76">
        <f>'Calculs rendements'!FC154</f>
        <v>8.4769998062021137E-2</v>
      </c>
      <c r="AP149" s="76">
        <f>'Calculs rendements'!FG154</f>
        <v>-5.3394367456928524E-3</v>
      </c>
      <c r="AQ149" s="76">
        <f>'Calculs rendements'!FK154</f>
        <v>5.8316455203906277E-2</v>
      </c>
      <c r="AR149" s="76">
        <f>'Calculs rendements'!FO154</f>
        <v>4.1271331755404726E-2</v>
      </c>
      <c r="AS149" s="76">
        <f>'Calculs rendements'!FS154</f>
        <v>2.2249529566848586E-2</v>
      </c>
      <c r="AT149" s="76">
        <f>'Calculs rendements'!FW154</f>
        <v>-2.5755883091598521E-2</v>
      </c>
      <c r="AU149" s="76">
        <f>'Calculs rendements'!GA154</f>
        <v>4.4518111341849395E-2</v>
      </c>
      <c r="AV149" s="76">
        <f>'Calculs rendements'!GE154</f>
        <v>1.5581370153241155E-3</v>
      </c>
      <c r="AW149" s="76">
        <f>'Calculs rendements'!GI154</f>
        <v>1.6270464750707592E-2</v>
      </c>
      <c r="AX149" s="76">
        <f>'Calculs rendements'!GM154</f>
        <v>-3.3660687978658489E-2</v>
      </c>
      <c r="AY149" s="76">
        <f>'Calculs rendements'!GQ154</f>
        <v>9.677796207025019E-2</v>
      </c>
    </row>
    <row r="150" spans="2:51">
      <c r="B150" s="76">
        <f>'Calculs rendements'!C155</f>
        <v>-4.4012486678311681E-2</v>
      </c>
      <c r="C150" s="76">
        <f>'Calculs rendements'!G155</f>
        <v>-4.7085668216791679E-2</v>
      </c>
      <c r="D150" s="76">
        <f>'Calculs rendements'!K155</f>
        <v>5.9541076210487938E-2</v>
      </c>
      <c r="E150" s="76">
        <f>'Calculs rendements'!O155</f>
        <v>3.846964009585974E-3</v>
      </c>
      <c r="F150" s="76">
        <f>'Calculs rendements'!S155</f>
        <v>5.9057668919032498E-3</v>
      </c>
      <c r="G150" s="76">
        <f>'Calculs rendements'!W155</f>
        <v>-5.2662942964195152E-3</v>
      </c>
      <c r="H150" s="76">
        <f>'Calculs rendements'!AA155</f>
        <v>-3.2190758888470727E-2</v>
      </c>
      <c r="I150" s="76">
        <f>'Calculs rendements'!AE155</f>
        <v>5.8989298475704034E-2</v>
      </c>
      <c r="J150" s="76">
        <f>'Calculs rendements'!AI155</f>
        <v>-7.4519039342336099E-2</v>
      </c>
      <c r="K150" s="76">
        <f>'Calculs rendements'!AM155</f>
        <v>-7.972514385517257E-3</v>
      </c>
      <c r="L150" s="76">
        <f>'Calculs rendements'!AQ155</f>
        <v>2.5483269329404395E-2</v>
      </c>
      <c r="M150" s="76">
        <f>'Calculs rendements'!AU155</f>
        <v>-5.8849973652701816E-2</v>
      </c>
      <c r="N150" s="76">
        <f>'Calculs rendements'!AY155</f>
        <v>-3.3733976478602386E-2</v>
      </c>
      <c r="O150" s="76">
        <f>'Calculs rendements'!BC155</f>
        <v>7.1463257145068307E-2</v>
      </c>
      <c r="P150" s="76">
        <f>'Calculs rendements'!BG155</f>
        <v>2.0052908087206125E-2</v>
      </c>
      <c r="Q150" s="76">
        <f>'Calculs rendements'!BK155</f>
        <v>-6.8459965743361398E-2</v>
      </c>
      <c r="R150" s="76">
        <f>'Calculs rendements'!BO155</f>
        <v>-2.300714010444585E-3</v>
      </c>
      <c r="S150" s="76">
        <f>'Calculs rendements'!BS155</f>
        <v>-3.4306062252540105E-2</v>
      </c>
      <c r="T150" s="76">
        <f>'Calculs rendements'!BW155</f>
        <v>-3.8627872959812903E-2</v>
      </c>
      <c r="U150" s="76">
        <f>'Calculs rendements'!CA155</f>
        <v>6.3065175799509335E-2</v>
      </c>
      <c r="V150" s="76">
        <f>'Calculs rendements'!CE155</f>
        <v>-9.3079935642148878E-2</v>
      </c>
      <c r="W150" s="76">
        <f>'Calculs rendements'!CI155</f>
        <v>-3.6470442622455725E-2</v>
      </c>
      <c r="X150" s="76">
        <f>'Calculs rendements'!CM155</f>
        <v>2.9432933277030272E-2</v>
      </c>
      <c r="Y150" s="76">
        <f>'Calculs rendements'!CQ155</f>
        <v>-2.3635245059036099E-3</v>
      </c>
      <c r="Z150" s="76">
        <f>'Calculs rendements'!CU155</f>
        <v>2.1482307598377465E-2</v>
      </c>
      <c r="AA150" s="76">
        <f>'Calculs rendements'!CY155</f>
        <v>1.4292013563887642E-2</v>
      </c>
      <c r="AB150" s="76">
        <f>'Calculs rendements'!DC155</f>
        <v>2.9735563470603028E-2</v>
      </c>
      <c r="AC150" s="76">
        <f>'Calculs rendements'!DG155</f>
        <v>3.8387446862583204E-3</v>
      </c>
      <c r="AD150" s="76">
        <f>'Calculs rendements'!DK155</f>
        <v>-1.7342907222822345E-2</v>
      </c>
      <c r="AE150" s="76">
        <f>'Calculs rendements'!DO155</f>
        <v>-4.8537706981049027E-2</v>
      </c>
      <c r="AF150" s="76">
        <f>'Calculs rendements'!DS155</f>
        <v>-7.9213676133465416E-2</v>
      </c>
      <c r="AG150" s="76">
        <f>'Calculs rendements'!DW155</f>
        <v>4.6560508842162784E-2</v>
      </c>
      <c r="AH150" s="76">
        <f>'Calculs rendements'!EA155</f>
        <v>-3.6707171941602256E-3</v>
      </c>
      <c r="AI150" s="76">
        <f>'Calculs rendements'!EE155</f>
        <v>-1.5149414022398042E-2</v>
      </c>
      <c r="AJ150" s="76">
        <f>'Calculs rendements'!EI155</f>
        <v>-3.5384614290388021E-2</v>
      </c>
      <c r="AK150" s="76">
        <f>'Calculs rendements'!EM155</f>
        <v>-2.9211529125742087E-2</v>
      </c>
      <c r="AL150" s="76">
        <f>'Calculs rendements'!EQ155</f>
        <v>1.5686632827650267E-2</v>
      </c>
      <c r="AM150" s="76">
        <f>'Calculs rendements'!EU155</f>
        <v>-2.9571883294138832E-2</v>
      </c>
      <c r="AN150" s="76">
        <f>'Calculs rendements'!EY155</f>
        <v>-1.0926140996994283E-2</v>
      </c>
      <c r="AO150" s="76">
        <f>'Calculs rendements'!FC155</f>
        <v>-5.9102350105165189E-3</v>
      </c>
      <c r="AP150" s="76">
        <f>'Calculs rendements'!FG155</f>
        <v>-0.12276157360651405</v>
      </c>
      <c r="AQ150" s="76">
        <f>'Calculs rendements'!FK155</f>
        <v>-3.1183739701962712E-2</v>
      </c>
      <c r="AR150" s="76">
        <f>'Calculs rendements'!FO155</f>
        <v>7.9005470779381165E-2</v>
      </c>
      <c r="AS150" s="76">
        <f>'Calculs rendements'!FS155</f>
        <v>1.8093696036202971E-2</v>
      </c>
      <c r="AT150" s="76">
        <f>'Calculs rendements'!FW155</f>
        <v>-1.8290140947780413E-2</v>
      </c>
      <c r="AU150" s="76">
        <f>'Calculs rendements'!GA155</f>
        <v>9.0338178580658166E-2</v>
      </c>
      <c r="AV150" s="76">
        <f>'Calculs rendements'!GE155</f>
        <v>4.5440938331897211E-2</v>
      </c>
      <c r="AW150" s="76">
        <f>'Calculs rendements'!GI155</f>
        <v>-6.9934739980611971E-3</v>
      </c>
      <c r="AX150" s="76">
        <f>'Calculs rendements'!GM155</f>
        <v>6.535829929300763E-3</v>
      </c>
      <c r="AY150" s="76">
        <f>'Calculs rendements'!GQ155</f>
        <v>-0.11915288674075981</v>
      </c>
    </row>
    <row r="151" spans="2:51">
      <c r="B151" s="76">
        <f>'Calculs rendements'!C156</f>
        <v>5.0376913008669073E-3</v>
      </c>
      <c r="C151" s="76">
        <f>'Calculs rendements'!G156</f>
        <v>4.6715502150194606E-2</v>
      </c>
      <c r="D151" s="76">
        <f>'Calculs rendements'!K156</f>
        <v>-5.3156657195858568E-2</v>
      </c>
      <c r="E151" s="76">
        <f>'Calculs rendements'!O156</f>
        <v>1.3012322351918827E-3</v>
      </c>
      <c r="F151" s="76">
        <f>'Calculs rendements'!S156</f>
        <v>-7.9811152037957255E-3</v>
      </c>
      <c r="G151" s="76">
        <f>'Calculs rendements'!W156</f>
        <v>8.761654112792611E-3</v>
      </c>
      <c r="H151" s="76">
        <f>'Calculs rendements'!AA156</f>
        <v>-1.7901145179144536E-2</v>
      </c>
      <c r="I151" s="76">
        <f>'Calculs rendements'!AE156</f>
        <v>-4.2787640246250536E-2</v>
      </c>
      <c r="J151" s="76">
        <f>'Calculs rendements'!AI156</f>
        <v>-5.7899299842973321E-3</v>
      </c>
      <c r="K151" s="76">
        <f>'Calculs rendements'!AM156</f>
        <v>-2.2734389147790277E-2</v>
      </c>
      <c r="L151" s="76">
        <f>'Calculs rendements'!AQ156</f>
        <v>0</v>
      </c>
      <c r="M151" s="76">
        <f>'Calculs rendements'!AU156</f>
        <v>-6.6725268776770652E-2</v>
      </c>
      <c r="N151" s="76">
        <f>'Calculs rendements'!AY156</f>
        <v>-6.0820365641577737E-2</v>
      </c>
      <c r="O151" s="76">
        <f>'Calculs rendements'!BC156</f>
        <v>-3.7903625637213403E-2</v>
      </c>
      <c r="P151" s="76">
        <f>'Calculs rendements'!BG156</f>
        <v>5.7826637184289258E-2</v>
      </c>
      <c r="Q151" s="76">
        <f>'Calculs rendements'!BK156</f>
        <v>-4.620101436592406E-2</v>
      </c>
      <c r="R151" s="76">
        <f>'Calculs rendements'!BO156</f>
        <v>-2.7118477743947191E-2</v>
      </c>
      <c r="S151" s="76">
        <f>'Calculs rendements'!BS156</f>
        <v>-5.169265217743834E-2</v>
      </c>
      <c r="T151" s="76">
        <f>'Calculs rendements'!BW156</f>
        <v>1.5315815061531365E-2</v>
      </c>
      <c r="U151" s="76">
        <f>'Calculs rendements'!CA156</f>
        <v>-4.7074663710815014E-2</v>
      </c>
      <c r="V151" s="76">
        <f>'Calculs rendements'!CE156</f>
        <v>-5.2236252930976654E-2</v>
      </c>
      <c r="W151" s="76">
        <f>'Calculs rendements'!CI156</f>
        <v>1.3178337190099141E-2</v>
      </c>
      <c r="X151" s="76">
        <f>'Calculs rendements'!CM156</f>
        <v>8.1647713168881766E-3</v>
      </c>
      <c r="Y151" s="76">
        <f>'Calculs rendements'!CQ156</f>
        <v>5.1648260485364202E-2</v>
      </c>
      <c r="Z151" s="76">
        <f>'Calculs rendements'!CU156</f>
        <v>1.0933053508947641E-2</v>
      </c>
      <c r="AA151" s="76">
        <f>'Calculs rendements'!CY156</f>
        <v>-2.5360592688402024E-2</v>
      </c>
      <c r="AB151" s="76">
        <f>'Calculs rendements'!DC156</f>
        <v>-3.1173808733485135E-2</v>
      </c>
      <c r="AC151" s="76">
        <f>'Calculs rendements'!DG156</f>
        <v>-3.6152617294859645E-3</v>
      </c>
      <c r="AD151" s="76">
        <f>'Calculs rendements'!DK156</f>
        <v>-4.1739771760582059E-3</v>
      </c>
      <c r="AE151" s="76">
        <f>'Calculs rendements'!DO156</f>
        <v>8.4521609181889654E-2</v>
      </c>
      <c r="AF151" s="76">
        <f>'Calculs rendements'!DS156</f>
        <v>3.7019783892119421E-2</v>
      </c>
      <c r="AG151" s="76">
        <f>'Calculs rendements'!DW156</f>
        <v>-4.4335813820051626E-2</v>
      </c>
      <c r="AH151" s="76">
        <f>'Calculs rendements'!EA156</f>
        <v>-2.6079442566675881E-2</v>
      </c>
      <c r="AI151" s="76">
        <f>'Calculs rendements'!EE156</f>
        <v>-2.6118350836170923E-2</v>
      </c>
      <c r="AJ151" s="76">
        <f>'Calculs rendements'!EI156</f>
        <v>2.8254667657599708E-2</v>
      </c>
      <c r="AK151" s="76">
        <f>'Calculs rendements'!EM156</f>
        <v>3.333419188738157E-2</v>
      </c>
      <c r="AL151" s="76">
        <f>'Calculs rendements'!EQ156</f>
        <v>-7.4068992106539389E-2</v>
      </c>
      <c r="AM151" s="76">
        <f>'Calculs rendements'!EU156</f>
        <v>-3.369336342090877E-2</v>
      </c>
      <c r="AN151" s="76">
        <f>'Calculs rendements'!EY156</f>
        <v>6.0805661925971387E-2</v>
      </c>
      <c r="AO151" s="76">
        <f>'Calculs rendements'!FC156</f>
        <v>-4.9993192023544207E-2</v>
      </c>
      <c r="AP151" s="76">
        <f>'Calculs rendements'!FG156</f>
        <v>6.8036815972420991E-2</v>
      </c>
      <c r="AQ151" s="76">
        <f>'Calculs rendements'!FK156</f>
        <v>7.7045184780636419E-2</v>
      </c>
      <c r="AR151" s="76">
        <f>'Calculs rendements'!FO156</f>
        <v>-0.1378459708023147</v>
      </c>
      <c r="AS151" s="76">
        <f>'Calculs rendements'!FS156</f>
        <v>2.1828981725327944E-2</v>
      </c>
      <c r="AT151" s="76">
        <f>'Calculs rendements'!FW156</f>
        <v>-5.2682083653377093E-2</v>
      </c>
      <c r="AU151" s="76">
        <f>'Calculs rendements'!GA156</f>
        <v>-5.8927075419705356E-2</v>
      </c>
      <c r="AV151" s="76">
        <f>'Calculs rendements'!GE156</f>
        <v>9.2387058152312868E-3</v>
      </c>
      <c r="AW151" s="76">
        <f>'Calculs rendements'!GI156</f>
        <v>4.3841434261917556E-2</v>
      </c>
      <c r="AX151" s="76">
        <f>'Calculs rendements'!GM156</f>
        <v>-3.8393389060445739E-2</v>
      </c>
      <c r="AY151" s="76">
        <f>'Calculs rendements'!GQ156</f>
        <v>-4.6678148009006014E-2</v>
      </c>
    </row>
    <row r="152" spans="2:51">
      <c r="B152" s="76">
        <f>'Calculs rendements'!C157</f>
        <v>5.5940569176001777E-4</v>
      </c>
      <c r="C152" s="76">
        <f>'Calculs rendements'!G157</f>
        <v>-3.1321183700256564E-2</v>
      </c>
      <c r="D152" s="76">
        <f>'Calculs rendements'!K157</f>
        <v>-5.3728940045964853E-2</v>
      </c>
      <c r="E152" s="76">
        <f>'Calculs rendements'!O157</f>
        <v>-3.8726610535680238E-2</v>
      </c>
      <c r="F152" s="76">
        <f>'Calculs rendements'!S157</f>
        <v>-5.7705400179579695E-2</v>
      </c>
      <c r="G152" s="76">
        <f>'Calculs rendements'!W157</f>
        <v>-5.6331888363897978E-2</v>
      </c>
      <c r="H152" s="76">
        <f>'Calculs rendements'!AA157</f>
        <v>-5.8362869952521677E-2</v>
      </c>
      <c r="I152" s="76">
        <f>'Calculs rendements'!AE157</f>
        <v>6.1352345559531701E-2</v>
      </c>
      <c r="J152" s="76">
        <f>'Calculs rendements'!AI157</f>
        <v>-1.1430506712879438E-2</v>
      </c>
      <c r="K152" s="76">
        <f>'Calculs rendements'!AM157</f>
        <v>2.1316208026570804E-2</v>
      </c>
      <c r="L152" s="76">
        <f>'Calculs rendements'!AQ157</f>
        <v>-6.3249079926844323E-2</v>
      </c>
      <c r="M152" s="76">
        <f>'Calculs rendements'!AU157</f>
        <v>2.3842075675230643E-2</v>
      </c>
      <c r="N152" s="76">
        <f>'Calculs rendements'!AY157</f>
        <v>-3.4236151624418169E-2</v>
      </c>
      <c r="O152" s="76">
        <f>'Calculs rendements'!BC157</f>
        <v>-4.1089152357564683E-2</v>
      </c>
      <c r="P152" s="76">
        <f>'Calculs rendements'!BG157</f>
        <v>-9.3150356207436322E-2</v>
      </c>
      <c r="Q152" s="76">
        <f>'Calculs rendements'!BK157</f>
        <v>-3.9126132999020985E-2</v>
      </c>
      <c r="R152" s="76">
        <f>'Calculs rendements'!BO157</f>
        <v>1.2173634039265923E-2</v>
      </c>
      <c r="S152" s="76">
        <f>'Calculs rendements'!BS157</f>
        <v>1.7257128501277873E-2</v>
      </c>
      <c r="T152" s="76">
        <f>'Calculs rendements'!BW157</f>
        <v>-4.3620668440900998E-2</v>
      </c>
      <c r="U152" s="76">
        <f>'Calculs rendements'!CA157</f>
        <v>4.5013072450635558E-3</v>
      </c>
      <c r="V152" s="76">
        <f>'Calculs rendements'!CE157</f>
        <v>2.6913955710771999E-3</v>
      </c>
      <c r="W152" s="76">
        <f>'Calculs rendements'!CI157</f>
        <v>2.8848946166121433E-2</v>
      </c>
      <c r="X152" s="76">
        <f>'Calculs rendements'!CM157</f>
        <v>-4.1530974541906192E-2</v>
      </c>
      <c r="Y152" s="76">
        <f>'Calculs rendements'!CQ157</f>
        <v>-7.6565590532211084E-2</v>
      </c>
      <c r="Z152" s="76">
        <f>'Calculs rendements'!CU157</f>
        <v>8.2075936332263538E-2</v>
      </c>
      <c r="AA152" s="76">
        <f>'Calculs rendements'!CY157</f>
        <v>4.2713604901255973E-3</v>
      </c>
      <c r="AB152" s="76">
        <f>'Calculs rendements'!DC157</f>
        <v>-5.1633000202231119E-2</v>
      </c>
      <c r="AC152" s="76">
        <f>'Calculs rendements'!DG157</f>
        <v>-5.7843753092257942E-2</v>
      </c>
      <c r="AD152" s="76">
        <f>'Calculs rendements'!DK157</f>
        <v>5.1995741272985063E-2</v>
      </c>
      <c r="AE152" s="76">
        <f>'Calculs rendements'!DO157</f>
        <v>1.2101034784895283E-2</v>
      </c>
      <c r="AF152" s="76">
        <f>'Calculs rendements'!DS157</f>
        <v>-0.10490836492228107</v>
      </c>
      <c r="AG152" s="76">
        <f>'Calculs rendements'!DW157</f>
        <v>-7.7808040384096133E-4</v>
      </c>
      <c r="AH152" s="76">
        <f>'Calculs rendements'!EA157</f>
        <v>-2.0394018310956739E-2</v>
      </c>
      <c r="AI152" s="76">
        <f>'Calculs rendements'!EE157</f>
        <v>-3.9053465415993222E-2</v>
      </c>
      <c r="AJ152" s="76">
        <f>'Calculs rendements'!EI157</f>
        <v>-5.7330931739108429E-2</v>
      </c>
      <c r="AK152" s="76">
        <f>'Calculs rendements'!EM157</f>
        <v>-3.9413985756537082E-2</v>
      </c>
      <c r="AL152" s="76">
        <f>'Calculs rendements'!EQ157</f>
        <v>-1.675862385779232E-2</v>
      </c>
      <c r="AM152" s="76">
        <f>'Calculs rendements'!EU157</f>
        <v>-1.8213554070280885E-2</v>
      </c>
      <c r="AN152" s="76">
        <f>'Calculs rendements'!EY157</f>
        <v>-0.12364179493215689</v>
      </c>
      <c r="AO152" s="76">
        <f>'Calculs rendements'!FC157</f>
        <v>1.1792059265953789E-2</v>
      </c>
      <c r="AP152" s="76">
        <f>'Calculs rendements'!FG157</f>
        <v>-6.681795721830823E-2</v>
      </c>
      <c r="AQ152" s="76">
        <f>'Calculs rendements'!FK157</f>
        <v>-2.4665623465509542E-2</v>
      </c>
      <c r="AR152" s="76">
        <f>'Calculs rendements'!FO157</f>
        <v>-4.0250402621297483E-2</v>
      </c>
      <c r="AS152" s="76">
        <f>'Calculs rendements'!FS157</f>
        <v>-2.8641276490704047E-2</v>
      </c>
      <c r="AT152" s="76">
        <f>'Calculs rendements'!FW157</f>
        <v>-3.1052365549232522E-2</v>
      </c>
      <c r="AU152" s="76">
        <f>'Calculs rendements'!GA157</f>
        <v>6.7878068443396875E-2</v>
      </c>
      <c r="AV152" s="76">
        <f>'Calculs rendements'!GE157</f>
        <v>-3.0155085816154562E-2</v>
      </c>
      <c r="AW152" s="76">
        <f>'Calculs rendements'!GI157</f>
        <v>-5.2249029521790766E-2</v>
      </c>
      <c r="AX152" s="76">
        <f>'Calculs rendements'!GM157</f>
        <v>-0.10273829354624772</v>
      </c>
      <c r="AY152" s="76">
        <f>'Calculs rendements'!GQ157</f>
        <v>1.1634789163448706E-2</v>
      </c>
    </row>
    <row r="153" spans="2:51">
      <c r="B153" s="76">
        <f>'Calculs rendements'!C158</f>
        <v>7.8758118474656514E-3</v>
      </c>
      <c r="C153" s="76">
        <f>'Calculs rendements'!G158</f>
        <v>8.2707214655715816E-2</v>
      </c>
      <c r="D153" s="76">
        <f>'Calculs rendements'!K158</f>
        <v>4.7439673004400426E-2</v>
      </c>
      <c r="E153" s="76">
        <f>'Calculs rendements'!O158</f>
        <v>8.8460383340202578E-2</v>
      </c>
      <c r="F153" s="76">
        <f>'Calculs rendements'!S158</f>
        <v>4.1614058197859113E-2</v>
      </c>
      <c r="G153" s="76">
        <f>'Calculs rendements'!W158</f>
        <v>6.2681367197271853E-2</v>
      </c>
      <c r="H153" s="76">
        <f>'Calculs rendements'!AA158</f>
        <v>7.5545853425541237E-2</v>
      </c>
      <c r="I153" s="76">
        <f>'Calculs rendements'!AE158</f>
        <v>-4.0821994520255048E-2</v>
      </c>
      <c r="J153" s="76">
        <f>'Calculs rendements'!AI158</f>
        <v>6.7373323589270145E-2</v>
      </c>
      <c r="K153" s="76">
        <f>'Calculs rendements'!AM158</f>
        <v>0.10460080093671394</v>
      </c>
      <c r="L153" s="76">
        <f>'Calculs rendements'!AQ158</f>
        <v>0.12387361444478193</v>
      </c>
      <c r="M153" s="76">
        <f>'Calculs rendements'!AU158</f>
        <v>6.511993258807601E-2</v>
      </c>
      <c r="N153" s="76">
        <f>'Calculs rendements'!AY158</f>
        <v>-3.4313233290936421E-3</v>
      </c>
      <c r="O153" s="76">
        <f>'Calculs rendements'!BC158</f>
        <v>-3.4521388753020341E-2</v>
      </c>
      <c r="P153" s="76">
        <f>'Calculs rendements'!BG158</f>
        <v>-2.2472804765878512E-2</v>
      </c>
      <c r="Q153" s="76">
        <f>'Calculs rendements'!BK158</f>
        <v>-0.13133609026574458</v>
      </c>
      <c r="R153" s="76">
        <f>'Calculs rendements'!BO158</f>
        <v>9.1020019247417316E-2</v>
      </c>
      <c r="S153" s="76">
        <f>'Calculs rendements'!BS158</f>
        <v>6.2716393114910923E-2</v>
      </c>
      <c r="T153" s="76">
        <f>'Calculs rendements'!BW158</f>
        <v>-3.0669028948404065E-3</v>
      </c>
      <c r="U153" s="76">
        <f>'Calculs rendements'!CA158</f>
        <v>2.5094701006140602E-3</v>
      </c>
      <c r="V153" s="76">
        <f>'Calculs rendements'!CE158</f>
        <v>-7.2651652638418274E-2</v>
      </c>
      <c r="W153" s="76">
        <f>'Calculs rendements'!CI158</f>
        <v>5.8777422383260523E-2</v>
      </c>
      <c r="X153" s="76">
        <f>'Calculs rendements'!CM158</f>
        <v>0.11838242987866851</v>
      </c>
      <c r="Y153" s="76">
        <f>'Calculs rendements'!CQ158</f>
        <v>6.9468831698892772E-2</v>
      </c>
      <c r="Z153" s="76">
        <f>'Calculs rendements'!CU158</f>
        <v>-1.1079515721805542E-2</v>
      </c>
      <c r="AA153" s="76">
        <f>'Calculs rendements'!CY158</f>
        <v>-3.3372060282879729E-2</v>
      </c>
      <c r="AB153" s="76">
        <f>'Calculs rendements'!DC158</f>
        <v>6.1851230676621072E-2</v>
      </c>
      <c r="AC153" s="76">
        <f>'Calculs rendements'!DG158</f>
        <v>0.12465022089249687</v>
      </c>
      <c r="AD153" s="76">
        <f>'Calculs rendements'!DK158</f>
        <v>-4.1179428150621922E-2</v>
      </c>
      <c r="AE153" s="76">
        <f>'Calculs rendements'!DO158</f>
        <v>7.4064064069365429E-2</v>
      </c>
      <c r="AF153" s="76">
        <f>'Calculs rendements'!DS158</f>
        <v>2.645157049831498E-2</v>
      </c>
      <c r="AG153" s="76">
        <f>'Calculs rendements'!DW158</f>
        <v>-2.260427983105821E-2</v>
      </c>
      <c r="AH153" s="76">
        <f>'Calculs rendements'!EA158</f>
        <v>8.1375228104599781E-2</v>
      </c>
      <c r="AI153" s="76">
        <f>'Calculs rendements'!EE158</f>
        <v>0.10676596207743928</v>
      </c>
      <c r="AJ153" s="76">
        <f>'Calculs rendements'!EI158</f>
        <v>-1.0144449071772465E-2</v>
      </c>
      <c r="AK153" s="76">
        <f>'Calculs rendements'!EM158</f>
        <v>3.9091827253906544E-3</v>
      </c>
      <c r="AL153" s="76">
        <f>'Calculs rendements'!EQ158</f>
        <v>4.8962779461311577E-2</v>
      </c>
      <c r="AM153" s="76">
        <f>'Calculs rendements'!EU158</f>
        <v>0.1037598331926802</v>
      </c>
      <c r="AN153" s="76">
        <f>'Calculs rendements'!EY158</f>
        <v>4.9533912064469582E-2</v>
      </c>
      <c r="AO153" s="76">
        <f>'Calculs rendements'!FC158</f>
        <v>6.7638700019009595E-2</v>
      </c>
      <c r="AP153" s="76">
        <f>'Calculs rendements'!FG158</f>
        <v>4.7544616052331019E-2</v>
      </c>
      <c r="AQ153" s="76">
        <f>'Calculs rendements'!FK158</f>
        <v>9.8133295983871202E-2</v>
      </c>
      <c r="AR153" s="76">
        <f>'Calculs rendements'!FO158</f>
        <v>-5.5059777183027431E-2</v>
      </c>
      <c r="AS153" s="76">
        <f>'Calculs rendements'!FS158</f>
        <v>8.5920475147443068E-2</v>
      </c>
      <c r="AT153" s="76">
        <f>'Calculs rendements'!FW158</f>
        <v>6.654909592369021E-2</v>
      </c>
      <c r="AU153" s="76">
        <f>'Calculs rendements'!GA158</f>
        <v>-9.7202963371007256E-2</v>
      </c>
      <c r="AV153" s="76">
        <f>'Calculs rendements'!GE158</f>
        <v>5.7145349216342796E-2</v>
      </c>
      <c r="AW153" s="76">
        <f>'Calculs rendements'!GI158</f>
        <v>7.8629894699925096E-2</v>
      </c>
      <c r="AX153" s="76">
        <f>'Calculs rendements'!GM158</f>
        <v>4.1640646752042166E-3</v>
      </c>
      <c r="AY153" s="76">
        <f>'Calculs rendements'!GQ158</f>
        <v>0.17237689622335745</v>
      </c>
    </row>
    <row r="154" spans="2:51">
      <c r="B154" s="76">
        <f>'Calculs rendements'!C159</f>
        <v>-0.10592468157025764</v>
      </c>
      <c r="C154" s="76">
        <f>'Calculs rendements'!G159</f>
        <v>-0.1216350838580104</v>
      </c>
      <c r="D154" s="76">
        <f>'Calculs rendements'!K159</f>
        <v>-9.9522961126420534E-2</v>
      </c>
      <c r="E154" s="76">
        <f>'Calculs rendements'!O159</f>
        <v>-0.1327965316211166</v>
      </c>
      <c r="F154" s="76">
        <f>'Calculs rendements'!S159</f>
        <v>-8.3701519398096558E-2</v>
      </c>
      <c r="G154" s="76">
        <f>'Calculs rendements'!W159</f>
        <v>-0.10938001708109739</v>
      </c>
      <c r="H154" s="76">
        <f>'Calculs rendements'!AA159</f>
        <v>-9.6686445213672048E-2</v>
      </c>
      <c r="I154" s="76">
        <f>'Calculs rendements'!AE159</f>
        <v>6.7671415870989529E-2</v>
      </c>
      <c r="J154" s="76">
        <f>'Calculs rendements'!AI159</f>
        <v>-7.9203172283560996E-2</v>
      </c>
      <c r="K154" s="76">
        <f>'Calculs rendements'!AM159</f>
        <v>-0.10539443560899799</v>
      </c>
      <c r="L154" s="76">
        <f>'Calculs rendements'!AQ159</f>
        <v>-0.10932429732684247</v>
      </c>
      <c r="M154" s="76">
        <f>'Calculs rendements'!AU159</f>
        <v>-4.9494696375913201E-2</v>
      </c>
      <c r="N154" s="76">
        <f>'Calculs rendements'!AY159</f>
        <v>-8.9572352565200547E-2</v>
      </c>
      <c r="O154" s="76">
        <f>'Calculs rendements'!BC159</f>
        <v>3.1924316311755492E-3</v>
      </c>
      <c r="P154" s="76">
        <f>'Calculs rendements'!BG159</f>
        <v>-0.10408652504654552</v>
      </c>
      <c r="Q154" s="76">
        <f>'Calculs rendements'!BK159</f>
        <v>-5.7545535040125433E-2</v>
      </c>
      <c r="R154" s="76">
        <f>'Calculs rendements'!BO159</f>
        <v>-5.2616391315186486E-2</v>
      </c>
      <c r="S154" s="76">
        <f>'Calculs rendements'!BS159</f>
        <v>-7.607384766800214E-2</v>
      </c>
      <c r="T154" s="76">
        <f>'Calculs rendements'!BW159</f>
        <v>-0.12731968841983884</v>
      </c>
      <c r="U154" s="76">
        <f>'Calculs rendements'!CA159</f>
        <v>-0.10703290343261385</v>
      </c>
      <c r="V154" s="76">
        <f>'Calculs rendements'!CE159</f>
        <v>-0.1047522856893395</v>
      </c>
      <c r="W154" s="76">
        <f>'Calculs rendements'!CI159</f>
        <v>-6.565027859991425E-2</v>
      </c>
      <c r="X154" s="76">
        <f>'Calculs rendements'!CM159</f>
        <v>-2.2161602144686977E-2</v>
      </c>
      <c r="Y154" s="76">
        <f>'Calculs rendements'!CQ159</f>
        <v>-6.6755923794740893E-2</v>
      </c>
      <c r="Z154" s="76">
        <f>'Calculs rendements'!CU159</f>
        <v>4.4892026149069862E-2</v>
      </c>
      <c r="AA154" s="76">
        <f>'Calculs rendements'!CY159</f>
        <v>4.3971793499212292E-2</v>
      </c>
      <c r="AB154" s="76">
        <f>'Calculs rendements'!DC159</f>
        <v>-0.10772277902254794</v>
      </c>
      <c r="AC154" s="76">
        <f>'Calculs rendements'!DG159</f>
        <v>-2.3509766307140939E-2</v>
      </c>
      <c r="AD154" s="76">
        <f>'Calculs rendements'!DK159</f>
        <v>6.1305893679980433E-2</v>
      </c>
      <c r="AE154" s="76">
        <f>'Calculs rendements'!DO159</f>
        <v>-7.3449204979003063E-2</v>
      </c>
      <c r="AF154" s="76">
        <f>'Calculs rendements'!DS159</f>
        <v>-0.12122898529462543</v>
      </c>
      <c r="AG154" s="76">
        <f>'Calculs rendements'!DW159</f>
        <v>4.6881849412405162E-2</v>
      </c>
      <c r="AH154" s="76">
        <f>'Calculs rendements'!EA159</f>
        <v>-0.10989147750569686</v>
      </c>
      <c r="AI154" s="76">
        <f>'Calculs rendements'!EE159</f>
        <v>-5.6823834024556791E-2</v>
      </c>
      <c r="AJ154" s="76">
        <f>'Calculs rendements'!EI159</f>
        <v>8.9231133727942613E-2</v>
      </c>
      <c r="AK154" s="76">
        <f>'Calculs rendements'!EM159</f>
        <v>-8.592347377277447E-2</v>
      </c>
      <c r="AL154" s="76">
        <f>'Calculs rendements'!EQ159</f>
        <v>-0.11399753604249123</v>
      </c>
      <c r="AM154" s="76">
        <f>'Calculs rendements'!EU159</f>
        <v>-9.9387216432513262E-2</v>
      </c>
      <c r="AN154" s="76">
        <f>'Calculs rendements'!EY159</f>
        <v>-8.7505459110876455E-2</v>
      </c>
      <c r="AO154" s="76">
        <f>'Calculs rendements'!FC159</f>
        <v>-2.3031070548441408E-2</v>
      </c>
      <c r="AP154" s="76">
        <f>'Calculs rendements'!FG159</f>
        <v>-0.13741203541061187</v>
      </c>
      <c r="AQ154" s="76">
        <f>'Calculs rendements'!FK159</f>
        <v>-8.2255849770505679E-2</v>
      </c>
      <c r="AR154" s="76">
        <f>'Calculs rendements'!FO159</f>
        <v>5.088440577254686E-2</v>
      </c>
      <c r="AS154" s="76">
        <f>'Calculs rendements'!FS159</f>
        <v>-8.8728134305190859E-2</v>
      </c>
      <c r="AT154" s="76">
        <f>'Calculs rendements'!FW159</f>
        <v>-4.6677263811290885E-2</v>
      </c>
      <c r="AU154" s="76">
        <f>'Calculs rendements'!GA159</f>
        <v>7.5912665244093458E-2</v>
      </c>
      <c r="AV154" s="76">
        <f>'Calculs rendements'!GE159</f>
        <v>-7.4909140964625948E-2</v>
      </c>
      <c r="AW154" s="76">
        <f>'Calculs rendements'!GI159</f>
        <v>-4.6619881365588978E-2</v>
      </c>
      <c r="AX154" s="76">
        <f>'Calculs rendements'!GM159</f>
        <v>-0.17530000197852005</v>
      </c>
      <c r="AY154" s="76">
        <f>'Calculs rendements'!GQ159</f>
        <v>-0.19774466336667451</v>
      </c>
    </row>
    <row r="155" spans="2:51">
      <c r="B155" s="76">
        <f>'Calculs rendements'!C160</f>
        <v>-2.6407646490428014E-2</v>
      </c>
      <c r="C155" s="76">
        <f>'Calculs rendements'!G160</f>
        <v>6.922697348156771E-3</v>
      </c>
      <c r="D155" s="76">
        <f>'Calculs rendements'!K160</f>
        <v>-1.4937641554029686E-2</v>
      </c>
      <c r="E155" s="76">
        <f>'Calculs rendements'!O160</f>
        <v>1.1491435312712121E-2</v>
      </c>
      <c r="F155" s="76">
        <f>'Calculs rendements'!S160</f>
        <v>-3.509727913190519E-2</v>
      </c>
      <c r="G155" s="76">
        <f>'Calculs rendements'!W160</f>
        <v>1.5272546012833383E-2</v>
      </c>
      <c r="H155" s="76">
        <f>'Calculs rendements'!AA160</f>
        <v>-0.10127398854258386</v>
      </c>
      <c r="I155" s="76">
        <f>'Calculs rendements'!AE160</f>
        <v>-5.7139638551981987E-2</v>
      </c>
      <c r="J155" s="76">
        <f>'Calculs rendements'!AI160</f>
        <v>-8.0732306473362811E-2</v>
      </c>
      <c r="K155" s="76">
        <f>'Calculs rendements'!AM160</f>
        <v>-3.7910382753194034E-2</v>
      </c>
      <c r="L155" s="76">
        <f>'Calculs rendements'!AQ160</f>
        <v>-9.0297726556304012E-2</v>
      </c>
      <c r="M155" s="76">
        <f>'Calculs rendements'!AU160</f>
        <v>-1.1695959360532361E-2</v>
      </c>
      <c r="N155" s="76">
        <f>'Calculs rendements'!AY160</f>
        <v>-4.9960434820375335E-2</v>
      </c>
      <c r="O155" s="76">
        <f>'Calculs rendements'!BC160</f>
        <v>-0.14056638188851603</v>
      </c>
      <c r="P155" s="76">
        <f>'Calculs rendements'!BG160</f>
        <v>-4.4051032463958355E-2</v>
      </c>
      <c r="Q155" s="76">
        <f>'Calculs rendements'!BK160</f>
        <v>-0.56624332527154231</v>
      </c>
      <c r="R155" s="76">
        <f>'Calculs rendements'!BO160</f>
        <v>-7.0110603600011895E-2</v>
      </c>
      <c r="S155" s="76">
        <f>'Calculs rendements'!BS160</f>
        <v>4.1123622469828668E-2</v>
      </c>
      <c r="T155" s="76">
        <f>'Calculs rendements'!BW160</f>
        <v>-9.9855871395227169E-2</v>
      </c>
      <c r="U155" s="76">
        <f>'Calculs rendements'!CA160</f>
        <v>-2.0430416000285723E-2</v>
      </c>
      <c r="V155" s="76">
        <f>'Calculs rendements'!CE160</f>
        <v>-3.7169809408667896E-2</v>
      </c>
      <c r="W155" s="76">
        <f>'Calculs rendements'!CI160</f>
        <v>-3.809129123320415E-2</v>
      </c>
      <c r="X155" s="76">
        <f>'Calculs rendements'!CM160</f>
        <v>-7.2037101195002017E-3</v>
      </c>
      <c r="Y155" s="76">
        <f>'Calculs rendements'!CQ160</f>
        <v>-8.5406664857912186E-3</v>
      </c>
      <c r="Z155" s="76">
        <f>'Calculs rendements'!CU160</f>
        <v>-0.12682150026847555</v>
      </c>
      <c r="AA155" s="76">
        <f>'Calculs rendements'!CY160</f>
        <v>-0.10390816876163364</v>
      </c>
      <c r="AB155" s="76">
        <f>'Calculs rendements'!DC160</f>
        <v>1.8424641954897975E-2</v>
      </c>
      <c r="AC155" s="76">
        <f>'Calculs rendements'!DG160</f>
        <v>5.9447672908248561E-4</v>
      </c>
      <c r="AD155" s="76">
        <f>'Calculs rendements'!DK160</f>
        <v>-5.915659963940504E-2</v>
      </c>
      <c r="AE155" s="76">
        <f>'Calculs rendements'!DO160</f>
        <v>-3.0579570943578539E-2</v>
      </c>
      <c r="AF155" s="76">
        <f>'Calculs rendements'!DS160</f>
        <v>-0.11900431878464661</v>
      </c>
      <c r="AG155" s="76">
        <f>'Calculs rendements'!DW160</f>
        <v>-0.10893634879467794</v>
      </c>
      <c r="AH155" s="76">
        <f>'Calculs rendements'!EA160</f>
        <v>7.6300238825540018E-2</v>
      </c>
      <c r="AI155" s="76">
        <f>'Calculs rendements'!EE160</f>
        <v>-4.2713544724095616E-2</v>
      </c>
      <c r="AJ155" s="76">
        <f>'Calculs rendements'!EI160</f>
        <v>-0.10185955727612199</v>
      </c>
      <c r="AK155" s="76">
        <f>'Calculs rendements'!EM160</f>
        <v>2.3329293886162006E-2</v>
      </c>
      <c r="AL155" s="76">
        <f>'Calculs rendements'!EQ160</f>
        <v>8.9195722458097482E-3</v>
      </c>
      <c r="AM155" s="76">
        <f>'Calculs rendements'!EU160</f>
        <v>-8.534681924834854E-2</v>
      </c>
      <c r="AN155" s="76">
        <f>'Calculs rendements'!EY160</f>
        <v>-0.10383589415384349</v>
      </c>
      <c r="AO155" s="76">
        <f>'Calculs rendements'!FC160</f>
        <v>-9.4054839403642301E-2</v>
      </c>
      <c r="AP155" s="76">
        <f>'Calculs rendements'!FG160</f>
        <v>7.0064747099334856E-2</v>
      </c>
      <c r="AQ155" s="76">
        <f>'Calculs rendements'!FK160</f>
        <v>-4.2392058428794475E-2</v>
      </c>
      <c r="AR155" s="76">
        <f>'Calculs rendements'!FO160</f>
        <v>-2.1142436573809237E-2</v>
      </c>
      <c r="AS155" s="76">
        <f>'Calculs rendements'!FS160</f>
        <v>2.0408949055626752E-2</v>
      </c>
      <c r="AT155" s="76">
        <f>'Calculs rendements'!FW160</f>
        <v>2.1620581502743784E-4</v>
      </c>
      <c r="AU155" s="76">
        <f>'Calculs rendements'!GA160</f>
        <v>-2.8542743502058907E-2</v>
      </c>
      <c r="AV155" s="76">
        <f>'Calculs rendements'!GE160</f>
        <v>-6.6982519977269825E-2</v>
      </c>
      <c r="AW155" s="76">
        <f>'Calculs rendements'!GI160</f>
        <v>-5.6620015394864796E-2</v>
      </c>
      <c r="AX155" s="76">
        <f>'Calculs rendements'!GM160</f>
        <v>-0.27431170748498646</v>
      </c>
      <c r="AY155" s="76">
        <f>'Calculs rendements'!GQ160</f>
        <v>-8.7648123006368234E-2</v>
      </c>
    </row>
    <row r="156" spans="2:51">
      <c r="B156" s="76">
        <f>'Calculs rendements'!C161</f>
        <v>0.12538628266232935</v>
      </c>
      <c r="C156" s="76">
        <f>'Calculs rendements'!G161</f>
        <v>0.10824745981334216</v>
      </c>
      <c r="D156" s="76">
        <f>'Calculs rendements'!K161</f>
        <v>0.1088324805310613</v>
      </c>
      <c r="E156" s="76">
        <f>'Calculs rendements'!O161</f>
        <v>0.13603606654241629</v>
      </c>
      <c r="F156" s="76">
        <f>'Calculs rendements'!S161</f>
        <v>0.21541758124696614</v>
      </c>
      <c r="G156" s="76">
        <f>'Calculs rendements'!W161</f>
        <v>6.8541346651705901E-2</v>
      </c>
      <c r="H156" s="76">
        <f>'Calculs rendements'!AA161</f>
        <v>0.13506260966161437</v>
      </c>
      <c r="I156" s="76">
        <f>'Calculs rendements'!AE161</f>
        <v>1.0254775920749339E-2</v>
      </c>
      <c r="J156" s="76">
        <f>'Calculs rendements'!AI161</f>
        <v>5.8538618801192183E-2</v>
      </c>
      <c r="K156" s="76">
        <f>'Calculs rendements'!AM161</f>
        <v>7.8800375785498589E-2</v>
      </c>
      <c r="L156" s="76">
        <f>'Calculs rendements'!AQ161</f>
        <v>0.18024036888970915</v>
      </c>
      <c r="M156" s="76">
        <f>'Calculs rendements'!AU161</f>
        <v>0.12767656196569765</v>
      </c>
      <c r="N156" s="76">
        <f>'Calculs rendements'!AY161</f>
        <v>8.6999105171408395E-2</v>
      </c>
      <c r="O156" s="76">
        <f>'Calculs rendements'!BC161</f>
        <v>-0.14056297817585484</v>
      </c>
      <c r="P156" s="76">
        <f>'Calculs rendements'!BG161</f>
        <v>7.9294410788747369E-2</v>
      </c>
      <c r="Q156" s="76">
        <f>'Calculs rendements'!BK161</f>
        <v>0.11168319383023578</v>
      </c>
      <c r="R156" s="76">
        <f>'Calculs rendements'!BO161</f>
        <v>5.199827747757834E-2</v>
      </c>
      <c r="S156" s="76">
        <f>'Calculs rendements'!BS161</f>
        <v>6.813219579330787E-2</v>
      </c>
      <c r="T156" s="76">
        <f>'Calculs rendements'!BW161</f>
        <v>0.19699122465852995</v>
      </c>
      <c r="U156" s="76">
        <f>'Calculs rendements'!CA161</f>
        <v>8.4004911374995272E-2</v>
      </c>
      <c r="V156" s="76">
        <f>'Calculs rendements'!CE161</f>
        <v>0.16423426322576642</v>
      </c>
      <c r="W156" s="76">
        <f>'Calculs rendements'!CI161</f>
        <v>0.11719241793106555</v>
      </c>
      <c r="X156" s="76">
        <f>'Calculs rendements'!CM161</f>
        <v>7.9133580670961406E-2</v>
      </c>
      <c r="Y156" s="76">
        <f>'Calculs rendements'!CQ161</f>
        <v>5.5924335607035157E-2</v>
      </c>
      <c r="Z156" s="76">
        <f>'Calculs rendements'!CU161</f>
        <v>-7.5715938986772535E-2</v>
      </c>
      <c r="AA156" s="76">
        <f>'Calculs rendements'!CY161</f>
        <v>-1.1294654879270899E-2</v>
      </c>
      <c r="AB156" s="76">
        <f>'Calculs rendements'!DC161</f>
        <v>0.1167978266956952</v>
      </c>
      <c r="AC156" s="76">
        <f>'Calculs rendements'!DG161</f>
        <v>2.6539158325940629E-2</v>
      </c>
      <c r="AD156" s="76">
        <f>'Calculs rendements'!DK161</f>
        <v>-1.7997486280598878E-2</v>
      </c>
      <c r="AE156" s="76">
        <f>'Calculs rendements'!DO161</f>
        <v>3.7949716805259987E-3</v>
      </c>
      <c r="AF156" s="76">
        <f>'Calculs rendements'!DS161</f>
        <v>9.6563734949556959E-2</v>
      </c>
      <c r="AG156" s="76">
        <f>'Calculs rendements'!DW161</f>
        <v>-8.6274518064766936E-2</v>
      </c>
      <c r="AH156" s="76">
        <f>'Calculs rendements'!EA161</f>
        <v>0.12441133179374238</v>
      </c>
      <c r="AI156" s="76">
        <f>'Calculs rendements'!EE161</f>
        <v>0.17060355662266233</v>
      </c>
      <c r="AJ156" s="76">
        <f>'Calculs rendements'!EI161</f>
        <v>-0.15058278704335651</v>
      </c>
      <c r="AK156" s="76">
        <f>'Calculs rendements'!EM161</f>
        <v>0.15945631006003583</v>
      </c>
      <c r="AL156" s="76">
        <f>'Calculs rendements'!EQ161</f>
        <v>8.8591041055800859E-2</v>
      </c>
      <c r="AM156" s="76">
        <f>'Calculs rendements'!EU161</f>
        <v>0.15567681770299566</v>
      </c>
      <c r="AN156" s="76">
        <f>'Calculs rendements'!EY161</f>
        <v>9.9770243241281129E-2</v>
      </c>
      <c r="AO156" s="76">
        <f>'Calculs rendements'!FC161</f>
        <v>5.9901240221199192E-2</v>
      </c>
      <c r="AP156" s="76">
        <f>'Calculs rendements'!FG161</f>
        <v>0.10541069509518612</v>
      </c>
      <c r="AQ156" s="76">
        <f>'Calculs rendements'!FK161</f>
        <v>3.6477608648978622E-2</v>
      </c>
      <c r="AR156" s="76">
        <f>'Calculs rendements'!FO161</f>
        <v>1.7849513376763985E-2</v>
      </c>
      <c r="AS156" s="76">
        <f>'Calculs rendements'!FS161</f>
        <v>9.372271299334034E-2</v>
      </c>
      <c r="AT156" s="76">
        <f>'Calculs rendements'!FW161</f>
        <v>9.4012331731307006E-2</v>
      </c>
      <c r="AU156" s="76">
        <f>'Calculs rendements'!GA161</f>
        <v>-1.1705405860389952E-2</v>
      </c>
      <c r="AV156" s="76">
        <f>'Calculs rendements'!GE161</f>
        <v>6.5523629184772378E-2</v>
      </c>
      <c r="AW156" s="76">
        <f>'Calculs rendements'!GI161</f>
        <v>-1.3786090606167386E-2</v>
      </c>
      <c r="AX156" s="76">
        <f>'Calculs rendements'!GM161</f>
        <v>0.22157895775593517</v>
      </c>
      <c r="AY156" s="76">
        <f>'Calculs rendements'!GQ161</f>
        <v>5.6534450397216773E-2</v>
      </c>
    </row>
    <row r="157" spans="2:51">
      <c r="B157" s="76">
        <f>'Calculs rendements'!C162</f>
        <v>0.12519042537850911</v>
      </c>
      <c r="C157" s="76">
        <f>'Calculs rendements'!G162</f>
        <v>-6.6112171135101233E-2</v>
      </c>
      <c r="D157" s="76">
        <f>'Calculs rendements'!K162</f>
        <v>6.2667777605873567E-2</v>
      </c>
      <c r="E157" s="76">
        <f>'Calculs rendements'!O162</f>
        <v>1.7122388675891959E-2</v>
      </c>
      <c r="F157" s="76">
        <f>'Calculs rendements'!S162</f>
        <v>3.7008321116713587E-2</v>
      </c>
      <c r="G157" s="76">
        <f>'Calculs rendements'!W162</f>
        <v>9.2911789882241559E-3</v>
      </c>
      <c r="H157" s="76">
        <f>'Calculs rendements'!AA162</f>
        <v>7.0056055648316018E-2</v>
      </c>
      <c r="I157" s="76">
        <f>'Calculs rendements'!AE162</f>
        <v>0.1289339531372258</v>
      </c>
      <c r="J157" s="76">
        <f>'Calculs rendements'!AI162</f>
        <v>3.9978949521542489E-2</v>
      </c>
      <c r="K157" s="76">
        <f>'Calculs rendements'!AM162</f>
        <v>-8.4826418918747412E-2</v>
      </c>
      <c r="L157" s="76">
        <f>'Calculs rendements'!AQ162</f>
        <v>7.7124728005412216E-2</v>
      </c>
      <c r="M157" s="76">
        <f>'Calculs rendements'!AU162</f>
        <v>5.0775360215821831E-2</v>
      </c>
      <c r="N157" s="76">
        <f>'Calculs rendements'!AY162</f>
        <v>4.9856625660267585E-2</v>
      </c>
      <c r="O157" s="76">
        <f>'Calculs rendements'!BC162</f>
        <v>7.235056573680454E-2</v>
      </c>
      <c r="P157" s="76">
        <f>'Calculs rendements'!BG162</f>
        <v>3.3243461951802167E-2</v>
      </c>
      <c r="Q157" s="76">
        <f>'Calculs rendements'!BK162</f>
        <v>0.18529067603200333</v>
      </c>
      <c r="R157" s="76">
        <f>'Calculs rendements'!BO162</f>
        <v>1.5264811079133652E-2</v>
      </c>
      <c r="S157" s="76">
        <f>'Calculs rendements'!BS162</f>
        <v>2.611886429505892E-2</v>
      </c>
      <c r="T157" s="76">
        <f>'Calculs rendements'!BW162</f>
        <v>7.0401676962609516E-2</v>
      </c>
      <c r="U157" s="76">
        <f>'Calculs rendements'!CA162</f>
        <v>3.6992407134298043E-2</v>
      </c>
      <c r="V157" s="76">
        <f>'Calculs rendements'!CE162</f>
        <v>0.10117439600393929</v>
      </c>
      <c r="W157" s="76">
        <f>'Calculs rendements'!CI162</f>
        <v>5.1478235598327704E-2</v>
      </c>
      <c r="X157" s="76">
        <f>'Calculs rendements'!CM162</f>
        <v>2.9282490240439508E-3</v>
      </c>
      <c r="Y157" s="76">
        <f>'Calculs rendements'!CQ162</f>
        <v>-2.8667007344322197E-3</v>
      </c>
      <c r="Z157" s="76">
        <f>'Calculs rendements'!CU162</f>
        <v>4.5207620505535305E-2</v>
      </c>
      <c r="AA157" s="76">
        <f>'Calculs rendements'!CY162</f>
        <v>0.10970533094580326</v>
      </c>
      <c r="AB157" s="76">
        <f>'Calculs rendements'!DC162</f>
        <v>4.5020716811385877E-2</v>
      </c>
      <c r="AC157" s="76">
        <f>'Calculs rendements'!DG162</f>
        <v>1.108017768989563E-2</v>
      </c>
      <c r="AD157" s="76">
        <f>'Calculs rendements'!DK162</f>
        <v>8.8453641173937239E-2</v>
      </c>
      <c r="AE157" s="76">
        <f>'Calculs rendements'!DO162</f>
        <v>2.4938886673296516E-2</v>
      </c>
      <c r="AF157" s="76">
        <f>'Calculs rendements'!DS162</f>
        <v>8.5557908054704021E-2</v>
      </c>
      <c r="AG157" s="76">
        <f>'Calculs rendements'!DW162</f>
        <v>3.372563470803612E-2</v>
      </c>
      <c r="AH157" s="76">
        <f>'Calculs rendements'!EA162</f>
        <v>0.11610566034953121</v>
      </c>
      <c r="AI157" s="76">
        <f>'Calculs rendements'!EE162</f>
        <v>2.0065657549449334E-2</v>
      </c>
      <c r="AJ157" s="76">
        <f>'Calculs rendements'!EI162</f>
        <v>0.10508346897368812</v>
      </c>
      <c r="AK157" s="76">
        <f>'Calculs rendements'!EM162</f>
        <v>-4.6107102806945889E-2</v>
      </c>
      <c r="AL157" s="76">
        <f>'Calculs rendements'!EQ162</f>
        <v>2.1742062221306282E-2</v>
      </c>
      <c r="AM157" s="76">
        <f>'Calculs rendements'!EU162</f>
        <v>5.1130411718351573E-2</v>
      </c>
      <c r="AN157" s="76">
        <f>'Calculs rendements'!EY162</f>
        <v>6.6329348206079997E-2</v>
      </c>
      <c r="AO157" s="76">
        <f>'Calculs rendements'!FC162</f>
        <v>6.5630959605321976E-2</v>
      </c>
      <c r="AP157" s="76">
        <f>'Calculs rendements'!FG162</f>
        <v>1.9605566193073583E-2</v>
      </c>
      <c r="AQ157" s="76">
        <f>'Calculs rendements'!FK162</f>
        <v>-9.494523159133629E-2</v>
      </c>
      <c r="AR157" s="76">
        <f>'Calculs rendements'!FO162</f>
        <v>8.4759968909172298E-2</v>
      </c>
      <c r="AS157" s="76">
        <f>'Calculs rendements'!FS162</f>
        <v>3.2493178847397136E-2</v>
      </c>
      <c r="AT157" s="76">
        <f>'Calculs rendements'!FW162</f>
        <v>-4.4255007935590451E-2</v>
      </c>
      <c r="AU157" s="76">
        <f>'Calculs rendements'!GA162</f>
        <v>6.1807826927175277E-2</v>
      </c>
      <c r="AV157" s="76">
        <f>'Calculs rendements'!GE162</f>
        <v>0.1449663557025529</v>
      </c>
      <c r="AW157" s="76">
        <f>'Calculs rendements'!GI162</f>
        <v>9.1302042858056404E-2</v>
      </c>
      <c r="AX157" s="76">
        <f>'Calculs rendements'!GM162</f>
        <v>-6.7093607191547208E-2</v>
      </c>
      <c r="AY157" s="76">
        <f>'Calculs rendements'!GQ162</f>
        <v>-4.6820447124924183E-2</v>
      </c>
    </row>
    <row r="158" spans="2:51">
      <c r="B158" s="76">
        <f>'Calculs rendements'!C163</f>
        <v>-4.9725357655740772E-2</v>
      </c>
      <c r="C158" s="76">
        <f>'Calculs rendements'!G163</f>
        <v>-9.1286958764000947E-2</v>
      </c>
      <c r="D158" s="76">
        <f>'Calculs rendements'!K163</f>
        <v>-0.13013274137979192</v>
      </c>
      <c r="E158" s="76">
        <f>'Calculs rendements'!O163</f>
        <v>-3.4794634677393264E-2</v>
      </c>
      <c r="F158" s="76">
        <f>'Calculs rendements'!S163</f>
        <v>-1.6354969529317847E-2</v>
      </c>
      <c r="G158" s="76">
        <f>'Calculs rendements'!W163</f>
        <v>-7.6221417369644578E-2</v>
      </c>
      <c r="H158" s="76">
        <f>'Calculs rendements'!AA163</f>
        <v>-8.7919694612950849E-2</v>
      </c>
      <c r="I158" s="76">
        <f>'Calculs rendements'!AE163</f>
        <v>2.3520418771893762E-4</v>
      </c>
      <c r="J158" s="76">
        <f>'Calculs rendements'!AI163</f>
        <v>-8.6795666538902264E-2</v>
      </c>
      <c r="K158" s="76">
        <f>'Calculs rendements'!AM163</f>
        <v>-7.0958632542852312E-2</v>
      </c>
      <c r="L158" s="76">
        <f>'Calculs rendements'!AQ163</f>
        <v>-9.8823042884400469E-2</v>
      </c>
      <c r="M158" s="76">
        <f>'Calculs rendements'!AU163</f>
        <v>-2.4759656508691042E-2</v>
      </c>
      <c r="N158" s="76">
        <f>'Calculs rendements'!AY163</f>
        <v>-0.10232983891987026</v>
      </c>
      <c r="O158" s="76">
        <f>'Calculs rendements'!BC163</f>
        <v>1.3248899128722616E-2</v>
      </c>
      <c r="P158" s="76">
        <f>'Calculs rendements'!BG163</f>
        <v>-5.7891784449604369E-2</v>
      </c>
      <c r="Q158" s="76">
        <f>'Calculs rendements'!BK163</f>
        <v>1.6585365922543512E-2</v>
      </c>
      <c r="R158" s="76">
        <f>'Calculs rendements'!BO163</f>
        <v>-7.1657052587056652E-2</v>
      </c>
      <c r="S158" s="76">
        <f>'Calculs rendements'!BS163</f>
        <v>-4.4816484724095391E-2</v>
      </c>
      <c r="T158" s="76">
        <f>'Calculs rendements'!BW163</f>
        <v>-8.8160028468638255E-2</v>
      </c>
      <c r="U158" s="76">
        <f>'Calculs rendements'!CA163</f>
        <v>-0.11099674797978634</v>
      </c>
      <c r="V158" s="76">
        <f>'Calculs rendements'!CE163</f>
        <v>-5.6452699950182914E-2</v>
      </c>
      <c r="W158" s="76">
        <f>'Calculs rendements'!CI163</f>
        <v>-1.4949132349176143E-2</v>
      </c>
      <c r="X158" s="76">
        <f>'Calculs rendements'!CM163</f>
        <v>-3.0843319747802939E-2</v>
      </c>
      <c r="Y158" s="76">
        <f>'Calculs rendements'!CQ163</f>
        <v>-6.1671873145575574E-2</v>
      </c>
      <c r="Z158" s="76">
        <f>'Calculs rendements'!CU163</f>
        <v>-1.8300167585611062E-2</v>
      </c>
      <c r="AA158" s="76">
        <f>'Calculs rendements'!CY163</f>
        <v>-2.0566066100262636E-2</v>
      </c>
      <c r="AB158" s="76">
        <f>'Calculs rendements'!DC163</f>
        <v>-6.3001988075555654E-2</v>
      </c>
      <c r="AC158" s="76">
        <f>'Calculs rendements'!DG163</f>
        <v>-9.778897648083261E-2</v>
      </c>
      <c r="AD158" s="76">
        <f>'Calculs rendements'!DK163</f>
        <v>2.0415090488336743E-2</v>
      </c>
      <c r="AE158" s="76">
        <f>'Calculs rendements'!DO163</f>
        <v>-5.0515663593452879E-2</v>
      </c>
      <c r="AF158" s="76">
        <f>'Calculs rendements'!DS163</f>
        <v>-0.13238922769205091</v>
      </c>
      <c r="AG158" s="76">
        <f>'Calculs rendements'!DW163</f>
        <v>2.0387366898483089E-3</v>
      </c>
      <c r="AH158" s="76">
        <f>'Calculs rendements'!EA163</f>
        <v>-1.8512933438405575E-2</v>
      </c>
      <c r="AI158" s="76">
        <f>'Calculs rendements'!EE163</f>
        <v>-5.4967579083689828E-2</v>
      </c>
      <c r="AJ158" s="76">
        <f>'Calculs rendements'!EI163</f>
        <v>-2.9953726431626342E-2</v>
      </c>
      <c r="AK158" s="76">
        <f>'Calculs rendements'!EM163</f>
        <v>-6.0283525329315017E-3</v>
      </c>
      <c r="AL158" s="76">
        <f>'Calculs rendements'!EQ163</f>
        <v>-6.3803922569169585E-2</v>
      </c>
      <c r="AM158" s="76">
        <f>'Calculs rendements'!EU163</f>
        <v>-9.3919891148956727E-2</v>
      </c>
      <c r="AN158" s="76">
        <f>'Calculs rendements'!EY163</f>
        <v>-1.0056293884099331E-2</v>
      </c>
      <c r="AO158" s="76">
        <f>'Calculs rendements'!FC163</f>
        <v>-5.9504667622337797E-2</v>
      </c>
      <c r="AP158" s="76">
        <f>'Calculs rendements'!FG163</f>
        <v>-3.4413973250806314E-2</v>
      </c>
      <c r="AQ158" s="76">
        <f>'Calculs rendements'!FK163</f>
        <v>-3.5185402365603773E-3</v>
      </c>
      <c r="AR158" s="76">
        <f>'Calculs rendements'!FO163</f>
        <v>4.9708016459660928E-2</v>
      </c>
      <c r="AS158" s="76">
        <f>'Calculs rendements'!FS163</f>
        <v>-7.1279077598805043E-2</v>
      </c>
      <c r="AT158" s="76">
        <f>'Calculs rendements'!FW163</f>
        <v>-3.6443873897690958E-2</v>
      </c>
      <c r="AU158" s="76">
        <f>'Calculs rendements'!GA163</f>
        <v>0.10595543458020394</v>
      </c>
      <c r="AV158" s="76">
        <f>'Calculs rendements'!GE163</f>
        <v>-6.0424420547718502E-2</v>
      </c>
      <c r="AW158" s="76">
        <f>'Calculs rendements'!GI163</f>
        <v>-4.8491552927476651E-2</v>
      </c>
      <c r="AX158" s="76">
        <f>'Calculs rendements'!GM163</f>
        <v>-4.584894068938335E-3</v>
      </c>
      <c r="AY158" s="76">
        <f>'Calculs rendements'!GQ163</f>
        <v>-7.6057997259988783E-2</v>
      </c>
    </row>
    <row r="159" spans="2:51">
      <c r="B159" s="76">
        <f>'Calculs rendements'!C164</f>
        <v>1.259514579373428E-2</v>
      </c>
      <c r="C159" s="76">
        <f>'Calculs rendements'!G164</f>
        <v>3.105908701553101E-2</v>
      </c>
      <c r="D159" s="76">
        <f>'Calculs rendements'!K164</f>
        <v>6.2307378682506919E-3</v>
      </c>
      <c r="E159" s="76">
        <f>'Calculs rendements'!O164</f>
        <v>1.9384415564246204E-2</v>
      </c>
      <c r="F159" s="76">
        <f>'Calculs rendements'!S164</f>
        <v>-2.5926608361238356E-3</v>
      </c>
      <c r="G159" s="76">
        <f>'Calculs rendements'!W164</f>
        <v>1.4384072564842082E-2</v>
      </c>
      <c r="H159" s="76">
        <f>'Calculs rendements'!AA164</f>
        <v>-1.9095302250421289E-2</v>
      </c>
      <c r="I159" s="76">
        <f>'Calculs rendements'!AE164</f>
        <v>-6.1906052192906139E-2</v>
      </c>
      <c r="J159" s="76">
        <f>'Calculs rendements'!AI164</f>
        <v>-0.1132620553271951</v>
      </c>
      <c r="K159" s="76">
        <f>'Calculs rendements'!AM164</f>
        <v>-2.6427392269117701E-2</v>
      </c>
      <c r="L159" s="76">
        <f>'Calculs rendements'!AQ164</f>
        <v>-6.979967746499556E-2</v>
      </c>
      <c r="M159" s="76">
        <f>'Calculs rendements'!AU164</f>
        <v>-9.55242857693748E-2</v>
      </c>
      <c r="N159" s="76">
        <f>'Calculs rendements'!AY164</f>
        <v>-0.14621668997579296</v>
      </c>
      <c r="O159" s="76">
        <f>'Calculs rendements'!BC164</f>
        <v>-0.12560917329146307</v>
      </c>
      <c r="P159" s="76">
        <f>'Calculs rendements'!BG164</f>
        <v>2.0028219900867832E-2</v>
      </c>
      <c r="Q159" s="76">
        <f>'Calculs rendements'!BK164</f>
        <v>-0.22407850062528756</v>
      </c>
      <c r="R159" s="76">
        <f>'Calculs rendements'!BO164</f>
        <v>-0.17773695327631814</v>
      </c>
      <c r="S159" s="76">
        <f>'Calculs rendements'!BS164</f>
        <v>-4.1284028735595633E-2</v>
      </c>
      <c r="T159" s="76">
        <f>'Calculs rendements'!BW164</f>
        <v>-0.18992970450444327</v>
      </c>
      <c r="U159" s="76">
        <f>'Calculs rendements'!CA164</f>
        <v>-3.8409484901252525E-2</v>
      </c>
      <c r="V159" s="76">
        <f>'Calculs rendements'!CE164</f>
        <v>-0.2418045573549143</v>
      </c>
      <c r="W159" s="76">
        <f>'Calculs rendements'!CI164</f>
        <v>-0.10258992271872133</v>
      </c>
      <c r="X159" s="76">
        <f>'Calculs rendements'!CM164</f>
        <v>5.3978291227466113E-2</v>
      </c>
      <c r="Y159" s="76">
        <f>'Calculs rendements'!CQ164</f>
        <v>-4.9553575280493638E-2</v>
      </c>
      <c r="Z159" s="76">
        <f>'Calculs rendements'!CU164</f>
        <v>-4.2844045182736955E-2</v>
      </c>
      <c r="AA159" s="76">
        <f>'Calculs rendements'!CY164</f>
        <v>-0.10825079720772572</v>
      </c>
      <c r="AB159" s="76">
        <f>'Calculs rendements'!DC164</f>
        <v>1.8611989338536285E-2</v>
      </c>
      <c r="AC159" s="76">
        <f>'Calculs rendements'!DG164</f>
        <v>-5.0833541650640093E-2</v>
      </c>
      <c r="AD159" s="76">
        <f>'Calculs rendements'!DK164</f>
        <v>-1.2290572739570125E-2</v>
      </c>
      <c r="AE159" s="76">
        <f>'Calculs rendements'!DO164</f>
        <v>-0.16511309868133769</v>
      </c>
      <c r="AF159" s="76">
        <f>'Calculs rendements'!DS164</f>
        <v>-6.7892708944968308E-2</v>
      </c>
      <c r="AG159" s="76">
        <f>'Calculs rendements'!DW164</f>
        <v>-0.15336602508808478</v>
      </c>
      <c r="AH159" s="76">
        <f>'Calculs rendements'!EA164</f>
        <v>5.4857237695995223E-2</v>
      </c>
      <c r="AI159" s="76">
        <f>'Calculs rendements'!EE164</f>
        <v>6.6161612945622478E-2</v>
      </c>
      <c r="AJ159" s="76">
        <f>'Calculs rendements'!EI164</f>
        <v>-0.13163658444170834</v>
      </c>
      <c r="AK159" s="76">
        <f>'Calculs rendements'!EM164</f>
        <v>4.9445349359395326E-2</v>
      </c>
      <c r="AL159" s="76">
        <f>'Calculs rendements'!EQ164</f>
        <v>-0.15043320562840623</v>
      </c>
      <c r="AM159" s="76">
        <f>'Calculs rendements'!EU164</f>
        <v>3.8918667894005929E-2</v>
      </c>
      <c r="AN159" s="76">
        <f>'Calculs rendements'!EY164</f>
        <v>-0.10519047259016326</v>
      </c>
      <c r="AO159" s="76">
        <f>'Calculs rendements'!FC164</f>
        <v>-0.19067198887883977</v>
      </c>
      <c r="AP159" s="76">
        <f>'Calculs rendements'!FG164</f>
        <v>-6.1077763399894512E-3</v>
      </c>
      <c r="AQ159" s="76">
        <f>'Calculs rendements'!FK164</f>
        <v>8.5235394729734001E-3</v>
      </c>
      <c r="AR159" s="76">
        <f>'Calculs rendements'!FO164</f>
        <v>-3.3043240688558781E-2</v>
      </c>
      <c r="AS159" s="76">
        <f>'Calculs rendements'!FS164</f>
        <v>-6.1029579739912618E-3</v>
      </c>
      <c r="AT159" s="76">
        <f>'Calculs rendements'!FW164</f>
        <v>-1.0291660439277586E-2</v>
      </c>
      <c r="AU159" s="76">
        <f>'Calculs rendements'!GA164</f>
        <v>-5.5674467948879397E-2</v>
      </c>
      <c r="AV159" s="76">
        <f>'Calculs rendements'!GE164</f>
        <v>-0.11487854217533942</v>
      </c>
      <c r="AW159" s="76">
        <f>'Calculs rendements'!GI164</f>
        <v>-4.9248007507497547E-2</v>
      </c>
      <c r="AX159" s="76">
        <f>'Calculs rendements'!GM164</f>
        <v>5.5269335674706571E-2</v>
      </c>
      <c r="AY159" s="76">
        <f>'Calculs rendements'!GQ164</f>
        <v>-0.31734449470936499</v>
      </c>
    </row>
    <row r="160" spans="2:51">
      <c r="B160" s="76">
        <f>'Calculs rendements'!C165</f>
        <v>-0.11175888638524117</v>
      </c>
      <c r="C160" s="76">
        <f>'Calculs rendements'!G165</f>
        <v>3.7090457009855186E-2</v>
      </c>
      <c r="D160" s="76">
        <f>'Calculs rendements'!K165</f>
        <v>1.1057953347234023E-2</v>
      </c>
      <c r="E160" s="76">
        <f>'Calculs rendements'!O165</f>
        <v>-3.0920473616541572E-2</v>
      </c>
      <c r="F160" s="76">
        <f>'Calculs rendements'!S165</f>
        <v>-4.5421040384742199E-2</v>
      </c>
      <c r="G160" s="76">
        <f>'Calculs rendements'!W165</f>
        <v>-9.8869044280590155E-3</v>
      </c>
      <c r="H160" s="76">
        <f>'Calculs rendements'!AA165</f>
        <v>8.0656699976477241E-3</v>
      </c>
      <c r="I160" s="76">
        <f>'Calculs rendements'!AE165</f>
        <v>-6.1260085604163829E-2</v>
      </c>
      <c r="J160" s="76">
        <f>'Calculs rendements'!AI165</f>
        <v>-6.9783166385027018E-2</v>
      </c>
      <c r="K160" s="76">
        <f>'Calculs rendements'!AM165</f>
        <v>-4.4885673739332513E-2</v>
      </c>
      <c r="L160" s="76">
        <f>'Calculs rendements'!AQ165</f>
        <v>3.3336381441636892E-2</v>
      </c>
      <c r="M160" s="76">
        <f>'Calculs rendements'!AU165</f>
        <v>-7.979038076933001E-2</v>
      </c>
      <c r="N160" s="76">
        <f>'Calculs rendements'!AY165</f>
        <v>-1.517170743059029E-2</v>
      </c>
      <c r="O160" s="76">
        <f>'Calculs rendements'!BC165</f>
        <v>-0.14696044175623882</v>
      </c>
      <c r="P160" s="76">
        <f>'Calculs rendements'!BG165</f>
        <v>4.7382327827535592E-3</v>
      </c>
      <c r="Q160" s="76">
        <f>'Calculs rendements'!BK165</f>
        <v>7.455647108901885E-3</v>
      </c>
      <c r="R160" s="76">
        <f>'Calculs rendements'!BO165</f>
        <v>-1.6720020266336767E-2</v>
      </c>
      <c r="S160" s="76">
        <f>'Calculs rendements'!BS165</f>
        <v>-3.4623166316236728E-2</v>
      </c>
      <c r="T160" s="76">
        <f>'Calculs rendements'!BW165</f>
        <v>-1.6659299153359144E-2</v>
      </c>
      <c r="U160" s="76">
        <f>'Calculs rendements'!CA165</f>
        <v>-2.5163353351995429E-2</v>
      </c>
      <c r="V160" s="76">
        <f>'Calculs rendements'!CE165</f>
        <v>-1.9894037373684174E-2</v>
      </c>
      <c r="W160" s="76">
        <f>'Calculs rendements'!CI165</f>
        <v>-0.11506931980432286</v>
      </c>
      <c r="X160" s="76">
        <f>'Calculs rendements'!CM165</f>
        <v>2.2180787535154411E-2</v>
      </c>
      <c r="Y160" s="76">
        <f>'Calculs rendements'!CQ165</f>
        <v>-9.1325323751811991E-3</v>
      </c>
      <c r="Z160" s="76">
        <f>'Calculs rendements'!CU165</f>
        <v>-0.1613384311904541</v>
      </c>
      <c r="AA160" s="76">
        <f>'Calculs rendements'!CY165</f>
        <v>-8.4829947711955553E-2</v>
      </c>
      <c r="AB160" s="76">
        <f>'Calculs rendements'!DC165</f>
        <v>1.2218277728979165E-2</v>
      </c>
      <c r="AC160" s="76">
        <f>'Calculs rendements'!DG165</f>
        <v>-6.2596043405676816E-2</v>
      </c>
      <c r="AD160" s="76">
        <f>'Calculs rendements'!DK165</f>
        <v>-1.569504444283331E-2</v>
      </c>
      <c r="AE160" s="76">
        <f>'Calculs rendements'!DO165</f>
        <v>-0.11140523634021031</v>
      </c>
      <c r="AF160" s="76">
        <f>'Calculs rendements'!DS165</f>
        <v>0.10907997542081618</v>
      </c>
      <c r="AG160" s="76">
        <f>'Calculs rendements'!DW165</f>
        <v>-0.13363739107704445</v>
      </c>
      <c r="AH160" s="76">
        <f>'Calculs rendements'!EA165</f>
        <v>3.5984064268144697E-2</v>
      </c>
      <c r="AI160" s="76">
        <f>'Calculs rendements'!EE165</f>
        <v>-1.9478199550560991E-2</v>
      </c>
      <c r="AJ160" s="76">
        <f>'Calculs rendements'!EI165</f>
        <v>-5.5957950742125943E-2</v>
      </c>
      <c r="AK160" s="76">
        <f>'Calculs rendements'!EM165</f>
        <v>-4.8930986774635768E-2</v>
      </c>
      <c r="AL160" s="76">
        <f>'Calculs rendements'!EQ165</f>
        <v>-1.7847575918076532E-2</v>
      </c>
      <c r="AM160" s="76">
        <f>'Calculs rendements'!EU165</f>
        <v>-4.423847943449518E-2</v>
      </c>
      <c r="AN160" s="76">
        <f>'Calculs rendements'!EY165</f>
        <v>-2.8297376892185932E-2</v>
      </c>
      <c r="AO160" s="76">
        <f>'Calculs rendements'!FC165</f>
        <v>-8.15481303268695E-2</v>
      </c>
      <c r="AP160" s="76">
        <f>'Calculs rendements'!FG165</f>
        <v>-0.1724152734419786</v>
      </c>
      <c r="AQ160" s="76">
        <f>'Calculs rendements'!FK165</f>
        <v>-4.5973396435972126E-2</v>
      </c>
      <c r="AR160" s="76">
        <f>'Calculs rendements'!FO165</f>
        <v>-4.2618513824518027E-2</v>
      </c>
      <c r="AS160" s="76">
        <f>'Calculs rendements'!FS165</f>
        <v>-4.1970514784397825E-2</v>
      </c>
      <c r="AT160" s="76">
        <f>'Calculs rendements'!FW165</f>
        <v>-9.7456104305135086E-3</v>
      </c>
      <c r="AU160" s="76">
        <f>'Calculs rendements'!GA165</f>
        <v>6.7023686997677773E-2</v>
      </c>
      <c r="AV160" s="76">
        <f>'Calculs rendements'!GE165</f>
        <v>-2.0048600214086415E-2</v>
      </c>
      <c r="AW160" s="76">
        <f>'Calculs rendements'!GI165</f>
        <v>-5.8764838695567305E-2</v>
      </c>
      <c r="AX160" s="76">
        <f>'Calculs rendements'!GM165</f>
        <v>-0.11532035388619233</v>
      </c>
      <c r="AY160" s="76">
        <f>'Calculs rendements'!GQ165</f>
        <v>-2.5631333177136933E-2</v>
      </c>
    </row>
    <row r="161" spans="2:51">
      <c r="B161" s="76">
        <f>'Calculs rendements'!C166</f>
        <v>5.3101510838748631E-2</v>
      </c>
      <c r="C161" s="76">
        <f>'Calculs rendements'!G166</f>
        <v>-2.1689940007565186E-2</v>
      </c>
      <c r="D161" s="76">
        <f>'Calculs rendements'!K166</f>
        <v>-3.2298320428485176E-2</v>
      </c>
      <c r="E161" s="76">
        <f>'Calculs rendements'!O166</f>
        <v>1.0303372087098917E-3</v>
      </c>
      <c r="F161" s="76">
        <f>'Calculs rendements'!S166</f>
        <v>1.6449547427516319E-2</v>
      </c>
      <c r="G161" s="76">
        <f>'Calculs rendements'!W166</f>
        <v>9.2520173736611085E-3</v>
      </c>
      <c r="H161" s="76">
        <f>'Calculs rendements'!AA166</f>
        <v>8.6162659502390118E-2</v>
      </c>
      <c r="I161" s="76">
        <f>'Calculs rendements'!AE166</f>
        <v>-6.8351822994611414E-2</v>
      </c>
      <c r="J161" s="76">
        <f>'Calculs rendements'!AI166</f>
        <v>6.8819599215663219E-2</v>
      </c>
      <c r="K161" s="76">
        <f>'Calculs rendements'!AM166</f>
        <v>-3.2352432445111587E-2</v>
      </c>
      <c r="L161" s="76">
        <f>'Calculs rendements'!AQ166</f>
        <v>-2.4211796692879674E-2</v>
      </c>
      <c r="M161" s="76">
        <f>'Calculs rendements'!AU166</f>
        <v>4.0690796700145054E-2</v>
      </c>
      <c r="N161" s="76">
        <f>'Calculs rendements'!AY166</f>
        <v>0.11196865008944808</v>
      </c>
      <c r="O161" s="76">
        <f>'Calculs rendements'!BC166</f>
        <v>-4.7353323885906767E-2</v>
      </c>
      <c r="P161" s="76">
        <f>'Calculs rendements'!BG166</f>
        <v>5.360682937026133E-2</v>
      </c>
      <c r="Q161" s="76">
        <f>'Calculs rendements'!BK166</f>
        <v>3.7809084955781599E-2</v>
      </c>
      <c r="R161" s="76">
        <f>'Calculs rendements'!BO166</f>
        <v>2.8203204713930941E-2</v>
      </c>
      <c r="S161" s="76">
        <f>'Calculs rendements'!BS166</f>
        <v>1.9523697012593693E-2</v>
      </c>
      <c r="T161" s="76">
        <f>'Calculs rendements'!BW166</f>
        <v>6.5479076326100394E-2</v>
      </c>
      <c r="U161" s="76">
        <f>'Calculs rendements'!CA166</f>
        <v>2.6668225969618802E-2</v>
      </c>
      <c r="V161" s="76">
        <f>'Calculs rendements'!CE166</f>
        <v>7.1252347266788668E-2</v>
      </c>
      <c r="W161" s="76">
        <f>'Calculs rendements'!CI166</f>
        <v>1.927593311778018E-2</v>
      </c>
      <c r="X161" s="76">
        <f>'Calculs rendements'!CM166</f>
        <v>2.5525444108215483E-2</v>
      </c>
      <c r="Y161" s="76">
        <f>'Calculs rendements'!CQ166</f>
        <v>5.0510187171177411E-2</v>
      </c>
      <c r="Z161" s="76">
        <f>'Calculs rendements'!CU166</f>
        <v>2.7921776676320714E-2</v>
      </c>
      <c r="AA161" s="76">
        <f>'Calculs rendements'!CY166</f>
        <v>1.0030860889746886E-2</v>
      </c>
      <c r="AB161" s="76">
        <f>'Calculs rendements'!DC166</f>
        <v>-2.7144006405016501E-2</v>
      </c>
      <c r="AC161" s="76">
        <f>'Calculs rendements'!DG166</f>
        <v>9.2646265615695111E-2</v>
      </c>
      <c r="AD161" s="76">
        <f>'Calculs rendements'!DK166</f>
        <v>-7.802860830183514E-2</v>
      </c>
      <c r="AE161" s="76">
        <f>'Calculs rendements'!DO166</f>
        <v>3.8530980270219756E-2</v>
      </c>
      <c r="AF161" s="76">
        <f>'Calculs rendements'!DS166</f>
        <v>1.3960763892054575E-2</v>
      </c>
      <c r="AG161" s="76">
        <f>'Calculs rendements'!DW166</f>
        <v>-6.978157837354686E-3</v>
      </c>
      <c r="AH161" s="76">
        <f>'Calculs rendements'!EA166</f>
        <v>4.5078551363945972E-2</v>
      </c>
      <c r="AI161" s="76">
        <f>'Calculs rendements'!EE166</f>
        <v>-3.948295513238715E-2</v>
      </c>
      <c r="AJ161" s="76">
        <f>'Calculs rendements'!EI166</f>
        <v>-4.5880575958992621E-2</v>
      </c>
      <c r="AK161" s="76">
        <f>'Calculs rendements'!EM166</f>
        <v>8.9966455564431972E-4</v>
      </c>
      <c r="AL161" s="76">
        <f>'Calculs rendements'!EQ166</f>
        <v>0.10731903377066204</v>
      </c>
      <c r="AM161" s="76">
        <f>'Calculs rendements'!EU166</f>
        <v>6.6044250116558748E-2</v>
      </c>
      <c r="AN161" s="76">
        <f>'Calculs rendements'!EY166</f>
        <v>-4.62032120300069E-2</v>
      </c>
      <c r="AO161" s="76">
        <f>'Calculs rendements'!FC166</f>
        <v>1.6948538614796646E-3</v>
      </c>
      <c r="AP161" s="76">
        <f>'Calculs rendements'!FG166</f>
        <v>-4.7707849375552114E-2</v>
      </c>
      <c r="AQ161" s="76">
        <f>'Calculs rendements'!FK166</f>
        <v>1.6645629026850395E-2</v>
      </c>
      <c r="AR161" s="76">
        <f>'Calculs rendements'!FO166</f>
        <v>2.6229182208855291E-2</v>
      </c>
      <c r="AS161" s="76">
        <f>'Calculs rendements'!FS166</f>
        <v>-1.0082507823521341E-2</v>
      </c>
      <c r="AT161" s="76">
        <f>'Calculs rendements'!FW166</f>
        <v>5.1119189351843675E-2</v>
      </c>
      <c r="AU161" s="76">
        <f>'Calculs rendements'!GA166</f>
        <v>-2.9485996597850138E-2</v>
      </c>
      <c r="AV161" s="76">
        <f>'Calculs rendements'!GE166</f>
        <v>6.6057141770513542E-2</v>
      </c>
      <c r="AW161" s="76">
        <f>'Calculs rendements'!GI166</f>
        <v>7.9505063137782855E-2</v>
      </c>
      <c r="AX161" s="76">
        <f>'Calculs rendements'!GM166</f>
        <v>4.7495519645935269E-3</v>
      </c>
      <c r="AY161" s="76">
        <f>'Calculs rendements'!GQ166</f>
        <v>-6.6936195944509988E-2</v>
      </c>
    </row>
    <row r="162" spans="2:51">
      <c r="B162" s="76">
        <f>'Calculs rendements'!C167</f>
        <v>-1.0582207866922972E-2</v>
      </c>
      <c r="C162" s="76">
        <f>'Calculs rendements'!G167</f>
        <v>-3.6539871246334232E-2</v>
      </c>
      <c r="D162" s="76">
        <f>'Calculs rendements'!K167</f>
        <v>0.10654362220467092</v>
      </c>
      <c r="E162" s="76">
        <f>'Calculs rendements'!O167</f>
        <v>-2.6239511367991505E-2</v>
      </c>
      <c r="F162" s="76">
        <f>'Calculs rendements'!S167</f>
        <v>-3.9884735381955722E-2</v>
      </c>
      <c r="G162" s="76">
        <f>'Calculs rendements'!W167</f>
        <v>6.3310379565417688E-3</v>
      </c>
      <c r="H162" s="76">
        <f>'Calculs rendements'!AA167</f>
        <v>-2.2033764404621133E-2</v>
      </c>
      <c r="I162" s="76">
        <f>'Calculs rendements'!AE167</f>
        <v>5.1417894998254686E-2</v>
      </c>
      <c r="J162" s="76">
        <f>'Calculs rendements'!AI167</f>
        <v>-2.4994736905750194E-2</v>
      </c>
      <c r="K162" s="76">
        <f>'Calculs rendements'!AM167</f>
        <v>1.748652193198488E-2</v>
      </c>
      <c r="L162" s="76">
        <f>'Calculs rendements'!AQ167</f>
        <v>-6.6242287633648783E-2</v>
      </c>
      <c r="M162" s="76">
        <f>'Calculs rendements'!AU167</f>
        <v>3.640516440863617E-2</v>
      </c>
      <c r="N162" s="76">
        <f>'Calculs rendements'!AY167</f>
        <v>6.9438598685197542E-2</v>
      </c>
      <c r="O162" s="76">
        <f>'Calculs rendements'!BC167</f>
        <v>3.1729226665089642E-2</v>
      </c>
      <c r="P162" s="76">
        <f>'Calculs rendements'!BG167</f>
        <v>-5.6210059116626916E-2</v>
      </c>
      <c r="Q162" s="76">
        <f>'Calculs rendements'!BK167</f>
        <v>0.12268827061365745</v>
      </c>
      <c r="R162" s="76">
        <f>'Calculs rendements'!BO167</f>
        <v>4.4441983755887003E-2</v>
      </c>
      <c r="S162" s="76">
        <f>'Calculs rendements'!BS167</f>
        <v>-3.1554390320329744E-2</v>
      </c>
      <c r="T162" s="76">
        <f>'Calculs rendements'!BW167</f>
        <v>-0.1044209326269504</v>
      </c>
      <c r="U162" s="76">
        <f>'Calculs rendements'!CA167</f>
        <v>6.5477879869106026E-2</v>
      </c>
      <c r="V162" s="76">
        <f>'Calculs rendements'!CE167</f>
        <v>-2.481263629049052E-3</v>
      </c>
      <c r="W162" s="76">
        <f>'Calculs rendements'!CI167</f>
        <v>6.2073555786042144E-2</v>
      </c>
      <c r="X162" s="76">
        <f>'Calculs rendements'!CM167</f>
        <v>-3.5192454768894002E-3</v>
      </c>
      <c r="Y162" s="76">
        <f>'Calculs rendements'!CQ167</f>
        <v>1.7546753559565333E-2</v>
      </c>
      <c r="Z162" s="76">
        <f>'Calculs rendements'!CU167</f>
        <v>-2.4623776042726576E-2</v>
      </c>
      <c r="AA162" s="76">
        <f>'Calculs rendements'!CY167</f>
        <v>2.7787654810780927E-2</v>
      </c>
      <c r="AB162" s="76">
        <f>'Calculs rendements'!DC167</f>
        <v>-2.1669652678080034E-2</v>
      </c>
      <c r="AC162" s="76">
        <f>'Calculs rendements'!DG167</f>
        <v>-2.1538061731851788E-2</v>
      </c>
      <c r="AD162" s="76">
        <f>'Calculs rendements'!DK167</f>
        <v>-1.7421159408199875E-2</v>
      </c>
      <c r="AE162" s="76">
        <f>'Calculs rendements'!DO167</f>
        <v>-5.7688476386921388E-3</v>
      </c>
      <c r="AF162" s="76">
        <f>'Calculs rendements'!DS167</f>
        <v>2.3136916587802796E-2</v>
      </c>
      <c r="AG162" s="76">
        <f>'Calculs rendements'!DW167</f>
        <v>-2.222793084131557E-3</v>
      </c>
      <c r="AH162" s="76">
        <f>'Calculs rendements'!EA167</f>
        <v>8.9112739021570062E-2</v>
      </c>
      <c r="AI162" s="76">
        <f>'Calculs rendements'!EE167</f>
        <v>-6.1274296595738673E-2</v>
      </c>
      <c r="AJ162" s="76">
        <f>'Calculs rendements'!EI167</f>
        <v>6.3699787846157208E-2</v>
      </c>
      <c r="AK162" s="76">
        <f>'Calculs rendements'!EM167</f>
        <v>-2.7216993805895141E-2</v>
      </c>
      <c r="AL162" s="76">
        <f>'Calculs rendements'!EQ167</f>
        <v>4.8751190315568495E-2</v>
      </c>
      <c r="AM162" s="76">
        <f>'Calculs rendements'!EU167</f>
        <v>-4.2220955992431079E-2</v>
      </c>
      <c r="AN162" s="76">
        <f>'Calculs rendements'!EY167</f>
        <v>5.4221465913224409E-2</v>
      </c>
      <c r="AO162" s="76">
        <f>'Calculs rendements'!FC167</f>
        <v>5.3062005181003138E-2</v>
      </c>
      <c r="AP162" s="76">
        <f>'Calculs rendements'!FG167</f>
        <v>-1.2871365275856398E-2</v>
      </c>
      <c r="AQ162" s="76">
        <f>'Calculs rendements'!FK167</f>
        <v>-9.7693908270753277E-2</v>
      </c>
      <c r="AR162" s="76">
        <f>'Calculs rendements'!FO167</f>
        <v>-1.5542916286227839E-2</v>
      </c>
      <c r="AS162" s="76">
        <f>'Calculs rendements'!FS167</f>
        <v>4.0619325223349781E-2</v>
      </c>
      <c r="AT162" s="76">
        <f>'Calculs rendements'!FW167</f>
        <v>-3.2789835229938655E-2</v>
      </c>
      <c r="AU162" s="76">
        <f>'Calculs rendements'!GA167</f>
        <v>-2.2505439224766319E-2</v>
      </c>
      <c r="AV162" s="76">
        <f>'Calculs rendements'!GE167</f>
        <v>4.8169671049404811E-2</v>
      </c>
      <c r="AW162" s="76">
        <f>'Calculs rendements'!GI167</f>
        <v>3.2139850185277506E-2</v>
      </c>
      <c r="AX162" s="76">
        <f>'Calculs rendements'!GM167</f>
        <v>7.1091813523913791E-2</v>
      </c>
      <c r="AY162" s="76">
        <f>'Calculs rendements'!GQ167</f>
        <v>9.682839126133945E-2</v>
      </c>
    </row>
    <row r="163" spans="2:51">
      <c r="B163" s="76">
        <f>'Calculs rendements'!C168</f>
        <v>6.9746828270311076E-2</v>
      </c>
      <c r="C163" s="76">
        <f>'Calculs rendements'!G168</f>
        <v>7.2926049710160812E-3</v>
      </c>
      <c r="D163" s="76">
        <f>'Calculs rendements'!K168</f>
        <v>-5.8217131725867097E-3</v>
      </c>
      <c r="E163" s="76">
        <f>'Calculs rendements'!O168</f>
        <v>5.8884668705943062E-2</v>
      </c>
      <c r="F163" s="76">
        <f>'Calculs rendements'!S168</f>
        <v>6.5708800884384785E-2</v>
      </c>
      <c r="G163" s="76">
        <f>'Calculs rendements'!W168</f>
        <v>8.2736203212088882E-2</v>
      </c>
      <c r="H163" s="76">
        <f>'Calculs rendements'!AA168</f>
        <v>6.0366305391607179E-2</v>
      </c>
      <c r="I163" s="76">
        <f>'Calculs rendements'!AE168</f>
        <v>-5.1880833239879041E-2</v>
      </c>
      <c r="J163" s="76">
        <f>'Calculs rendements'!AI168</f>
        <v>-0.16260624083594252</v>
      </c>
      <c r="K163" s="76">
        <f>'Calculs rendements'!AM168</f>
        <v>2.1674399135123857E-2</v>
      </c>
      <c r="L163" s="76">
        <f>'Calculs rendements'!AQ168</f>
        <v>2.5491757935956705E-2</v>
      </c>
      <c r="M163" s="76">
        <f>'Calculs rendements'!AU168</f>
        <v>-1.0510353056528575E-2</v>
      </c>
      <c r="N163" s="76">
        <f>'Calculs rendements'!AY168</f>
        <v>-3.842827903018891E-2</v>
      </c>
      <c r="O163" s="76">
        <f>'Calculs rendements'!BC168</f>
        <v>0.13207703792262687</v>
      </c>
      <c r="P163" s="76">
        <f>'Calculs rendements'!BG168</f>
        <v>5.7553261738735664E-2</v>
      </c>
      <c r="Q163" s="76">
        <f>'Calculs rendements'!BK168</f>
        <v>8.2967032526789469E-2</v>
      </c>
      <c r="R163" s="76">
        <f>'Calculs rendements'!BO168</f>
        <v>7.3466610109791955E-2</v>
      </c>
      <c r="S163" s="76">
        <f>'Calculs rendements'!BS168</f>
        <v>3.7558642689763472E-2</v>
      </c>
      <c r="T163" s="76">
        <f>'Calculs rendements'!BW168</f>
        <v>6.4868871333021855E-2</v>
      </c>
      <c r="U163" s="76">
        <f>'Calculs rendements'!CA168</f>
        <v>-3.3658618888404435E-2</v>
      </c>
      <c r="V163" s="76">
        <f>'Calculs rendements'!CE168</f>
        <v>-5.8972307229189586E-2</v>
      </c>
      <c r="W163" s="76">
        <f>'Calculs rendements'!CI168</f>
        <v>2.5340486372618196E-2</v>
      </c>
      <c r="X163" s="76">
        <f>'Calculs rendements'!CM168</f>
        <v>5.497300065991631E-2</v>
      </c>
      <c r="Y163" s="76">
        <f>'Calculs rendements'!CQ168</f>
        <v>3.4926084055056796E-2</v>
      </c>
      <c r="Z163" s="76">
        <f>'Calculs rendements'!CU168</f>
        <v>6.0961501805123306E-3</v>
      </c>
      <c r="AA163" s="76">
        <f>'Calculs rendements'!CY168</f>
        <v>1.1117123568005684E-3</v>
      </c>
      <c r="AB163" s="76">
        <f>'Calculs rendements'!DC168</f>
        <v>3.0746959322616181E-2</v>
      </c>
      <c r="AC163" s="76">
        <f>'Calculs rendements'!DG168</f>
        <v>4.5960807967618325E-2</v>
      </c>
      <c r="AD163" s="76">
        <f>'Calculs rendements'!DK168</f>
        <v>5.6874007820000107E-2</v>
      </c>
      <c r="AE163" s="76">
        <f>'Calculs rendements'!DO168</f>
        <v>-4.7386072222559764E-2</v>
      </c>
      <c r="AF163" s="76">
        <f>'Calculs rendements'!DS168</f>
        <v>2.2097457899739253E-2</v>
      </c>
      <c r="AG163" s="76">
        <f>'Calculs rendements'!DW168</f>
        <v>2.3848910442345623E-2</v>
      </c>
      <c r="AH163" s="76">
        <f>'Calculs rendements'!EA168</f>
        <v>2.2393889125680161E-2</v>
      </c>
      <c r="AI163" s="76">
        <f>'Calculs rendements'!EE168</f>
        <v>7.5463546871747764E-2</v>
      </c>
      <c r="AJ163" s="76">
        <f>'Calculs rendements'!EI168</f>
        <v>-3.4069569485964513E-2</v>
      </c>
      <c r="AK163" s="76">
        <f>'Calculs rendements'!EM168</f>
        <v>2.9270394383596271E-2</v>
      </c>
      <c r="AL163" s="76">
        <f>'Calculs rendements'!EQ168</f>
        <v>2.217804108824634E-2</v>
      </c>
      <c r="AM163" s="76">
        <f>'Calculs rendements'!EU168</f>
        <v>9.1248212609164221E-3</v>
      </c>
      <c r="AN163" s="76">
        <f>'Calculs rendements'!EY168</f>
        <v>-3.9304031668419767E-2</v>
      </c>
      <c r="AO163" s="76">
        <f>'Calculs rendements'!FC168</f>
        <v>7.6961048748656044E-2</v>
      </c>
      <c r="AP163" s="76">
        <f>'Calculs rendements'!FG168</f>
        <v>-1.7357565041775883E-2</v>
      </c>
      <c r="AQ163" s="76">
        <f>'Calculs rendements'!FK168</f>
        <v>0.11776775787582455</v>
      </c>
      <c r="AR163" s="76">
        <f>'Calculs rendements'!FO168</f>
        <v>-9.8700535956778773E-2</v>
      </c>
      <c r="AS163" s="76">
        <f>'Calculs rendements'!FS168</f>
        <v>3.7330649133617035E-2</v>
      </c>
      <c r="AT163" s="76">
        <f>'Calculs rendements'!FW168</f>
        <v>3.3203277454641966E-2</v>
      </c>
      <c r="AU163" s="76">
        <f>'Calculs rendements'!GA168</f>
        <v>-3.9725467857978591E-2</v>
      </c>
      <c r="AV163" s="76">
        <f>'Calculs rendements'!GE168</f>
        <v>7.309405333474947E-2</v>
      </c>
      <c r="AW163" s="76">
        <f>'Calculs rendements'!GI168</f>
        <v>3.1205672666032506E-3</v>
      </c>
      <c r="AX163" s="76">
        <f>'Calculs rendements'!GM168</f>
        <v>-2.6155827845335697E-2</v>
      </c>
      <c r="AY163" s="76">
        <f>'Calculs rendements'!GQ168</f>
        <v>-2.5520951378891838E-2</v>
      </c>
    </row>
    <row r="164" spans="2:51">
      <c r="B164" s="76">
        <f>'Calculs rendements'!C169</f>
        <v>3.2407209475439694E-2</v>
      </c>
      <c r="C164" s="76">
        <f>'Calculs rendements'!G169</f>
        <v>-5.7505670323817086E-2</v>
      </c>
      <c r="D164" s="76">
        <f>'Calculs rendements'!K169</f>
        <v>-6.7773254880834693E-3</v>
      </c>
      <c r="E164" s="76">
        <f>'Calculs rendements'!O169</f>
        <v>3.7561216759684636E-2</v>
      </c>
      <c r="F164" s="76">
        <f>'Calculs rendements'!S169</f>
        <v>-6.5902674810316919E-2</v>
      </c>
      <c r="G164" s="76">
        <f>'Calculs rendements'!W169</f>
        <v>1.8187717670070651E-2</v>
      </c>
      <c r="H164" s="76">
        <f>'Calculs rendements'!AA169</f>
        <v>-5.2822433305171161E-2</v>
      </c>
      <c r="I164" s="76">
        <f>'Calculs rendements'!AE169</f>
        <v>7.9464418707535706E-2</v>
      </c>
      <c r="J164" s="76">
        <f>'Calculs rendements'!AI169</f>
        <v>7.5312377810405465E-2</v>
      </c>
      <c r="K164" s="76">
        <f>'Calculs rendements'!AM169</f>
        <v>6.4160835007887995E-2</v>
      </c>
      <c r="L164" s="76">
        <f>'Calculs rendements'!AQ169</f>
        <v>-5.5577877102800217E-2</v>
      </c>
      <c r="M164" s="76">
        <f>'Calculs rendements'!AU169</f>
        <v>-3.4392898613299125E-2</v>
      </c>
      <c r="N164" s="76">
        <f>'Calculs rendements'!AY169</f>
        <v>2.9580514393685781E-2</v>
      </c>
      <c r="O164" s="76">
        <f>'Calculs rendements'!BC169</f>
        <v>-2.9855053833073374E-2</v>
      </c>
      <c r="P164" s="76">
        <f>'Calculs rendements'!BG169</f>
        <v>1.0930961298488081E-3</v>
      </c>
      <c r="Q164" s="76">
        <f>'Calculs rendements'!BK169</f>
        <v>-0.21554326317282174</v>
      </c>
      <c r="R164" s="76">
        <f>'Calculs rendements'!BO169</f>
        <v>-0.22457628380756436</v>
      </c>
      <c r="S164" s="76">
        <f>'Calculs rendements'!BS169</f>
        <v>2.9923825658395367E-2</v>
      </c>
      <c r="T164" s="76">
        <f>'Calculs rendements'!BW169</f>
        <v>-0.1371916037362125</v>
      </c>
      <c r="U164" s="76">
        <f>'Calculs rendements'!CA169</f>
        <v>8.624916744653667E-2</v>
      </c>
      <c r="V164" s="76">
        <f>'Calculs rendements'!CE169</f>
        <v>-9.9637140769256213E-2</v>
      </c>
      <c r="W164" s="76">
        <f>'Calculs rendements'!CI169</f>
        <v>-0.1854283852742139</v>
      </c>
      <c r="X164" s="76">
        <f>'Calculs rendements'!CM169</f>
        <v>-5.9432466263575567E-2</v>
      </c>
      <c r="Y164" s="76">
        <f>'Calculs rendements'!CQ169</f>
        <v>-4.4042379360197156E-2</v>
      </c>
      <c r="Z164" s="76">
        <f>'Calculs rendements'!CU169</f>
        <v>4.569090751634923E-2</v>
      </c>
      <c r="AA164" s="76">
        <f>'Calculs rendements'!CY169</f>
        <v>-2.5265948886062407E-2</v>
      </c>
      <c r="AB164" s="76">
        <f>'Calculs rendements'!DC169</f>
        <v>3.2024468912902171E-2</v>
      </c>
      <c r="AC164" s="76">
        <f>'Calculs rendements'!DG169</f>
        <v>1.4913218836623831E-4</v>
      </c>
      <c r="AD164" s="76">
        <f>'Calculs rendements'!DK169</f>
        <v>-1.7561426929947183E-2</v>
      </c>
      <c r="AE164" s="76">
        <f>'Calculs rendements'!DO169</f>
        <v>-0.24216834864794551</v>
      </c>
      <c r="AF164" s="76">
        <f>'Calculs rendements'!DS169</f>
        <v>-5.3811304369075122E-2</v>
      </c>
      <c r="AG164" s="76">
        <f>'Calculs rendements'!DW169</f>
        <v>-3.6838621701051058E-3</v>
      </c>
      <c r="AH164" s="76">
        <f>'Calculs rendements'!EA169</f>
        <v>0.12351391062031938</v>
      </c>
      <c r="AI164" s="76">
        <f>'Calculs rendements'!EE169</f>
        <v>-6.3450416498751799E-2</v>
      </c>
      <c r="AJ164" s="76">
        <f>'Calculs rendements'!EI169</f>
        <v>-1.3853126949850499E-2</v>
      </c>
      <c r="AK164" s="76">
        <f>'Calculs rendements'!EM169</f>
        <v>1.1201297618960345E-2</v>
      </c>
      <c r="AL164" s="76">
        <f>'Calculs rendements'!EQ169</f>
        <v>-8.5106455620256437E-3</v>
      </c>
      <c r="AM164" s="76">
        <f>'Calculs rendements'!EU169</f>
        <v>-4.2954743104767462E-2</v>
      </c>
      <c r="AN164" s="76">
        <f>'Calculs rendements'!EY169</f>
        <v>8.3791143117285347E-2</v>
      </c>
      <c r="AO164" s="76">
        <f>'Calculs rendements'!FC169</f>
        <v>-0.2148790392779337</v>
      </c>
      <c r="AP164" s="76">
        <f>'Calculs rendements'!FG169</f>
        <v>0</v>
      </c>
      <c r="AQ164" s="76">
        <f>'Calculs rendements'!FK169</f>
        <v>-5.3568779970929459E-2</v>
      </c>
      <c r="AR164" s="76">
        <f>'Calculs rendements'!FO169</f>
        <v>4.17231012142385E-2</v>
      </c>
      <c r="AS164" s="76">
        <f>'Calculs rendements'!FS169</f>
        <v>2.2559730608911505E-2</v>
      </c>
      <c r="AT164" s="76">
        <f>'Calculs rendements'!FW169</f>
        <v>-3.4700149345343614E-2</v>
      </c>
      <c r="AU164" s="76">
        <f>'Calculs rendements'!GA169</f>
        <v>4.6784320697603243E-2</v>
      </c>
      <c r="AV164" s="76">
        <f>'Calculs rendements'!GE169</f>
        <v>-7.7691059722277037E-2</v>
      </c>
      <c r="AW164" s="76">
        <f>'Calculs rendements'!GI169</f>
        <v>-0.15512751667106153</v>
      </c>
      <c r="AX164" s="76">
        <f>'Calculs rendements'!GM169</f>
        <v>2.6706275573282208E-2</v>
      </c>
      <c r="AY164" s="76">
        <f>'Calculs rendements'!GQ169</f>
        <v>-0.2643950117793229</v>
      </c>
    </row>
    <row r="165" spans="2:51">
      <c r="B165" s="76">
        <f>'Calculs rendements'!C170</f>
        <v>-1.9751598646499096E-2</v>
      </c>
      <c r="C165" s="76">
        <f>'Calculs rendements'!G170</f>
        <v>0.12039405372766009</v>
      </c>
      <c r="D165" s="76">
        <f>'Calculs rendements'!K170</f>
        <v>1.3234379965689703E-4</v>
      </c>
      <c r="E165" s="76">
        <f>'Calculs rendements'!O170</f>
        <v>-1.139837369755067E-2</v>
      </c>
      <c r="F165" s="76">
        <f>'Calculs rendements'!S170</f>
        <v>0.15487375377994017</v>
      </c>
      <c r="G165" s="76">
        <f>'Calculs rendements'!W170</f>
        <v>-1.0226538522624899E-2</v>
      </c>
      <c r="H165" s="76">
        <f>'Calculs rendements'!AA170</f>
        <v>5.6226070376034408E-2</v>
      </c>
      <c r="I165" s="76">
        <f>'Calculs rendements'!AE170</f>
        <v>-1.88963696504942E-2</v>
      </c>
      <c r="J165" s="76">
        <f>'Calculs rendements'!AI170</f>
        <v>6.682670373544225E-2</v>
      </c>
      <c r="K165" s="76">
        <f>'Calculs rendements'!AM170</f>
        <v>1.6284461335215394E-2</v>
      </c>
      <c r="L165" s="76">
        <f>'Calculs rendements'!AQ170</f>
        <v>1.7248422947603943E-2</v>
      </c>
      <c r="M165" s="76">
        <f>'Calculs rendements'!AU170</f>
        <v>3.9046775526416144E-3</v>
      </c>
      <c r="N165" s="76">
        <f>'Calculs rendements'!AY170</f>
        <v>-2.4033606157457359E-2</v>
      </c>
      <c r="O165" s="76">
        <f>'Calculs rendements'!BC170</f>
        <v>-0.2242459500318528</v>
      </c>
      <c r="P165" s="76">
        <f>'Calculs rendements'!BG170</f>
        <v>0.11275478085518043</v>
      </c>
      <c r="Q165" s="76">
        <f>'Calculs rendements'!BK170</f>
        <v>0.15117016724285648</v>
      </c>
      <c r="R165" s="76">
        <f>'Calculs rendements'!BO170</f>
        <v>0.15792187474127672</v>
      </c>
      <c r="S165" s="76">
        <f>'Calculs rendements'!BS170</f>
        <v>-3.6058496192036857E-3</v>
      </c>
      <c r="T165" s="76">
        <f>'Calculs rendements'!BW170</f>
        <v>0.12786331826449052</v>
      </c>
      <c r="U165" s="76">
        <f>'Calculs rendements'!CA170</f>
        <v>-5.9592133737506152E-2</v>
      </c>
      <c r="V165" s="76">
        <f>'Calculs rendements'!CE170</f>
        <v>0.15798675814638979</v>
      </c>
      <c r="W165" s="76">
        <f>'Calculs rendements'!CI170</f>
        <v>2.3589292464144873E-2</v>
      </c>
      <c r="X165" s="76">
        <f>'Calculs rendements'!CM170</f>
        <v>6.3861318245617318E-2</v>
      </c>
      <c r="Y165" s="76">
        <f>'Calculs rendements'!CQ170</f>
        <v>7.9816212258992159E-2</v>
      </c>
      <c r="Z165" s="76">
        <f>'Calculs rendements'!CU170</f>
        <v>-0.19854898381376421</v>
      </c>
      <c r="AA165" s="76">
        <f>'Calculs rendements'!CY170</f>
        <v>-2.5922101450914226E-2</v>
      </c>
      <c r="AB165" s="76">
        <f>'Calculs rendements'!DC170</f>
        <v>8.2744262345979355E-2</v>
      </c>
      <c r="AC165" s="76">
        <f>'Calculs rendements'!DG170</f>
        <v>-9.6946849382016399E-3</v>
      </c>
      <c r="AD165" s="76">
        <f>'Calculs rendements'!DK170</f>
        <v>-1.4774688725578764E-3</v>
      </c>
      <c r="AE165" s="76">
        <f>'Calculs rendements'!DO170</f>
        <v>0.14622924904847148</v>
      </c>
      <c r="AF165" s="76">
        <f>'Calculs rendements'!DS170</f>
        <v>9.7945226605794383E-2</v>
      </c>
      <c r="AG165" s="76">
        <f>'Calculs rendements'!DW170</f>
        <v>-0.16308156739591442</v>
      </c>
      <c r="AH165" s="76">
        <f>'Calculs rendements'!EA170</f>
        <v>0.13319083184341918</v>
      </c>
      <c r="AI165" s="76">
        <f>'Calculs rendements'!EE170</f>
        <v>-4.0470784565369802E-2</v>
      </c>
      <c r="AJ165" s="76">
        <f>'Calculs rendements'!EI170</f>
        <v>-0.10440261020434453</v>
      </c>
      <c r="AK165" s="76">
        <f>'Calculs rendements'!EM170</f>
        <v>4.6694761667142669E-2</v>
      </c>
      <c r="AL165" s="76">
        <f>'Calculs rendements'!EQ170</f>
        <v>5.8437536598875302E-2</v>
      </c>
      <c r="AM165" s="76">
        <f>'Calculs rendements'!EU170</f>
        <v>6.3784820155304248E-2</v>
      </c>
      <c r="AN165" s="76">
        <f>'Calculs rendements'!EY170</f>
        <v>1.4708754105577555E-2</v>
      </c>
      <c r="AO165" s="76">
        <f>'Calculs rendements'!FC170</f>
        <v>7.9851840403621685E-2</v>
      </c>
      <c r="AP165" s="76">
        <f>'Calculs rendements'!FG170</f>
        <v>6.5006544921992954E-2</v>
      </c>
      <c r="AQ165" s="76">
        <f>'Calculs rendements'!FK170</f>
        <v>3.9732616502930446E-2</v>
      </c>
      <c r="AR165" s="76">
        <f>'Calculs rendements'!FO170</f>
        <v>-0.11671017341625965</v>
      </c>
      <c r="AS165" s="76">
        <f>'Calculs rendements'!FS170</f>
        <v>-3.6850793897185589E-2</v>
      </c>
      <c r="AT165" s="76">
        <f>'Calculs rendements'!FW170</f>
        <v>5.2116838361828607E-2</v>
      </c>
      <c r="AU165" s="76">
        <f>'Calculs rendements'!GA170</f>
        <v>-5.0593290139457525E-4</v>
      </c>
      <c r="AV165" s="76">
        <f>'Calculs rendements'!GE170</f>
        <v>6.2254006872130424E-2</v>
      </c>
      <c r="AW165" s="76">
        <f>'Calculs rendements'!GI170</f>
        <v>0.12983491821923226</v>
      </c>
      <c r="AX165" s="76">
        <f>'Calculs rendements'!GM170</f>
        <v>0.11588049889223959</v>
      </c>
      <c r="AY165" s="76">
        <f>'Calculs rendements'!GQ170</f>
        <v>-2.4637119151473732E-2</v>
      </c>
    </row>
    <row r="166" spans="2:51">
      <c r="B166" s="76">
        <f>'Calculs rendements'!C171</f>
        <v>-3.7556832486386915E-2</v>
      </c>
      <c r="C166" s="76">
        <f>'Calculs rendements'!G171</f>
        <v>-1.1144070427275159E-2</v>
      </c>
      <c r="D166" s="76">
        <f>'Calculs rendements'!K171</f>
        <v>-2.3395872072337574E-4</v>
      </c>
      <c r="E166" s="76">
        <f>'Calculs rendements'!O171</f>
        <v>-7.7530310502063231E-3</v>
      </c>
      <c r="F166" s="76">
        <f>'Calculs rendements'!S171</f>
        <v>4.4536653946636272E-3</v>
      </c>
      <c r="G166" s="76">
        <f>'Calculs rendements'!W171</f>
        <v>-5.3002205419941245E-3</v>
      </c>
      <c r="H166" s="76">
        <f>'Calculs rendements'!AA171</f>
        <v>9.7348758558643139E-2</v>
      </c>
      <c r="I166" s="76">
        <f>'Calculs rendements'!AE171</f>
        <v>3.287849936885958E-2</v>
      </c>
      <c r="J166" s="76">
        <f>'Calculs rendements'!AI171</f>
        <v>-2.6013116214382696E-3</v>
      </c>
      <c r="K166" s="76">
        <f>'Calculs rendements'!AM171</f>
        <v>-9.7584723111051805E-2</v>
      </c>
      <c r="L166" s="76">
        <f>'Calculs rendements'!AQ171</f>
        <v>-6.4810949916346413E-3</v>
      </c>
      <c r="M166" s="76">
        <f>'Calculs rendements'!AU171</f>
        <v>4.0104686395970597E-2</v>
      </c>
      <c r="N166" s="76">
        <f>'Calculs rendements'!AY171</f>
        <v>8.4246789078920858E-2</v>
      </c>
      <c r="O166" s="76">
        <f>'Calculs rendements'!BC171</f>
        <v>0.10115313585072161</v>
      </c>
      <c r="P166" s="76">
        <f>'Calculs rendements'!BG171</f>
        <v>-3.674948874232592E-2</v>
      </c>
      <c r="Q166" s="76">
        <f>'Calculs rendements'!BK171</f>
        <v>-1.0387660843709508E-2</v>
      </c>
      <c r="R166" s="76">
        <f>'Calculs rendements'!BO171</f>
        <v>2.7792023691515573E-2</v>
      </c>
      <c r="S166" s="76">
        <f>'Calculs rendements'!BS171</f>
        <v>-1.6890632428006033E-2</v>
      </c>
      <c r="T166" s="76">
        <f>'Calculs rendements'!BW171</f>
        <v>2.0505134287759113E-2</v>
      </c>
      <c r="U166" s="76">
        <f>'Calculs rendements'!CA171</f>
        <v>-1.0286637454791143E-2</v>
      </c>
      <c r="V166" s="76">
        <f>'Calculs rendements'!CE171</f>
        <v>1.2382542293814172E-2</v>
      </c>
      <c r="W166" s="76">
        <f>'Calculs rendements'!CI171</f>
        <v>3.1851470808726121E-2</v>
      </c>
      <c r="X166" s="76">
        <f>'Calculs rendements'!CM171</f>
        <v>1.4717332519829428E-3</v>
      </c>
      <c r="Y166" s="76">
        <f>'Calculs rendements'!CQ171</f>
        <v>-3.0038471168603493E-2</v>
      </c>
      <c r="Z166" s="76">
        <f>'Calculs rendements'!CU171</f>
        <v>8.566682675709171E-2</v>
      </c>
      <c r="AA166" s="76">
        <f>'Calculs rendements'!CY171</f>
        <v>1.404122103256011E-2</v>
      </c>
      <c r="AB166" s="76">
        <f>'Calculs rendements'!DC171</f>
        <v>-1.1241813541816695E-2</v>
      </c>
      <c r="AC166" s="76">
        <f>'Calculs rendements'!DG171</f>
        <v>1.7542925782124099E-2</v>
      </c>
      <c r="AD166" s="76">
        <f>'Calculs rendements'!DK171</f>
        <v>9.4833935062106287E-3</v>
      </c>
      <c r="AE166" s="76">
        <f>'Calculs rendements'!DO171</f>
        <v>7.8088617117032133E-2</v>
      </c>
      <c r="AF166" s="76">
        <f>'Calculs rendements'!DS171</f>
        <v>4.2979593665855548E-2</v>
      </c>
      <c r="AG166" s="76">
        <f>'Calculs rendements'!DW171</f>
        <v>3.1298113008999602E-2</v>
      </c>
      <c r="AH166" s="76">
        <f>'Calculs rendements'!EA171</f>
        <v>1.4880149895633073E-2</v>
      </c>
      <c r="AI166" s="76">
        <f>'Calculs rendements'!EE171</f>
        <v>0</v>
      </c>
      <c r="AJ166" s="76">
        <f>'Calculs rendements'!EI171</f>
        <v>3.5759556587527754E-2</v>
      </c>
      <c r="AK166" s="76">
        <f>'Calculs rendements'!EM171</f>
        <v>-3.0045757703741512E-2</v>
      </c>
      <c r="AL166" s="76">
        <f>'Calculs rendements'!EQ171</f>
        <v>6.2100182031792066E-2</v>
      </c>
      <c r="AM166" s="76">
        <f>'Calculs rendements'!EU171</f>
        <v>8.7011331998872676E-2</v>
      </c>
      <c r="AN166" s="76">
        <f>'Calculs rendements'!EY171</f>
        <v>-2.9986735766941355E-2</v>
      </c>
      <c r="AO166" s="76">
        <f>'Calculs rendements'!FC171</f>
        <v>6.6163446551730773E-2</v>
      </c>
      <c r="AP166" s="76">
        <f>'Calculs rendements'!FG171</f>
        <v>-1.4184692363504225E-2</v>
      </c>
      <c r="AQ166" s="76">
        <f>'Calculs rendements'!FK171</f>
        <v>-1.1726080200149848E-2</v>
      </c>
      <c r="AR166" s="76">
        <f>'Calculs rendements'!FO171</f>
        <v>-7.0128856456566123E-3</v>
      </c>
      <c r="AS166" s="76">
        <f>'Calculs rendements'!FS171</f>
        <v>-6.1296845897963158E-3</v>
      </c>
      <c r="AT166" s="76">
        <f>'Calculs rendements'!FW171</f>
        <v>-6.095458964656443E-4</v>
      </c>
      <c r="AU166" s="76">
        <f>'Calculs rendements'!GA171</f>
        <v>1.017802531291016E-2</v>
      </c>
      <c r="AV166" s="76">
        <f>'Calculs rendements'!GE171</f>
        <v>0.11863470986131605</v>
      </c>
      <c r="AW166" s="76">
        <f>'Calculs rendements'!GI171</f>
        <v>3.6782170337458758E-2</v>
      </c>
      <c r="AX166" s="76">
        <f>'Calculs rendements'!GM171</f>
        <v>-0.14855451376833936</v>
      </c>
      <c r="AY166" s="76">
        <f>'Calculs rendements'!GQ171</f>
        <v>9.398447982687369E-2</v>
      </c>
    </row>
    <row r="167" spans="2:51">
      <c r="B167" s="76">
        <f>'Calculs rendements'!C172</f>
        <v>4.8768651152260305E-2</v>
      </c>
      <c r="C167" s="76">
        <f>'Calculs rendements'!G172</f>
        <v>6.5900038026748902E-4</v>
      </c>
      <c r="D167" s="76">
        <f>'Calculs rendements'!K172</f>
        <v>-1.3660224274034521E-2</v>
      </c>
      <c r="E167" s="76">
        <f>'Calculs rendements'!O172</f>
        <v>6.9461547211426876E-3</v>
      </c>
      <c r="F167" s="76">
        <f>'Calculs rendements'!S172</f>
        <v>2.7055721881716288E-2</v>
      </c>
      <c r="G167" s="76">
        <f>'Calculs rendements'!W172</f>
        <v>-7.4085409314773049E-3</v>
      </c>
      <c r="H167" s="76">
        <f>'Calculs rendements'!AA172</f>
        <v>-2.6983927089217579E-2</v>
      </c>
      <c r="I167" s="76">
        <f>'Calculs rendements'!AE172</f>
        <v>2.5052565998092028E-2</v>
      </c>
      <c r="J167" s="76">
        <f>'Calculs rendements'!AI172</f>
        <v>-7.0579699469347432E-2</v>
      </c>
      <c r="K167" s="76">
        <f>'Calculs rendements'!AM172</f>
        <v>-1.5154183848783507E-2</v>
      </c>
      <c r="L167" s="76">
        <f>'Calculs rendements'!AQ172</f>
        <v>2.9211524566184293E-2</v>
      </c>
      <c r="M167" s="76">
        <f>'Calculs rendements'!AU172</f>
        <v>-1.0916743970734185E-2</v>
      </c>
      <c r="N167" s="76">
        <f>'Calculs rendements'!AY172</f>
        <v>4.3091043789828275E-2</v>
      </c>
      <c r="O167" s="76">
        <f>'Calculs rendements'!BC172</f>
        <v>5.7865337479223254E-2</v>
      </c>
      <c r="P167" s="76">
        <f>'Calculs rendements'!BG172</f>
        <v>2.4035051223843536E-2</v>
      </c>
      <c r="Q167" s="76">
        <f>'Calculs rendements'!BK172</f>
        <v>-6.255922851974173E-2</v>
      </c>
      <c r="R167" s="76">
        <f>'Calculs rendements'!BO172</f>
        <v>3.6115310061290498E-3</v>
      </c>
      <c r="S167" s="76">
        <f>'Calculs rendements'!BS172</f>
        <v>-3.3456193672221418E-3</v>
      </c>
      <c r="T167" s="76">
        <f>'Calculs rendements'!BW172</f>
        <v>1.0097090386122899E-2</v>
      </c>
      <c r="U167" s="76">
        <f>'Calculs rendements'!CA172</f>
        <v>-5.4641838573026562E-2</v>
      </c>
      <c r="V167" s="76">
        <f>'Calculs rendements'!CE172</f>
        <v>-4.1885583800812747E-2</v>
      </c>
      <c r="W167" s="76">
        <f>'Calculs rendements'!CI172</f>
        <v>6.3559656961270266E-3</v>
      </c>
      <c r="X167" s="76">
        <f>'Calculs rendements'!CM172</f>
        <v>1.9103474388100724E-3</v>
      </c>
      <c r="Y167" s="76">
        <f>'Calculs rendements'!CQ172</f>
        <v>1.2594402851788162E-3</v>
      </c>
      <c r="Z167" s="76">
        <f>'Calculs rendements'!CU172</f>
        <v>0.11511280710050467</v>
      </c>
      <c r="AA167" s="76">
        <f>'Calculs rendements'!CY172</f>
        <v>3.0355726951210853E-2</v>
      </c>
      <c r="AB167" s="76">
        <f>'Calculs rendements'!DC172</f>
        <v>-3.0711868471908366E-2</v>
      </c>
      <c r="AC167" s="76">
        <f>'Calculs rendements'!DG172</f>
        <v>2.0840642893441924E-2</v>
      </c>
      <c r="AD167" s="76">
        <f>'Calculs rendements'!DK172</f>
        <v>-4.068639210632425E-2</v>
      </c>
      <c r="AE167" s="76">
        <f>'Calculs rendements'!DO172</f>
        <v>-7.6060254446718337E-2</v>
      </c>
      <c r="AF167" s="76">
        <f>'Calculs rendements'!DS172</f>
        <v>1.5753559555165681E-2</v>
      </c>
      <c r="AG167" s="76">
        <f>'Calculs rendements'!DW172</f>
        <v>6.5375491354422582E-2</v>
      </c>
      <c r="AH167" s="76">
        <f>'Calculs rendements'!EA172</f>
        <v>3.6583409129239207E-2</v>
      </c>
      <c r="AI167" s="76">
        <f>'Calculs rendements'!EE172</f>
        <v>1.7379169577695187E-2</v>
      </c>
      <c r="AJ167" s="76">
        <f>'Calculs rendements'!EI172</f>
        <v>2.9443637223234165E-2</v>
      </c>
      <c r="AK167" s="76">
        <f>'Calculs rendements'!EM172</f>
        <v>-2.0115099299891408E-2</v>
      </c>
      <c r="AL167" s="76">
        <f>'Calculs rendements'!EQ172</f>
        <v>-2.0633997501195021E-2</v>
      </c>
      <c r="AM167" s="76">
        <f>'Calculs rendements'!EU172</f>
        <v>1.2972192810546972E-2</v>
      </c>
      <c r="AN167" s="76">
        <f>'Calculs rendements'!EY172</f>
        <v>-3.5616315817522774E-2</v>
      </c>
      <c r="AO167" s="76">
        <f>'Calculs rendements'!FC172</f>
        <v>-5.8826624907298918E-2</v>
      </c>
      <c r="AP167" s="76">
        <f>'Calculs rendements'!FG172</f>
        <v>1.8868630569369847E-2</v>
      </c>
      <c r="AQ167" s="76">
        <f>'Calculs rendements'!FK172</f>
        <v>3.226999439415159E-2</v>
      </c>
      <c r="AR167" s="76">
        <f>'Calculs rendements'!FO172</f>
        <v>8.2617241817895981E-2</v>
      </c>
      <c r="AS167" s="76">
        <f>'Calculs rendements'!FS172</f>
        <v>8.309765211087547E-3</v>
      </c>
      <c r="AT167" s="76">
        <f>'Calculs rendements'!FW172</f>
        <v>-2.4692612590371522E-2</v>
      </c>
      <c r="AU167" s="76">
        <f>'Calculs rendements'!GA172</f>
        <v>4.9036875845297756E-3</v>
      </c>
      <c r="AV167" s="76">
        <f>'Calculs rendements'!GE172</f>
        <v>-5.6575821009949463E-2</v>
      </c>
      <c r="AW167" s="76">
        <f>'Calculs rendements'!GI172</f>
        <v>-2.185455814952672E-2</v>
      </c>
      <c r="AX167" s="76">
        <f>'Calculs rendements'!GM172</f>
        <v>-0.14270916323409449</v>
      </c>
      <c r="AY167" s="76">
        <f>'Calculs rendements'!GQ172</f>
        <v>-0.13255764184008062</v>
      </c>
    </row>
    <row r="168" spans="2:51">
      <c r="B168" s="76">
        <f>'Calculs rendements'!C173</f>
        <v>-0.10908384394733153</v>
      </c>
      <c r="C168" s="76">
        <f>'Calculs rendements'!G173</f>
        <v>8.6709505896713029E-2</v>
      </c>
      <c r="D168" s="76">
        <f>'Calculs rendements'!K173</f>
        <v>5.0822381815585932E-2</v>
      </c>
      <c r="E168" s="76">
        <f>'Calculs rendements'!O173</f>
        <v>-7.3087899296087958E-2</v>
      </c>
      <c r="F168" s="76">
        <f>'Calculs rendements'!S173</f>
        <v>-8.4389064410307982E-3</v>
      </c>
      <c r="G168" s="76">
        <f>'Calculs rendements'!W173</f>
        <v>-3.0502226052365272E-2</v>
      </c>
      <c r="H168" s="76">
        <f>'Calculs rendements'!AA173</f>
        <v>-7.223726665181434E-3</v>
      </c>
      <c r="I168" s="76">
        <f>'Calculs rendements'!AE173</f>
        <v>3.8146859437519672E-2</v>
      </c>
      <c r="J168" s="76">
        <f>'Calculs rendements'!AI173</f>
        <v>9.5701881856471716E-3</v>
      </c>
      <c r="K168" s="76">
        <f>'Calculs rendements'!AM173</f>
        <v>-0.96382504160450388</v>
      </c>
      <c r="L168" s="76">
        <f>'Calculs rendements'!AQ173</f>
        <v>5.7413239572322323E-3</v>
      </c>
      <c r="M168" s="76">
        <f>'Calculs rendements'!AU173</f>
        <v>7.2267855633819642E-2</v>
      </c>
      <c r="N168" s="76">
        <f>'Calculs rendements'!AY173</f>
        <v>5.3589972423068039E-2</v>
      </c>
      <c r="O168" s="76">
        <f>'Calculs rendements'!BC173</f>
        <v>-1.8326189251286401E-2</v>
      </c>
      <c r="P168" s="76">
        <f>'Calculs rendements'!BG173</f>
        <v>-1.2256251512824532E-2</v>
      </c>
      <c r="Q168" s="76">
        <f>'Calculs rendements'!BK173</f>
        <v>6.8165971001339212E-2</v>
      </c>
      <c r="R168" s="76">
        <f>'Calculs rendements'!BO173</f>
        <v>0.14363947911715114</v>
      </c>
      <c r="S168" s="76">
        <f>'Calculs rendements'!BS173</f>
        <v>-5.0395103252840207E-3</v>
      </c>
      <c r="T168" s="76">
        <f>'Calculs rendements'!BW173</f>
        <v>3.4480842499707703E-2</v>
      </c>
      <c r="U168" s="76">
        <f>'Calculs rendements'!CA173</f>
        <v>6.1441623381241886E-2</v>
      </c>
      <c r="V168" s="76">
        <f>'Calculs rendements'!CE173</f>
        <v>5.9168943362676987E-2</v>
      </c>
      <c r="W168" s="76">
        <f>'Calculs rendements'!CI173</f>
        <v>8.0854692593729488E-2</v>
      </c>
      <c r="X168" s="76">
        <f>'Calculs rendements'!CM173</f>
        <v>-3.1919152073581585E-2</v>
      </c>
      <c r="Y168" s="76">
        <f>'Calculs rendements'!CQ173</f>
        <v>-9.1024955509243465E-3</v>
      </c>
      <c r="Z168" s="76">
        <f>'Calculs rendements'!CU173</f>
        <v>-2.0712131679020272E-2</v>
      </c>
      <c r="AA168" s="76">
        <f>'Calculs rendements'!CY173</f>
        <v>-3.3973664858892349E-3</v>
      </c>
      <c r="AB168" s="76">
        <f>'Calculs rendements'!DC173</f>
        <v>-4.6008333010126398E-2</v>
      </c>
      <c r="AC168" s="76">
        <f>'Calculs rendements'!DG173</f>
        <v>-2.1638649155074394E-2</v>
      </c>
      <c r="AD168" s="76">
        <f>'Calculs rendements'!DK173</f>
        <v>2.5436445014435538E-2</v>
      </c>
      <c r="AE168" s="76">
        <f>'Calculs rendements'!DO173</f>
        <v>6.6625885827719195E-2</v>
      </c>
      <c r="AF168" s="76">
        <f>'Calculs rendements'!DS173</f>
        <v>-1.4935381393391135E-2</v>
      </c>
      <c r="AG168" s="76">
        <f>'Calculs rendements'!DW173</f>
        <v>-3.5770236900583265E-2</v>
      </c>
      <c r="AH168" s="76">
        <f>'Calculs rendements'!EA173</f>
        <v>-3.3566921006685242E-2</v>
      </c>
      <c r="AI168" s="76">
        <f>'Calculs rendements'!EE173</f>
        <v>2.9705132661912926E-2</v>
      </c>
      <c r="AJ168" s="76">
        <f>'Calculs rendements'!EI173</f>
        <v>-1.6625107736133028E-3</v>
      </c>
      <c r="AK168" s="76">
        <f>'Calculs rendements'!EM173</f>
        <v>-4.6728288366154301E-2</v>
      </c>
      <c r="AL168" s="76">
        <f>'Calculs rendements'!EQ173</f>
        <v>1.4630099648338337E-2</v>
      </c>
      <c r="AM168" s="76">
        <f>'Calculs rendements'!EU173</f>
        <v>4.0124309267801091E-2</v>
      </c>
      <c r="AN168" s="76">
        <f>'Calculs rendements'!EY173</f>
        <v>-4.8663336688317842E-2</v>
      </c>
      <c r="AO168" s="76">
        <f>'Calculs rendements'!FC173</f>
        <v>0.14435620709626401</v>
      </c>
      <c r="AP168" s="76">
        <f>'Calculs rendements'!FG173</f>
        <v>-0.22528763331687571</v>
      </c>
      <c r="AQ168" s="76">
        <f>'Calculs rendements'!FK173</f>
        <v>2.5846936231153066E-2</v>
      </c>
      <c r="AR168" s="76">
        <f>'Calculs rendements'!FO173</f>
        <v>2.4082858768986849E-2</v>
      </c>
      <c r="AS168" s="76">
        <f>'Calculs rendements'!FS173</f>
        <v>-0.11430471910200811</v>
      </c>
      <c r="AT168" s="76">
        <f>'Calculs rendements'!FW173</f>
        <v>-0.10074156980153175</v>
      </c>
      <c r="AU168" s="76">
        <f>'Calculs rendements'!GA173</f>
        <v>-5.6295547838800551E-2</v>
      </c>
      <c r="AV168" s="76">
        <f>'Calculs rendements'!GE173</f>
        <v>2.4883607793593665E-2</v>
      </c>
      <c r="AW168" s="76">
        <f>'Calculs rendements'!GI173</f>
        <v>5.0064369901165556E-2</v>
      </c>
      <c r="AX168" s="76">
        <f>'Calculs rendements'!GM173</f>
        <v>5.7528867483828544E-2</v>
      </c>
      <c r="AY168" s="76">
        <f>'Calculs rendements'!GQ173</f>
        <v>0.12838441923180682</v>
      </c>
    </row>
    <row r="169" spans="2:51">
      <c r="B169" s="76">
        <f>'Calculs rendements'!C174</f>
        <v>-6.4289811417767531E-2</v>
      </c>
      <c r="C169" s="76">
        <f>'Calculs rendements'!G174</f>
        <v>3.647547424479676E-2</v>
      </c>
      <c r="D169" s="76">
        <f>'Calculs rendements'!K174</f>
        <v>2.7856326947245567E-2</v>
      </c>
      <c r="E169" s="76">
        <f>'Calculs rendements'!O174</f>
        <v>2.6265231359560862E-4</v>
      </c>
      <c r="F169" s="76">
        <f>'Calculs rendements'!S174</f>
        <v>-1.7094419661847625E-2</v>
      </c>
      <c r="G169" s="76">
        <f>'Calculs rendements'!W174</f>
        <v>-1.2342034916936419E-2</v>
      </c>
      <c r="H169" s="76">
        <f>'Calculs rendements'!AA174</f>
        <v>2.9995157702704771E-2</v>
      </c>
      <c r="I169" s="76">
        <f>'Calculs rendements'!AE174</f>
        <v>-2.2575990773045829E-2</v>
      </c>
      <c r="J169" s="76">
        <f>'Calculs rendements'!AI174</f>
        <v>-1.9006877874989728E-2</v>
      </c>
      <c r="K169" s="76">
        <f>'Calculs rendements'!AM174</f>
        <v>1.0818051409108334</v>
      </c>
      <c r="L169" s="76">
        <f>'Calculs rendements'!AQ174</f>
        <v>0.10707639964792597</v>
      </c>
      <c r="M169" s="76">
        <f>'Calculs rendements'!AU174</f>
        <v>5.3474015498782619E-2</v>
      </c>
      <c r="N169" s="76">
        <f>'Calculs rendements'!AY174</f>
        <v>8.5560490190326553E-3</v>
      </c>
      <c r="O169" s="76">
        <f>'Calculs rendements'!BC174</f>
        <v>0.12600072546432936</v>
      </c>
      <c r="P169" s="76">
        <f>'Calculs rendements'!BG174</f>
        <v>1.1539446787355266E-2</v>
      </c>
      <c r="Q169" s="76">
        <f>'Calculs rendements'!BK174</f>
        <v>-2.7532067919155332E-2</v>
      </c>
      <c r="R169" s="76">
        <f>'Calculs rendements'!BO174</f>
        <v>3.6056727941236696E-2</v>
      </c>
      <c r="S169" s="76">
        <f>'Calculs rendements'!BS174</f>
        <v>1.3463389096165588E-3</v>
      </c>
      <c r="T169" s="76">
        <f>'Calculs rendements'!BW174</f>
        <v>-3.3683897118172906E-2</v>
      </c>
      <c r="U169" s="76">
        <f>'Calculs rendements'!CA174</f>
        <v>-5.3131403017159023E-3</v>
      </c>
      <c r="V169" s="76">
        <f>'Calculs rendements'!CE174</f>
        <v>1.3018106055184116E-2</v>
      </c>
      <c r="W169" s="76">
        <f>'Calculs rendements'!CI174</f>
        <v>7.9311992155463515E-2</v>
      </c>
      <c r="X169" s="76">
        <f>'Calculs rendements'!CM174</f>
        <v>-7.4714481430552634E-2</v>
      </c>
      <c r="Y169" s="76">
        <f>'Calculs rendements'!CQ174</f>
        <v>-3.3840235647917466E-2</v>
      </c>
      <c r="Z169" s="76">
        <f>'Calculs rendements'!CU174</f>
        <v>8.7504127876127727E-2</v>
      </c>
      <c r="AA169" s="76">
        <f>'Calculs rendements'!CY174</f>
        <v>-2.9450075797717114E-2</v>
      </c>
      <c r="AB169" s="76">
        <f>'Calculs rendements'!DC174</f>
        <v>-6.0783190226165497E-2</v>
      </c>
      <c r="AC169" s="76">
        <f>'Calculs rendements'!DG174</f>
        <v>3.3598024638577306E-2</v>
      </c>
      <c r="AD169" s="76">
        <f>'Calculs rendements'!DK174</f>
        <v>2.5611056456646235E-2</v>
      </c>
      <c r="AE169" s="76">
        <f>'Calculs rendements'!DO174</f>
        <v>-6.6568107802958496E-3</v>
      </c>
      <c r="AF169" s="76">
        <f>'Calculs rendements'!DS174</f>
        <v>2.7107156393000747E-2</v>
      </c>
      <c r="AG169" s="76">
        <f>'Calculs rendements'!DW174</f>
        <v>0.20067069546215124</v>
      </c>
      <c r="AH169" s="76">
        <f>'Calculs rendements'!EA174</f>
        <v>-7.2153188400218435E-2</v>
      </c>
      <c r="AI169" s="76">
        <f>'Calculs rendements'!EE174</f>
        <v>-4.2347576041346549E-2</v>
      </c>
      <c r="AJ169" s="76">
        <f>'Calculs rendements'!EI174</f>
        <v>2.6814192002807397E-2</v>
      </c>
      <c r="AK169" s="76">
        <f>'Calculs rendements'!EM174</f>
        <v>-8.2540051560138755E-3</v>
      </c>
      <c r="AL169" s="76">
        <f>'Calculs rendements'!EQ174</f>
        <v>4.3665997643778064E-2</v>
      </c>
      <c r="AM169" s="76">
        <f>'Calculs rendements'!EU174</f>
        <v>-1.1721621430305489E-2</v>
      </c>
      <c r="AN169" s="76">
        <f>'Calculs rendements'!EY174</f>
        <v>-8.1522728147056134E-2</v>
      </c>
      <c r="AO169" s="76">
        <f>'Calculs rendements'!FC174</f>
        <v>0.13217718699521175</v>
      </c>
      <c r="AP169" s="76">
        <f>'Calculs rendements'!FG174</f>
        <v>-7.0983066493939722E-3</v>
      </c>
      <c r="AQ169" s="76">
        <f>'Calculs rendements'!FK174</f>
        <v>-2.3621000195747512E-2</v>
      </c>
      <c r="AR169" s="76">
        <f>'Calculs rendements'!FO174</f>
        <v>6.1899499813316279E-2</v>
      </c>
      <c r="AS169" s="76">
        <f>'Calculs rendements'!FS174</f>
        <v>-2.2717106972862357E-2</v>
      </c>
      <c r="AT169" s="76">
        <f>'Calculs rendements'!FW174</f>
        <v>-4.115807249350744E-2</v>
      </c>
      <c r="AU169" s="76">
        <f>'Calculs rendements'!GA174</f>
        <v>2.4584419357151662E-2</v>
      </c>
      <c r="AV169" s="76">
        <f>'Calculs rendements'!GE174</f>
        <v>6.1551881308527144E-2</v>
      </c>
      <c r="AW169" s="76">
        <f>'Calculs rendements'!GI174</f>
        <v>1.1798028448622461E-2</v>
      </c>
      <c r="AX169" s="76">
        <f>'Calculs rendements'!GM174</f>
        <v>-7.3370332255181456E-2</v>
      </c>
      <c r="AY169" s="76">
        <f>'Calculs rendements'!GQ174</f>
        <v>0.12187714964676398</v>
      </c>
    </row>
    <row r="170" spans="2:51">
      <c r="B170" s="76">
        <f>'Calculs rendements'!C175</f>
        <v>4.1879132945975964E-2</v>
      </c>
      <c r="C170" s="76">
        <f>'Calculs rendements'!G175</f>
        <v>6.3349020333164502E-2</v>
      </c>
      <c r="D170" s="76">
        <f>'Calculs rendements'!K175</f>
        <v>8.0427649305960372E-2</v>
      </c>
      <c r="E170" s="76">
        <f>'Calculs rendements'!O175</f>
        <v>3.2214671689746538E-2</v>
      </c>
      <c r="F170" s="76">
        <f>'Calculs rendements'!S175</f>
        <v>4.8621083967004285E-2</v>
      </c>
      <c r="G170" s="76">
        <f>'Calculs rendements'!W175</f>
        <v>7.3886099956268894E-2</v>
      </c>
      <c r="H170" s="76">
        <f>'Calculs rendements'!AA175</f>
        <v>9.1379583850499241E-2</v>
      </c>
      <c r="I170" s="76">
        <f>'Calculs rendements'!AE175</f>
        <v>3.4826988776319521E-3</v>
      </c>
      <c r="J170" s="76">
        <f>'Calculs rendements'!AI175</f>
        <v>0.11241235510566448</v>
      </c>
      <c r="K170" s="76">
        <f>'Calculs rendements'!AM175</f>
        <v>1.6325879423522049E-2</v>
      </c>
      <c r="L170" s="76">
        <f>'Calculs rendements'!AQ175</f>
        <v>2.9821897673087973E-3</v>
      </c>
      <c r="M170" s="76">
        <f>'Calculs rendements'!AU175</f>
        <v>3.4446582864667473E-2</v>
      </c>
      <c r="N170" s="76">
        <f>'Calculs rendements'!AY175</f>
        <v>5.8625212401022385E-2</v>
      </c>
      <c r="O170" s="76">
        <f>'Calculs rendements'!BC175</f>
        <v>-3.7318540146351838E-2</v>
      </c>
      <c r="P170" s="76">
        <f>'Calculs rendements'!BG175</f>
        <v>8.8470069535602713E-2</v>
      </c>
      <c r="Q170" s="76">
        <f>'Calculs rendements'!BK175</f>
        <v>4.2200310126539492E-2</v>
      </c>
      <c r="R170" s="76">
        <f>'Calculs rendements'!BO175</f>
        <v>0.100144344140118</v>
      </c>
      <c r="S170" s="76">
        <f>'Calculs rendements'!BS175</f>
        <v>9.5524179892158917E-2</v>
      </c>
      <c r="T170" s="76">
        <f>'Calculs rendements'!BW175</f>
        <v>0.11941060317213742</v>
      </c>
      <c r="U170" s="76">
        <f>'Calculs rendements'!CA175</f>
        <v>0.16324169930985039</v>
      </c>
      <c r="V170" s="76">
        <f>'Calculs rendements'!CE175</f>
        <v>9.8684819629975995E-2</v>
      </c>
      <c r="W170" s="76">
        <f>'Calculs rendements'!CI175</f>
        <v>7.5986036760576803E-2</v>
      </c>
      <c r="X170" s="76">
        <f>'Calculs rendements'!CM175</f>
        <v>3.780481210677418E-2</v>
      </c>
      <c r="Y170" s="76">
        <f>'Calculs rendements'!CQ175</f>
        <v>8.9657149015877985E-2</v>
      </c>
      <c r="Z170" s="76">
        <f>'Calculs rendements'!CU175</f>
        <v>6.8853915049570877E-2</v>
      </c>
      <c r="AA170" s="76">
        <f>'Calculs rendements'!CY175</f>
        <v>3.6029538097950536E-2</v>
      </c>
      <c r="AB170" s="76">
        <f>'Calculs rendements'!DC175</f>
        <v>1.4051798912168402E-2</v>
      </c>
      <c r="AC170" s="76">
        <f>'Calculs rendements'!DG175</f>
        <v>3.5192469289294141E-2</v>
      </c>
      <c r="AD170" s="76">
        <f>'Calculs rendements'!DK175</f>
        <v>-8.9224691487460178E-2</v>
      </c>
      <c r="AE170" s="76">
        <f>'Calculs rendements'!DO175</f>
        <v>0.1101201290475716</v>
      </c>
      <c r="AF170" s="76">
        <f>'Calculs rendements'!DS175</f>
        <v>5.1046618669457783E-2</v>
      </c>
      <c r="AG170" s="76">
        <f>'Calculs rendements'!DW175</f>
        <v>-0.1214000892296225</v>
      </c>
      <c r="AH170" s="76">
        <f>'Calculs rendements'!EA175</f>
        <v>7.716071122211228E-2</v>
      </c>
      <c r="AI170" s="76">
        <f>'Calculs rendements'!EE175</f>
        <v>-1.7602156261676639E-2</v>
      </c>
      <c r="AJ170" s="76">
        <f>'Calculs rendements'!EI175</f>
        <v>-0.16493577224387326</v>
      </c>
      <c r="AK170" s="76">
        <f>'Calculs rendements'!EM175</f>
        <v>8.8990939964096932E-2</v>
      </c>
      <c r="AL170" s="76">
        <f>'Calculs rendements'!EQ175</f>
        <v>5.7488010103364302E-2</v>
      </c>
      <c r="AM170" s="76">
        <f>'Calculs rendements'!EU175</f>
        <v>6.6287119881586337E-2</v>
      </c>
      <c r="AN170" s="76">
        <f>'Calculs rendements'!EY175</f>
        <v>3.9550816443121979E-2</v>
      </c>
      <c r="AO170" s="76">
        <f>'Calculs rendements'!FC175</f>
        <v>0.14130871897088909</v>
      </c>
      <c r="AP170" s="76">
        <f>'Calculs rendements'!FG175</f>
        <v>6.3985734488300611E-2</v>
      </c>
      <c r="AQ170" s="76">
        <f>'Calculs rendements'!FK175</f>
        <v>3.6065610203933557E-3</v>
      </c>
      <c r="AR170" s="76">
        <f>'Calculs rendements'!FO175</f>
        <v>-2.7265284874016759E-2</v>
      </c>
      <c r="AS170" s="76">
        <f>'Calculs rendements'!FS175</f>
        <v>6.992477528203872E-2</v>
      </c>
      <c r="AT170" s="76">
        <f>'Calculs rendements'!FW175</f>
        <v>8.5108807948293938E-2</v>
      </c>
      <c r="AU170" s="76">
        <f>'Calculs rendements'!GA175</f>
        <v>-0.11101350254071576</v>
      </c>
      <c r="AV170" s="76">
        <f>'Calculs rendements'!GE175</f>
        <v>4.2945396607160374E-2</v>
      </c>
      <c r="AW170" s="76">
        <f>'Calculs rendements'!GI175</f>
        <v>7.8227158575155289E-2</v>
      </c>
      <c r="AX170" s="76">
        <f>'Calculs rendements'!GM175</f>
        <v>7.7558260765091661E-2</v>
      </c>
      <c r="AY170" s="76">
        <f>'Calculs rendements'!GQ175</f>
        <v>0.14913910959444202</v>
      </c>
    </row>
    <row r="171" spans="2:51">
      <c r="B171" s="76">
        <f>'Calculs rendements'!C176</f>
        <v>-4.4745623142631544E-2</v>
      </c>
      <c r="C171" s="76">
        <f>'Calculs rendements'!G176</f>
        <v>2.8262879246151208E-2</v>
      </c>
      <c r="D171" s="76">
        <f>'Calculs rendements'!K176</f>
        <v>-3.0484732442465006E-2</v>
      </c>
      <c r="E171" s="76">
        <f>'Calculs rendements'!O176</f>
        <v>-4.4969056317239228E-2</v>
      </c>
      <c r="F171" s="76">
        <f>'Calculs rendements'!S176</f>
        <v>2.174007555150477E-2</v>
      </c>
      <c r="G171" s="76">
        <f>'Calculs rendements'!W176</f>
        <v>-2.9555732143302E-2</v>
      </c>
      <c r="H171" s="76">
        <f>'Calculs rendements'!AA176</f>
        <v>-4.7201161404463376E-3</v>
      </c>
      <c r="I171" s="76">
        <f>'Calculs rendements'!AE176</f>
        <v>3.4087420673154347E-3</v>
      </c>
      <c r="J171" s="76">
        <f>'Calculs rendements'!AI176</f>
        <v>3.1478790962786267E-2</v>
      </c>
      <c r="K171" s="76">
        <f>'Calculs rendements'!AM176</f>
        <v>-3.184102907308331E-2</v>
      </c>
      <c r="L171" s="76">
        <f>'Calculs rendements'!AQ176</f>
        <v>3.7501241187105405E-2</v>
      </c>
      <c r="M171" s="76">
        <f>'Calculs rendements'!AU176</f>
        <v>1.1223434951988537E-2</v>
      </c>
      <c r="N171" s="76">
        <f>'Calculs rendements'!AY176</f>
        <v>3.7032937114686193E-2</v>
      </c>
      <c r="O171" s="76">
        <f>'Calculs rendements'!BC176</f>
        <v>0.13957436386454594</v>
      </c>
      <c r="P171" s="76">
        <f>'Calculs rendements'!BG176</f>
        <v>5.2511446407494028E-2</v>
      </c>
      <c r="Q171" s="76">
        <f>'Calculs rendements'!BK176</f>
        <v>0.12453784164801412</v>
      </c>
      <c r="R171" s="76">
        <f>'Calculs rendements'!BO176</f>
        <v>-2.2885864214318572E-2</v>
      </c>
      <c r="S171" s="76">
        <f>'Calculs rendements'!BS176</f>
        <v>-1.1994578784307989E-2</v>
      </c>
      <c r="T171" s="76">
        <f>'Calculs rendements'!BW176</f>
        <v>-1.956236684763733E-2</v>
      </c>
      <c r="U171" s="76">
        <f>'Calculs rendements'!CA176</f>
        <v>-8.4956689992492701E-2</v>
      </c>
      <c r="V171" s="76">
        <f>'Calculs rendements'!CE176</f>
        <v>-5.2984943482389073E-2</v>
      </c>
      <c r="W171" s="76">
        <f>'Calculs rendements'!CI176</f>
        <v>-5.4183118768122276E-2</v>
      </c>
      <c r="X171" s="76">
        <f>'Calculs rendements'!CM176</f>
        <v>3.0348072058398956E-2</v>
      </c>
      <c r="Y171" s="76">
        <f>'Calculs rendements'!CQ176</f>
        <v>-6.7826869259611761E-2</v>
      </c>
      <c r="Z171" s="76">
        <f>'Calculs rendements'!CU176</f>
        <v>3.966957977262308E-2</v>
      </c>
      <c r="AA171" s="76">
        <f>'Calculs rendements'!CY176</f>
        <v>9.4950519151460799E-2</v>
      </c>
      <c r="AB171" s="76">
        <f>'Calculs rendements'!DC176</f>
        <v>-3.7401784813563155E-2</v>
      </c>
      <c r="AC171" s="76">
        <f>'Calculs rendements'!DG176</f>
        <v>-5.7565720748349522E-2</v>
      </c>
      <c r="AD171" s="76">
        <f>'Calculs rendements'!DK176</f>
        <v>9.3243020449849889E-2</v>
      </c>
      <c r="AE171" s="76">
        <f>'Calculs rendements'!DO176</f>
        <v>-7.542359827495515E-2</v>
      </c>
      <c r="AF171" s="76">
        <f>'Calculs rendements'!DS176</f>
        <v>1.6624189080025294E-3</v>
      </c>
      <c r="AG171" s="76">
        <f>'Calculs rendements'!DW176</f>
        <v>9.6152442733720409E-2</v>
      </c>
      <c r="AH171" s="76">
        <f>'Calculs rendements'!EA176</f>
        <v>-3.0428203550314597E-2</v>
      </c>
      <c r="AI171" s="76">
        <f>'Calculs rendements'!EE176</f>
        <v>7.3243862993305472E-2</v>
      </c>
      <c r="AJ171" s="76">
        <f>'Calculs rendements'!EI176</f>
        <v>0.11625359360448527</v>
      </c>
      <c r="AK171" s="76">
        <f>'Calculs rendements'!EM176</f>
        <v>-6.6288567857626352E-2</v>
      </c>
      <c r="AL171" s="76">
        <f>'Calculs rendements'!EQ176</f>
        <v>-9.0047123952784972E-3</v>
      </c>
      <c r="AM171" s="76">
        <f>'Calculs rendements'!EU176</f>
        <v>-6.6471453853157739E-2</v>
      </c>
      <c r="AN171" s="76">
        <f>'Calculs rendements'!EY176</f>
        <v>-9.1069923036758232E-2</v>
      </c>
      <c r="AO171" s="76">
        <f>'Calculs rendements'!FC176</f>
        <v>-3.239412196672678E-2</v>
      </c>
      <c r="AP171" s="76">
        <f>'Calculs rendements'!FG176</f>
        <v>-2.2839674381421989E-2</v>
      </c>
      <c r="AQ171" s="76">
        <f>'Calculs rendements'!FK176</f>
        <v>-6.3744957175198444E-2</v>
      </c>
      <c r="AR171" s="76">
        <f>'Calculs rendements'!FO176</f>
        <v>4.4388510263684899E-2</v>
      </c>
      <c r="AS171" s="76">
        <f>'Calculs rendements'!FS176</f>
        <v>9.7336398128413867E-3</v>
      </c>
      <c r="AT171" s="76">
        <f>'Calculs rendements'!FW176</f>
        <v>-6.2790706713837588E-2</v>
      </c>
      <c r="AU171" s="76">
        <f>'Calculs rendements'!GA176</f>
        <v>7.3532079023567676E-2</v>
      </c>
      <c r="AV171" s="76">
        <f>'Calculs rendements'!GE176</f>
        <v>-1.9857555024454954E-2</v>
      </c>
      <c r="AW171" s="76">
        <f>'Calculs rendements'!GI176</f>
        <v>2.7744013151830605E-2</v>
      </c>
      <c r="AX171" s="76">
        <f>'Calculs rendements'!GM176</f>
        <v>6.4305305388162454E-2</v>
      </c>
      <c r="AY171" s="76">
        <f>'Calculs rendements'!GQ176</f>
        <v>6.3991069525493147E-2</v>
      </c>
    </row>
    <row r="172" spans="2:51">
      <c r="B172" s="76">
        <f>'Calculs rendements'!C177</f>
        <v>7.1243745666327046E-2</v>
      </c>
      <c r="C172" s="76">
        <f>'Calculs rendements'!G177</f>
        <v>1.5157729075806503E-2</v>
      </c>
      <c r="D172" s="76">
        <f>'Calculs rendements'!K177</f>
        <v>8.3237043040486763E-3</v>
      </c>
      <c r="E172" s="76">
        <f>'Calculs rendements'!O177</f>
        <v>0.17653313695776565</v>
      </c>
      <c r="F172" s="76">
        <f>'Calculs rendements'!S177</f>
        <v>3.8479522068883408E-2</v>
      </c>
      <c r="G172" s="76">
        <f>'Calculs rendements'!W177</f>
        <v>4.1878699735761561E-2</v>
      </c>
      <c r="H172" s="76">
        <f>'Calculs rendements'!AA177</f>
        <v>5.4814007655429098E-2</v>
      </c>
      <c r="I172" s="76">
        <f>'Calculs rendements'!AE177</f>
        <v>-5.2034400134907309E-2</v>
      </c>
      <c r="J172" s="76">
        <f>'Calculs rendements'!AI177</f>
        <v>1.4554909073637365E-2</v>
      </c>
      <c r="K172" s="76">
        <f>'Calculs rendements'!AM177</f>
        <v>8.7850261811815752E-2</v>
      </c>
      <c r="L172" s="76">
        <f>'Calculs rendements'!AQ177</f>
        <v>9.9415632003923546E-2</v>
      </c>
      <c r="M172" s="76">
        <f>'Calculs rendements'!AU177</f>
        <v>4.6114081751398028E-2</v>
      </c>
      <c r="N172" s="76">
        <f>'Calculs rendements'!AY177</f>
        <v>-1.3783990550746698E-2</v>
      </c>
      <c r="O172" s="76">
        <f>'Calculs rendements'!BC177</f>
        <v>3.7583131278186278E-2</v>
      </c>
      <c r="P172" s="76">
        <f>'Calculs rendements'!BG177</f>
        <v>1.8074145007975027E-2</v>
      </c>
      <c r="Q172" s="76">
        <f>'Calculs rendements'!BK177</f>
        <v>-2.9621236847309038E-2</v>
      </c>
      <c r="R172" s="76">
        <f>'Calculs rendements'!BO177</f>
        <v>-7.0889561301624007E-2</v>
      </c>
      <c r="S172" s="76">
        <f>'Calculs rendements'!BS177</f>
        <v>9.2392641054315321E-3</v>
      </c>
      <c r="T172" s="76">
        <f>'Calculs rendements'!BW177</f>
        <v>-1.0290657853139084E-2</v>
      </c>
      <c r="U172" s="76">
        <f>'Calculs rendements'!CA177</f>
        <v>2.1581045722906405E-2</v>
      </c>
      <c r="V172" s="76">
        <f>'Calculs rendements'!CE177</f>
        <v>2.373392802898203E-3</v>
      </c>
      <c r="W172" s="76">
        <f>'Calculs rendements'!CI177</f>
        <v>-2.0005062091090871E-2</v>
      </c>
      <c r="X172" s="76">
        <f>'Calculs rendements'!CM177</f>
        <v>4.6807192218704073E-2</v>
      </c>
      <c r="Y172" s="76">
        <f>'Calculs rendements'!CQ177</f>
        <v>6.4121532709270609E-2</v>
      </c>
      <c r="Z172" s="76">
        <f>'Calculs rendements'!CU177</f>
        <v>-9.0158386816205395E-3</v>
      </c>
      <c r="AA172" s="76">
        <f>'Calculs rendements'!CY177</f>
        <v>-5.4961931334634097E-2</v>
      </c>
      <c r="AB172" s="76">
        <f>'Calculs rendements'!DC177</f>
        <v>7.5855526850319044E-2</v>
      </c>
      <c r="AC172" s="76">
        <f>'Calculs rendements'!DG177</f>
        <v>6.8716354474183797E-2</v>
      </c>
      <c r="AD172" s="76">
        <f>'Calculs rendements'!DK177</f>
        <v>-6.6315309899615732E-2</v>
      </c>
      <c r="AE172" s="76">
        <f>'Calculs rendements'!DO177</f>
        <v>1.3730190581780013E-2</v>
      </c>
      <c r="AF172" s="76">
        <f>'Calculs rendements'!DS177</f>
        <v>-3.5819677736298121E-2</v>
      </c>
      <c r="AG172" s="76">
        <f>'Calculs rendements'!DW177</f>
        <v>-2.1909616253115518E-2</v>
      </c>
      <c r="AH172" s="76">
        <f>'Calculs rendements'!EA177</f>
        <v>8.3916985134421862E-2</v>
      </c>
      <c r="AI172" s="76">
        <f>'Calculs rendements'!EE177</f>
        <v>-4.1972483067330927E-3</v>
      </c>
      <c r="AJ172" s="76">
        <f>'Calculs rendements'!EI177</f>
        <v>1.1834457647002798E-2</v>
      </c>
      <c r="AK172" s="76">
        <f>'Calculs rendements'!EM177</f>
        <v>4.2388001757101813E-2</v>
      </c>
      <c r="AL172" s="76">
        <f>'Calculs rendements'!EQ177</f>
        <v>4.4851949895900016E-2</v>
      </c>
      <c r="AM172" s="76">
        <f>'Calculs rendements'!EU177</f>
        <v>5.0307041099162779E-2</v>
      </c>
      <c r="AN172" s="76">
        <f>'Calculs rendements'!EY177</f>
        <v>4.2032250044864813E-2</v>
      </c>
      <c r="AO172" s="76">
        <f>'Calculs rendements'!FC177</f>
        <v>-7.6788612656064487E-2</v>
      </c>
      <c r="AP172" s="76">
        <f>'Calculs rendements'!FG177</f>
        <v>0.1296045235310706</v>
      </c>
      <c r="AQ172" s="76">
        <f>'Calculs rendements'!FK177</f>
        <v>-1.6967155104621556E-2</v>
      </c>
      <c r="AR172" s="76">
        <f>'Calculs rendements'!FO177</f>
        <v>-3.3105300728236094E-2</v>
      </c>
      <c r="AS172" s="76">
        <f>'Calculs rendements'!FS177</f>
        <v>-2.3089331219305E-3</v>
      </c>
      <c r="AT172" s="76">
        <f>'Calculs rendements'!FW177</f>
        <v>1.1207257080331431E-2</v>
      </c>
      <c r="AU172" s="76">
        <f>'Calculs rendements'!GA177</f>
        <v>-1.6866353254857733E-2</v>
      </c>
      <c r="AV172" s="76">
        <f>'Calculs rendements'!GE177</f>
        <v>4.6631492711250971E-4</v>
      </c>
      <c r="AW172" s="76">
        <f>'Calculs rendements'!GI177</f>
        <v>-5.951757996453675E-3</v>
      </c>
      <c r="AX172" s="76">
        <f>'Calculs rendements'!GM177</f>
        <v>2.1461543295148832E-2</v>
      </c>
      <c r="AY172" s="76">
        <f>'Calculs rendements'!GQ177</f>
        <v>1.1353013441409343E-2</v>
      </c>
    </row>
    <row r="173" spans="2:51">
      <c r="B173" s="76">
        <f>'Calculs rendements'!C178</f>
        <v>-3.3956001905300079E-3</v>
      </c>
      <c r="C173" s="76">
        <f>'Calculs rendements'!G178</f>
        <v>8.3022652075044959E-2</v>
      </c>
      <c r="D173" s="76">
        <f>'Calculs rendements'!K178</f>
        <v>7.7278491017788199E-3</v>
      </c>
      <c r="E173" s="76">
        <f>'Calculs rendements'!O178</f>
        <v>5.1131092980984824E-2</v>
      </c>
      <c r="F173" s="76">
        <f>'Calculs rendements'!S178</f>
        <v>4.4802835791656379E-2</v>
      </c>
      <c r="G173" s="76">
        <f>'Calculs rendements'!W178</f>
        <v>2.5865911421496579E-2</v>
      </c>
      <c r="H173" s="76">
        <f>'Calculs rendements'!AA178</f>
        <v>7.4347571915090852E-2</v>
      </c>
      <c r="I173" s="76">
        <f>'Calculs rendements'!AE178</f>
        <v>-1.5633529124433287E-2</v>
      </c>
      <c r="J173" s="76">
        <f>'Calculs rendements'!AI178</f>
        <v>4.0124427583929756E-2</v>
      </c>
      <c r="K173" s="76">
        <f>'Calculs rendements'!AM178</f>
        <v>4.5279644804043041E-2</v>
      </c>
      <c r="L173" s="76">
        <f>'Calculs rendements'!AQ178</f>
        <v>2.8583598494983955E-2</v>
      </c>
      <c r="M173" s="76">
        <f>'Calculs rendements'!AU178</f>
        <v>5.5956508064747335E-2</v>
      </c>
      <c r="N173" s="76">
        <f>'Calculs rendements'!AY178</f>
        <v>5.5539033821687032E-2</v>
      </c>
      <c r="O173" s="76">
        <f>'Calculs rendements'!BC178</f>
        <v>9.6708943245651263E-4</v>
      </c>
      <c r="P173" s="76">
        <f>'Calculs rendements'!BG178</f>
        <v>8.3364159855876599E-2</v>
      </c>
      <c r="Q173" s="76">
        <f>'Calculs rendements'!BK178</f>
        <v>-2.2440271518151138E-2</v>
      </c>
      <c r="R173" s="76">
        <f>'Calculs rendements'!BO178</f>
        <v>0.12435185955059756</v>
      </c>
      <c r="S173" s="76">
        <f>'Calculs rendements'!BS178</f>
        <v>7.0261531776024625E-3</v>
      </c>
      <c r="T173" s="76">
        <f>'Calculs rendements'!BW178</f>
        <v>8.1253236599798766E-3</v>
      </c>
      <c r="U173" s="76">
        <f>'Calculs rendements'!CA178</f>
        <v>5.5588443115269427E-2</v>
      </c>
      <c r="V173" s="76">
        <f>'Calculs rendements'!CE178</f>
        <v>1.3421546090031773E-2</v>
      </c>
      <c r="W173" s="76">
        <f>'Calculs rendements'!CI178</f>
        <v>8.5382198650078747E-2</v>
      </c>
      <c r="X173" s="76">
        <f>'Calculs rendements'!CM178</f>
        <v>8.845620953217298E-2</v>
      </c>
      <c r="Y173" s="76">
        <f>'Calculs rendements'!CQ178</f>
        <v>8.5901689134442544E-2</v>
      </c>
      <c r="Z173" s="76">
        <f>'Calculs rendements'!CU178</f>
        <v>-1.789501398570249E-2</v>
      </c>
      <c r="AA173" s="76">
        <f>'Calculs rendements'!CY178</f>
        <v>1.8822046782223253E-2</v>
      </c>
      <c r="AB173" s="76">
        <f>'Calculs rendements'!DC178</f>
        <v>1.8999835372023922E-2</v>
      </c>
      <c r="AC173" s="76">
        <f>'Calculs rendements'!DG178</f>
        <v>4.1845891479481874E-2</v>
      </c>
      <c r="AD173" s="76">
        <f>'Calculs rendements'!DK178</f>
        <v>7.2711238322956867E-2</v>
      </c>
      <c r="AE173" s="76">
        <f>'Calculs rendements'!DO178</f>
        <v>0.14606600633676772</v>
      </c>
      <c r="AF173" s="76">
        <f>'Calculs rendements'!DS178</f>
        <v>7.1566857510180312E-2</v>
      </c>
      <c r="AG173" s="76">
        <f>'Calculs rendements'!DW178</f>
        <v>-1.5578890521457727E-2</v>
      </c>
      <c r="AH173" s="76">
        <f>'Calculs rendements'!EA178</f>
        <v>0.11834406246340751</v>
      </c>
      <c r="AI173" s="76">
        <f>'Calculs rendements'!EE178</f>
        <v>2.0812333747467195E-2</v>
      </c>
      <c r="AJ173" s="76">
        <f>'Calculs rendements'!EI178</f>
        <v>7.7997955372543837E-2</v>
      </c>
      <c r="AK173" s="76">
        <f>'Calculs rendements'!EM178</f>
        <v>6.3452811041245834E-3</v>
      </c>
      <c r="AL173" s="76">
        <f>'Calculs rendements'!EQ178</f>
        <v>-8.3747495192458814E-3</v>
      </c>
      <c r="AM173" s="76">
        <f>'Calculs rendements'!EU178</f>
        <v>5.4389911561742284E-2</v>
      </c>
      <c r="AN173" s="76">
        <f>'Calculs rendements'!EY178</f>
        <v>0.14043983748175867</v>
      </c>
      <c r="AO173" s="76">
        <f>'Calculs rendements'!FC178</f>
        <v>0.12625726274596505</v>
      </c>
      <c r="AP173" s="76">
        <f>'Calculs rendements'!FG178</f>
        <v>4.3361905251422334E-2</v>
      </c>
      <c r="AQ173" s="76">
        <f>'Calculs rendements'!FK178</f>
        <v>9.0083820078254648E-2</v>
      </c>
      <c r="AR173" s="76">
        <f>'Calculs rendements'!FO178</f>
        <v>2.6123007314617201E-2</v>
      </c>
      <c r="AS173" s="76">
        <f>'Calculs rendements'!FS178</f>
        <v>5.1801722882680562E-2</v>
      </c>
      <c r="AT173" s="76">
        <f>'Calculs rendements'!FW178</f>
        <v>1.7263634624436384E-2</v>
      </c>
      <c r="AU173" s="76">
        <f>'Calculs rendements'!GA178</f>
        <v>1.8362986110920198E-2</v>
      </c>
      <c r="AV173" s="76">
        <f>'Calculs rendements'!GE178</f>
        <v>2.8675792150140815E-2</v>
      </c>
      <c r="AW173" s="76">
        <f>'Calculs rendements'!GI178</f>
        <v>6.2249007397341682E-2</v>
      </c>
      <c r="AX173" s="76">
        <f>'Calculs rendements'!GM178</f>
        <v>1.5225905586307395E-2</v>
      </c>
      <c r="AY173" s="76">
        <f>'Calculs rendements'!GQ178</f>
        <v>-2.7518823834054778E-2</v>
      </c>
    </row>
    <row r="174" spans="2:51">
      <c r="B174" s="76">
        <f>'Calculs rendements'!C179</f>
        <v>4.8473410618900892E-3</v>
      </c>
      <c r="C174" s="76">
        <f>'Calculs rendements'!G179</f>
        <v>9.559717780249595E-2</v>
      </c>
      <c r="D174" s="76">
        <f>'Calculs rendements'!K179</f>
        <v>7.7830140273188837E-3</v>
      </c>
      <c r="E174" s="76">
        <f>'Calculs rendements'!O179</f>
        <v>3.326093361550319E-2</v>
      </c>
      <c r="F174" s="76">
        <f>'Calculs rendements'!S179</f>
        <v>9.7797569434263185E-4</v>
      </c>
      <c r="G174" s="76">
        <f>'Calculs rendements'!W179</f>
        <v>1.487633405894985E-2</v>
      </c>
      <c r="H174" s="76">
        <f>'Calculs rendements'!AA179</f>
        <v>2.4616708096015398E-2</v>
      </c>
      <c r="I174" s="76">
        <f>'Calculs rendements'!AE179</f>
        <v>7.751870924001629E-2</v>
      </c>
      <c r="J174" s="76">
        <f>'Calculs rendements'!AI179</f>
        <v>5.0091989605262371E-2</v>
      </c>
      <c r="K174" s="76">
        <f>'Calculs rendements'!AM179</f>
        <v>2.3244620889037997E-2</v>
      </c>
      <c r="L174" s="76">
        <f>'Calculs rendements'!AQ179</f>
        <v>3.9851338357084994E-2</v>
      </c>
      <c r="M174" s="76">
        <f>'Calculs rendements'!AU179</f>
        <v>6.6007396016590121E-3</v>
      </c>
      <c r="N174" s="76">
        <f>'Calculs rendements'!AY179</f>
        <v>-3.7947301752947075E-2</v>
      </c>
      <c r="O174" s="76">
        <f>'Calculs rendements'!BC179</f>
        <v>0.1085610225922963</v>
      </c>
      <c r="P174" s="76">
        <f>'Calculs rendements'!BG179</f>
        <v>-2.4823250909527285E-2</v>
      </c>
      <c r="Q174" s="76">
        <f>'Calculs rendements'!BK179</f>
        <v>6.3462564909045283E-2</v>
      </c>
      <c r="R174" s="76">
        <f>'Calculs rendements'!BO179</f>
        <v>3.6950917189780962E-2</v>
      </c>
      <c r="S174" s="76">
        <f>'Calculs rendements'!BS179</f>
        <v>-1.9985100163387556E-2</v>
      </c>
      <c r="T174" s="76">
        <f>'Calculs rendements'!BW179</f>
        <v>3.4326231259336919E-2</v>
      </c>
      <c r="U174" s="76">
        <f>'Calculs rendements'!CA179</f>
        <v>-7.2956145991753471E-2</v>
      </c>
      <c r="V174" s="76">
        <f>'Calculs rendements'!CE179</f>
        <v>2.4718151821716428E-2</v>
      </c>
      <c r="W174" s="76">
        <f>'Calculs rendements'!CI179</f>
        <v>1.0458452020700228E-2</v>
      </c>
      <c r="X174" s="76">
        <f>'Calculs rendements'!CM179</f>
        <v>4.9879001557215516E-2</v>
      </c>
      <c r="Y174" s="76">
        <f>'Calculs rendements'!CQ179</f>
        <v>-1.1371477088923389E-2</v>
      </c>
      <c r="Z174" s="76">
        <f>'Calculs rendements'!CU179</f>
        <v>8.5024515256060348E-2</v>
      </c>
      <c r="AA174" s="76">
        <f>'Calculs rendements'!CY179</f>
        <v>4.9770271200597307E-2</v>
      </c>
      <c r="AB174" s="76">
        <f>'Calculs rendements'!DC179</f>
        <v>6.5656229066395969E-3</v>
      </c>
      <c r="AC174" s="76">
        <f>'Calculs rendements'!DG179</f>
        <v>8.2072687411178971E-2</v>
      </c>
      <c r="AD174" s="76">
        <f>'Calculs rendements'!DK179</f>
        <v>6.6439406965155434E-2</v>
      </c>
      <c r="AE174" s="76">
        <f>'Calculs rendements'!DO179</f>
        <v>4.9051924123033677E-2</v>
      </c>
      <c r="AF174" s="76">
        <f>'Calculs rendements'!DS179</f>
        <v>5.4856843256183334E-2</v>
      </c>
      <c r="AG174" s="76">
        <f>'Calculs rendements'!DW179</f>
        <v>0.16276169704903803</v>
      </c>
      <c r="AH174" s="76">
        <f>'Calculs rendements'!EA179</f>
        <v>3.0924578247552834E-2</v>
      </c>
      <c r="AI174" s="76">
        <f>'Calculs rendements'!EE179</f>
        <v>-2.5379346624834997E-2</v>
      </c>
      <c r="AJ174" s="76">
        <f>'Calculs rendements'!EI179</f>
        <v>8.309138131563662E-2</v>
      </c>
      <c r="AK174" s="76">
        <f>'Calculs rendements'!EM179</f>
        <v>2.9908729423094717E-2</v>
      </c>
      <c r="AL174" s="76">
        <f>'Calculs rendements'!EQ179</f>
        <v>2.7495745226118504E-2</v>
      </c>
      <c r="AM174" s="76">
        <f>'Calculs rendements'!EU179</f>
        <v>5.4573730961259836E-2</v>
      </c>
      <c r="AN174" s="76">
        <f>'Calculs rendements'!EY179</f>
        <v>-2.5163356916090687E-2</v>
      </c>
      <c r="AO174" s="76">
        <f>'Calculs rendements'!FC179</f>
        <v>5.4432396444131788E-2</v>
      </c>
      <c r="AP174" s="76">
        <f>'Calculs rendements'!FG179</f>
        <v>4.2319943855697768E-2</v>
      </c>
      <c r="AQ174" s="76">
        <f>'Calculs rendements'!FK179</f>
        <v>-5.4886248527431358E-4</v>
      </c>
      <c r="AR174" s="76">
        <f>'Calculs rendements'!FO179</f>
        <v>2.7641339676455389E-2</v>
      </c>
      <c r="AS174" s="76">
        <f>'Calculs rendements'!FS179</f>
        <v>4.3382314026302202E-2</v>
      </c>
      <c r="AT174" s="76">
        <f>'Calculs rendements'!FW179</f>
        <v>2.857011757419687E-2</v>
      </c>
      <c r="AU174" s="76">
        <f>'Calculs rendements'!GA179</f>
        <v>0</v>
      </c>
      <c r="AV174" s="76">
        <f>'Calculs rendements'!GE179</f>
        <v>1.2873288026915976E-2</v>
      </c>
      <c r="AW174" s="76">
        <f>'Calculs rendements'!GI179</f>
        <v>2.8972727193341017E-2</v>
      </c>
      <c r="AX174" s="76">
        <f>'Calculs rendements'!GM179</f>
        <v>-3.5568502848911526E-2</v>
      </c>
      <c r="AY174" s="76">
        <f>'Calculs rendements'!GQ179</f>
        <v>2.3256883263813359E-2</v>
      </c>
    </row>
    <row r="175" spans="2:51">
      <c r="B175" s="76">
        <f>'Calculs rendements'!C180</f>
        <v>4.342548431913007E-3</v>
      </c>
      <c r="C175" s="76">
        <f>'Calculs rendements'!G180</f>
        <v>1.553014004585474E-2</v>
      </c>
      <c r="D175" s="76">
        <f>'Calculs rendements'!K180</f>
        <v>2.1178577219635249E-3</v>
      </c>
      <c r="E175" s="76">
        <f>'Calculs rendements'!O180</f>
        <v>5.1708488186281293E-2</v>
      </c>
      <c r="F175" s="76">
        <f>'Calculs rendements'!S180</f>
        <v>3.594858375266053E-2</v>
      </c>
      <c r="G175" s="76">
        <f>'Calculs rendements'!W180</f>
        <v>5.8644186664582834E-2</v>
      </c>
      <c r="H175" s="76">
        <f>'Calculs rendements'!AA180</f>
        <v>-3.5186341548903689E-2</v>
      </c>
      <c r="I175" s="76">
        <f>'Calculs rendements'!AE180</f>
        <v>7.0655857183900231E-2</v>
      </c>
      <c r="J175" s="76">
        <f>'Calculs rendements'!AI180</f>
        <v>6.3510247428901948E-2</v>
      </c>
      <c r="K175" s="76">
        <f>'Calculs rendements'!AM180</f>
        <v>1.7851532663283039E-2</v>
      </c>
      <c r="L175" s="76">
        <f>'Calculs rendements'!AQ180</f>
        <v>3.3569550908129514E-3</v>
      </c>
      <c r="M175" s="76">
        <f>'Calculs rendements'!AU180</f>
        <v>-2.2563929121513969E-2</v>
      </c>
      <c r="N175" s="76">
        <f>'Calculs rendements'!AY180</f>
        <v>-6.4881432083836843E-2</v>
      </c>
      <c r="O175" s="76">
        <f>'Calculs rendements'!BC180</f>
        <v>4.1257259481397635E-2</v>
      </c>
      <c r="P175" s="76">
        <f>'Calculs rendements'!BG180</f>
        <v>-2.2396411856693586E-2</v>
      </c>
      <c r="Q175" s="76">
        <f>'Calculs rendements'!BK180</f>
        <v>-8.454718543068275E-2</v>
      </c>
      <c r="R175" s="76">
        <f>'Calculs rendements'!BO180</f>
        <v>-3.0723308984223905E-2</v>
      </c>
      <c r="S175" s="76">
        <f>'Calculs rendements'!BS180</f>
        <v>9.6156764885651058E-2</v>
      </c>
      <c r="T175" s="76">
        <f>'Calculs rendements'!BW180</f>
        <v>-5.7003605007597158E-2</v>
      </c>
      <c r="U175" s="76">
        <f>'Calculs rendements'!CA180</f>
        <v>1.5240727657560798E-2</v>
      </c>
      <c r="V175" s="76">
        <f>'Calculs rendements'!CE180</f>
        <v>-5.1023094364858745E-2</v>
      </c>
      <c r="W175" s="76">
        <f>'Calculs rendements'!CI180</f>
        <v>-3.1919832316317807E-2</v>
      </c>
      <c r="X175" s="76">
        <f>'Calculs rendements'!CM180</f>
        <v>1.415487668668979E-2</v>
      </c>
      <c r="Y175" s="76">
        <f>'Calculs rendements'!CQ180</f>
        <v>8.5867140228297431E-2</v>
      </c>
      <c r="Z175" s="76">
        <f>'Calculs rendements'!CU180</f>
        <v>5.3249742033312036E-2</v>
      </c>
      <c r="AA175" s="76">
        <f>'Calculs rendements'!CY180</f>
        <v>3.2157937196791227E-2</v>
      </c>
      <c r="AB175" s="76">
        <f>'Calculs rendements'!DC180</f>
        <v>2.9174606557080776E-2</v>
      </c>
      <c r="AC175" s="76">
        <f>'Calculs rendements'!DG180</f>
        <v>3.5916630592992917E-2</v>
      </c>
      <c r="AD175" s="76">
        <f>'Calculs rendements'!DK180</f>
        <v>-1.5480883302640533E-2</v>
      </c>
      <c r="AE175" s="76">
        <f>'Calculs rendements'!DO180</f>
        <v>-4.8266491577495962E-2</v>
      </c>
      <c r="AF175" s="76">
        <f>'Calculs rendements'!DS180</f>
        <v>-5.587729006369619E-2</v>
      </c>
      <c r="AG175" s="76">
        <f>'Calculs rendements'!DW180</f>
        <v>1.0807958001306352E-2</v>
      </c>
      <c r="AH175" s="76">
        <f>'Calculs rendements'!EA180</f>
        <v>-7.7124182531812802E-2</v>
      </c>
      <c r="AI175" s="76">
        <f>'Calculs rendements'!EE180</f>
        <v>9.658973628784677E-2</v>
      </c>
      <c r="AJ175" s="76">
        <f>'Calculs rendements'!EI180</f>
        <v>-3.1979469321535267E-2</v>
      </c>
      <c r="AK175" s="76">
        <f>'Calculs rendements'!EM180</f>
        <v>4.4542509659596989E-2</v>
      </c>
      <c r="AL175" s="76">
        <f>'Calculs rendements'!EQ180</f>
        <v>-1.4806032585481205E-2</v>
      </c>
      <c r="AM175" s="76">
        <f>'Calculs rendements'!EU180</f>
        <v>-1.1378139783700383E-2</v>
      </c>
      <c r="AN175" s="76">
        <f>'Calculs rendements'!EY180</f>
        <v>4.7870508875170671E-2</v>
      </c>
      <c r="AO175" s="76">
        <f>'Calculs rendements'!FC180</f>
        <v>-7.3112653886162587E-2</v>
      </c>
      <c r="AP175" s="76">
        <f>'Calculs rendements'!FG180</f>
        <v>7.8740572272829143E-2</v>
      </c>
      <c r="AQ175" s="76">
        <f>'Calculs rendements'!FK180</f>
        <v>5.8118625359642948E-2</v>
      </c>
      <c r="AR175" s="76">
        <f>'Calculs rendements'!FO180</f>
        <v>-4.1469696054770466E-2</v>
      </c>
      <c r="AS175" s="76">
        <f>'Calculs rendements'!FS180</f>
        <v>-5.0569003077684917E-3</v>
      </c>
      <c r="AT175" s="76">
        <f>'Calculs rendements'!FW180</f>
        <v>1.8457993084714342E-2</v>
      </c>
      <c r="AU175" s="76">
        <f>'Calculs rendements'!GA180</f>
        <v>-5.3236725416545193E-2</v>
      </c>
      <c r="AV175" s="76">
        <f>'Calculs rendements'!GE180</f>
        <v>-2.0756557074267528E-2</v>
      </c>
      <c r="AW175" s="76">
        <f>'Calculs rendements'!GI180</f>
        <v>4.5305511372204076E-3</v>
      </c>
      <c r="AX175" s="76">
        <f>'Calculs rendements'!GM180</f>
        <v>8.0160968324905602E-2</v>
      </c>
      <c r="AY175" s="76">
        <f>'Calculs rendements'!GQ180</f>
        <v>-5.9509865007667563E-2</v>
      </c>
    </row>
    <row r="176" spans="2:51">
      <c r="B176" s="76">
        <f>'Calculs rendements'!C181</f>
        <v>-5.1698900514877862E-2</v>
      </c>
      <c r="C176" s="76">
        <f>'Calculs rendements'!G181</f>
        <v>-3.9740227554571711E-2</v>
      </c>
      <c r="D176" s="76">
        <f>'Calculs rendements'!K181</f>
        <v>-8.8069570566934402E-2</v>
      </c>
      <c r="E176" s="76">
        <f>'Calculs rendements'!O181</f>
        <v>-4.065501793287872E-2</v>
      </c>
      <c r="F176" s="76">
        <f>'Calculs rendements'!S181</f>
        <v>-2.9465830094154363E-2</v>
      </c>
      <c r="G176" s="76">
        <f>'Calculs rendements'!W181</f>
        <v>-4.3187693417456104E-2</v>
      </c>
      <c r="H176" s="76">
        <f>'Calculs rendements'!AA181</f>
        <v>-5.4176551418117079E-2</v>
      </c>
      <c r="I176" s="76">
        <f>'Calculs rendements'!AE181</f>
        <v>3.9374393805189763E-2</v>
      </c>
      <c r="J176" s="76">
        <f>'Calculs rendements'!AI181</f>
        <v>-1.7926617921636009E-2</v>
      </c>
      <c r="K176" s="76">
        <f>'Calculs rendements'!AM181</f>
        <v>-1.409056627951919E-2</v>
      </c>
      <c r="L176" s="76">
        <f>'Calculs rendements'!AQ181</f>
        <v>-1.4751766586096886E-2</v>
      </c>
      <c r="M176" s="76">
        <f>'Calculs rendements'!AU181</f>
        <v>5.2791140251177697E-2</v>
      </c>
      <c r="N176" s="76">
        <f>'Calculs rendements'!AY181</f>
        <v>7.2040595001404001E-4</v>
      </c>
      <c r="O176" s="76">
        <f>'Calculs rendements'!BC181</f>
        <v>-3.5011870281238866E-2</v>
      </c>
      <c r="P176" s="76">
        <f>'Calculs rendements'!BG181</f>
        <v>-2.936312364637568E-2</v>
      </c>
      <c r="Q176" s="76">
        <f>'Calculs rendements'!BK181</f>
        <v>1.1373582994274906E-2</v>
      </c>
      <c r="R176" s="76">
        <f>'Calculs rendements'!BO181</f>
        <v>4.5357530618457757E-2</v>
      </c>
      <c r="S176" s="76">
        <f>'Calculs rendements'!BS181</f>
        <v>-0.12004222840937416</v>
      </c>
      <c r="T176" s="76">
        <f>'Calculs rendements'!BW181</f>
        <v>-1.937864046459296E-2</v>
      </c>
      <c r="U176" s="76">
        <f>'Calculs rendements'!CA181</f>
        <v>-6.8283451805525558E-2</v>
      </c>
      <c r="V176" s="76">
        <f>'Calculs rendements'!CE181</f>
        <v>1.5173892876549914E-2</v>
      </c>
      <c r="W176" s="76">
        <f>'Calculs rendements'!CI181</f>
        <v>5.481026493858162E-2</v>
      </c>
      <c r="X176" s="76">
        <f>'Calculs rendements'!CM181</f>
        <v>-3.935961461713703E-2</v>
      </c>
      <c r="Y176" s="76">
        <f>'Calculs rendements'!CQ181</f>
        <v>-1.0975311389514533E-2</v>
      </c>
      <c r="Z176" s="76">
        <f>'Calculs rendements'!CU181</f>
        <v>-3.6869490399835687E-3</v>
      </c>
      <c r="AA176" s="76">
        <f>'Calculs rendements'!CY181</f>
        <v>-1.9169999523657607E-2</v>
      </c>
      <c r="AB176" s="76">
        <f>'Calculs rendements'!DC181</f>
        <v>2.2202477808840996E-2</v>
      </c>
      <c r="AC176" s="76">
        <f>'Calculs rendements'!DG181</f>
        <v>1.8109069252740594E-2</v>
      </c>
      <c r="AD176" s="76">
        <f>'Calculs rendements'!DK181</f>
        <v>7.2440420793303317E-2</v>
      </c>
      <c r="AE176" s="76">
        <f>'Calculs rendements'!DO181</f>
        <v>0.12132913636233522</v>
      </c>
      <c r="AF176" s="76">
        <f>'Calculs rendements'!DS181</f>
        <v>8.769474545489547E-3</v>
      </c>
      <c r="AG176" s="76">
        <f>'Calculs rendements'!DW181</f>
        <v>-1.3286956654129664E-2</v>
      </c>
      <c r="AH176" s="76">
        <f>'Calculs rendements'!EA181</f>
        <v>-3.5570063263404101E-3</v>
      </c>
      <c r="AI176" s="76">
        <f>'Calculs rendements'!EE181</f>
        <v>-0.11866243761676103</v>
      </c>
      <c r="AJ176" s="76">
        <f>'Calculs rendements'!EI181</f>
        <v>-2.4018295433965844E-2</v>
      </c>
      <c r="AK176" s="76">
        <f>'Calculs rendements'!EM181</f>
        <v>-4.3476825694124815E-4</v>
      </c>
      <c r="AL176" s="76">
        <f>'Calculs rendements'!EQ181</f>
        <v>4.1671947573976804E-2</v>
      </c>
      <c r="AM176" s="76">
        <f>'Calculs rendements'!EU181</f>
        <v>3.7181495191773904E-2</v>
      </c>
      <c r="AN176" s="76">
        <f>'Calculs rendements'!EY181</f>
        <v>8.9667944218486915E-3</v>
      </c>
      <c r="AO176" s="76">
        <f>'Calculs rendements'!FC181</f>
        <v>5.5306448754411659E-2</v>
      </c>
      <c r="AP176" s="76">
        <f>'Calculs rendements'!FG181</f>
        <v>-2.6422718118346778E-2</v>
      </c>
      <c r="AQ176" s="76">
        <f>'Calculs rendements'!FK181</f>
        <v>3.1741962463738942E-2</v>
      </c>
      <c r="AR176" s="76">
        <f>'Calculs rendements'!FO181</f>
        <v>-1.137333076819808E-3</v>
      </c>
      <c r="AS176" s="76">
        <f>'Calculs rendements'!FS181</f>
        <v>-4.8039592055259442E-2</v>
      </c>
      <c r="AT176" s="76">
        <f>'Calculs rendements'!FW181</f>
        <v>-3.9978676121917786E-2</v>
      </c>
      <c r="AU176" s="76">
        <f>'Calculs rendements'!GA181</f>
        <v>3.1567951171125472E-2</v>
      </c>
      <c r="AV176" s="76">
        <f>'Calculs rendements'!GE181</f>
        <v>-4.5238022192201285E-2</v>
      </c>
      <c r="AW176" s="76">
        <f>'Calculs rendements'!GI181</f>
        <v>-6.2057136134774912E-2</v>
      </c>
      <c r="AX176" s="76">
        <f>'Calculs rendements'!GM181</f>
        <v>9.2157329447823733E-2</v>
      </c>
      <c r="AY176" s="76">
        <f>'Calculs rendements'!GQ181</f>
        <v>8.1551451219040762E-3</v>
      </c>
    </row>
    <row r="177" spans="1:53">
      <c r="B177" s="76">
        <f>'Calculs rendements'!C182</f>
        <v>5.1293407938921433E-2</v>
      </c>
      <c r="C177" s="76">
        <f>'Calculs rendements'!G182</f>
        <v>-2.5987577677435997E-2</v>
      </c>
      <c r="D177" s="76">
        <f>'Calculs rendements'!K182</f>
        <v>5.7994292733067887E-3</v>
      </c>
      <c r="E177" s="76">
        <f>'Calculs rendements'!O182</f>
        <v>2.0078437796890961E-2</v>
      </c>
      <c r="F177" s="76">
        <f>'Calculs rendements'!S182</f>
        <v>-1.9544479208860162E-2</v>
      </c>
      <c r="G177" s="76">
        <f>'Calculs rendements'!W182</f>
        <v>-4.0844725610422516E-2</v>
      </c>
      <c r="H177" s="76">
        <f>'Calculs rendements'!AA182</f>
        <v>-4.7648277004028121E-2</v>
      </c>
      <c r="I177" s="76">
        <f>'Calculs rendements'!AE182</f>
        <v>-8.5879458516489093E-2</v>
      </c>
      <c r="J177" s="76">
        <f>'Calculs rendements'!AI182</f>
        <v>-5.4928393619496592E-2</v>
      </c>
      <c r="K177" s="76">
        <f>'Calculs rendements'!AM182</f>
        <v>-3.6969189393327009E-2</v>
      </c>
      <c r="L177" s="76">
        <f>'Calculs rendements'!AQ182</f>
        <v>-1.9636029558304288E-2</v>
      </c>
      <c r="M177" s="76">
        <f>'Calculs rendements'!AU182</f>
        <v>4.313956794202168E-2</v>
      </c>
      <c r="N177" s="76">
        <f>'Calculs rendements'!AY182</f>
        <v>-6.1850219457386902E-3</v>
      </c>
      <c r="O177" s="76">
        <f>'Calculs rendements'!BC182</f>
        <v>1.915187667550637E-3</v>
      </c>
      <c r="P177" s="76">
        <f>'Calculs rendements'!BG182</f>
        <v>0.11612618980870212</v>
      </c>
      <c r="Q177" s="76">
        <f>'Calculs rendements'!BK182</f>
        <v>-2.4673890907721527E-2</v>
      </c>
      <c r="R177" s="76">
        <f>'Calculs rendements'!BO182</f>
        <v>3.903163020045463E-2</v>
      </c>
      <c r="S177" s="76">
        <f>'Calculs rendements'!BS182</f>
        <v>8.8728059637073559E-2</v>
      </c>
      <c r="T177" s="76">
        <f>'Calculs rendements'!BW182</f>
        <v>-6.6549918767102728E-2</v>
      </c>
      <c r="U177" s="76">
        <f>'Calculs rendements'!CA182</f>
        <v>1.5831503003673648E-2</v>
      </c>
      <c r="V177" s="76">
        <f>'Calculs rendements'!CE182</f>
        <v>-4.4916044047485587E-2</v>
      </c>
      <c r="W177" s="76">
        <f>'Calculs rendements'!CI182</f>
        <v>4.1306163180545127E-2</v>
      </c>
      <c r="X177" s="76">
        <f>'Calculs rendements'!CM182</f>
        <v>1.3424852809779947E-2</v>
      </c>
      <c r="Y177" s="76">
        <f>'Calculs rendements'!CQ182</f>
        <v>3.0925975596318499E-2</v>
      </c>
      <c r="Z177" s="76">
        <f>'Calculs rendements'!CU182</f>
        <v>1.4004897124960976E-2</v>
      </c>
      <c r="AA177" s="76">
        <f>'Calculs rendements'!CY182</f>
        <v>-2.7695449174949737E-3</v>
      </c>
      <c r="AB177" s="76">
        <f>'Calculs rendements'!DC182</f>
        <v>-4.2209468078885766E-2</v>
      </c>
      <c r="AC177" s="76">
        <f>'Calculs rendements'!DG182</f>
        <v>6.5309041006923075E-3</v>
      </c>
      <c r="AD177" s="76">
        <f>'Calculs rendements'!DK182</f>
        <v>-2.3520434263951319E-2</v>
      </c>
      <c r="AE177" s="76">
        <f>'Calculs rendements'!DO182</f>
        <v>4.7829328661505688E-2</v>
      </c>
      <c r="AF177" s="76">
        <f>'Calculs rendements'!DS182</f>
        <v>-1.3770506394161532E-2</v>
      </c>
      <c r="AG177" s="76">
        <f>'Calculs rendements'!DW182</f>
        <v>1.7910041296415934E-3</v>
      </c>
      <c r="AH177" s="76">
        <f>'Calculs rendements'!EA182</f>
        <v>0.14021537288377489</v>
      </c>
      <c r="AI177" s="76">
        <f>'Calculs rendements'!EE182</f>
        <v>5.0024525963357033E-2</v>
      </c>
      <c r="AJ177" s="76">
        <f>'Calculs rendements'!EI182</f>
        <v>-9.250998860929413E-2</v>
      </c>
      <c r="AK177" s="76">
        <f>'Calculs rendements'!EM182</f>
        <v>-5.3440352865333093E-2</v>
      </c>
      <c r="AL177" s="76">
        <f>'Calculs rendements'!EQ182</f>
        <v>-6.0962254296430219E-4</v>
      </c>
      <c r="AM177" s="76">
        <f>'Calculs rendements'!EU182</f>
        <v>4.0493995716506061E-2</v>
      </c>
      <c r="AN177" s="76">
        <f>'Calculs rendements'!EY182</f>
        <v>2.9084828559379314E-2</v>
      </c>
      <c r="AO177" s="76">
        <f>'Calculs rendements'!FC182</f>
        <v>5.1505481679572064E-2</v>
      </c>
      <c r="AP177" s="76">
        <f>'Calculs rendements'!FG182</f>
        <v>1.2967941649078897E-2</v>
      </c>
      <c r="AQ177" s="76">
        <f>'Calculs rendements'!FK182</f>
        <v>4.0962626940818326E-3</v>
      </c>
      <c r="AR177" s="76">
        <f>'Calculs rendements'!FO182</f>
        <v>4.5415916836212813E-3</v>
      </c>
      <c r="AS177" s="76">
        <f>'Calculs rendements'!FS182</f>
        <v>-3.9364394746487195E-2</v>
      </c>
      <c r="AT177" s="76">
        <f>'Calculs rendements'!FW182</f>
        <v>-4.3062153121442799E-2</v>
      </c>
      <c r="AU177" s="76">
        <f>'Calculs rendements'!GA182</f>
        <v>-0.15925794322704054</v>
      </c>
      <c r="AV177" s="76">
        <f>'Calculs rendements'!GE182</f>
        <v>-4.4647251596680634E-2</v>
      </c>
      <c r="AW177" s="76">
        <f>'Calculs rendements'!GI182</f>
        <v>2.7887233264383988E-2</v>
      </c>
      <c r="AX177" s="76">
        <f>'Calculs rendements'!GM182</f>
        <v>1.1319909859072766E-2</v>
      </c>
      <c r="AY177" s="76">
        <f>'Calculs rendements'!GQ182</f>
        <v>-2.8419329348275034E-2</v>
      </c>
    </row>
    <row r="178" spans="1:53">
      <c r="B178" s="76">
        <f>'Calculs rendements'!C183</f>
        <v>-2.2651541218208279E-2</v>
      </c>
      <c r="C178" s="76">
        <f>'Calculs rendements'!G183</f>
        <v>3.4880562863935975E-2</v>
      </c>
      <c r="D178" s="76">
        <f>'Calculs rendements'!K183</f>
        <v>1.1226428122401169E-2</v>
      </c>
      <c r="E178" s="76">
        <f>'Calculs rendements'!O183</f>
        <v>1.4298906692076722E-2</v>
      </c>
      <c r="F178" s="76">
        <f>'Calculs rendements'!S183</f>
        <v>-1.7775312568769741E-2</v>
      </c>
      <c r="G178" s="76">
        <f>'Calculs rendements'!W183</f>
        <v>1.2767888484443697E-2</v>
      </c>
      <c r="H178" s="76">
        <f>'Calculs rendements'!AA183</f>
        <v>-4.4095303401719764E-2</v>
      </c>
      <c r="I178" s="76">
        <f>'Calculs rendements'!AE183</f>
        <v>-5.9821136590862758E-4</v>
      </c>
      <c r="J178" s="76">
        <f>'Calculs rendements'!AI183</f>
        <v>3.2570198964644993E-3</v>
      </c>
      <c r="K178" s="76">
        <f>'Calculs rendements'!AM183</f>
        <v>1.1577998630331453E-2</v>
      </c>
      <c r="L178" s="76">
        <f>'Calculs rendements'!AQ183</f>
        <v>1.4171848299412615E-4</v>
      </c>
      <c r="M178" s="76">
        <f>'Calculs rendements'!AU183</f>
        <v>-1.3898689824889733E-3</v>
      </c>
      <c r="N178" s="76">
        <f>'Calculs rendements'!AY183</f>
        <v>9.6321528538872592E-3</v>
      </c>
      <c r="O178" s="76">
        <f>'Calculs rendements'!BC183</f>
        <v>1.3460467554965458E-2</v>
      </c>
      <c r="P178" s="76">
        <f>'Calculs rendements'!BG183</f>
        <v>1.8171789286352841E-2</v>
      </c>
      <c r="Q178" s="76">
        <f>'Calculs rendements'!BK183</f>
        <v>-3.7193631787172568E-2</v>
      </c>
      <c r="R178" s="76">
        <f>'Calculs rendements'!BO183</f>
        <v>-2.5642441904701666E-2</v>
      </c>
      <c r="S178" s="76">
        <f>'Calculs rendements'!BS183</f>
        <v>-1.8624886885854224E-2</v>
      </c>
      <c r="T178" s="76">
        <f>'Calculs rendements'!BW183</f>
        <v>3.2196605962431693E-2</v>
      </c>
      <c r="U178" s="76">
        <f>'Calculs rendements'!CA183</f>
        <v>-1.5071888424232922E-2</v>
      </c>
      <c r="V178" s="76">
        <f>'Calculs rendements'!CE183</f>
        <v>3.7249446784847827E-3</v>
      </c>
      <c r="W178" s="76">
        <f>'Calculs rendements'!CI183</f>
        <v>-2.3716490409158464E-2</v>
      </c>
      <c r="X178" s="76">
        <f>'Calculs rendements'!CM183</f>
        <v>2.1034036231440623E-2</v>
      </c>
      <c r="Y178" s="76">
        <f>'Calculs rendements'!CQ183</f>
        <v>6.3688500488051303E-2</v>
      </c>
      <c r="Z178" s="76">
        <f>'Calculs rendements'!CU183</f>
        <v>4.6264112936733465E-2</v>
      </c>
      <c r="AA178" s="76">
        <f>'Calculs rendements'!CY183</f>
        <v>-4.2479170787152264E-2</v>
      </c>
      <c r="AB178" s="76">
        <f>'Calculs rendements'!DC183</f>
        <v>4.7362673973756507E-2</v>
      </c>
      <c r="AC178" s="76">
        <f>'Calculs rendements'!DG183</f>
        <v>2.055543029236951E-2</v>
      </c>
      <c r="AD178" s="76">
        <f>'Calculs rendements'!DK183</f>
        <v>-3.957271509581186E-2</v>
      </c>
      <c r="AE178" s="76">
        <f>'Calculs rendements'!DO183</f>
        <v>-2.6445760026169333E-2</v>
      </c>
      <c r="AF178" s="76">
        <f>'Calculs rendements'!DS183</f>
        <v>2.0585466440651901E-2</v>
      </c>
      <c r="AG178" s="76">
        <f>'Calculs rendements'!DW183</f>
        <v>5.1768061227468631E-2</v>
      </c>
      <c r="AH178" s="76">
        <f>'Calculs rendements'!EA183</f>
        <v>-2.3326897522133808E-2</v>
      </c>
      <c r="AI178" s="76">
        <f>'Calculs rendements'!EE183</f>
        <v>3.8602653003711306E-3</v>
      </c>
      <c r="AJ178" s="76">
        <f>'Calculs rendements'!EI183</f>
        <v>5.614981607422203E-2</v>
      </c>
      <c r="AK178" s="76">
        <f>'Calculs rendements'!EM183</f>
        <v>-1.6299594236794303E-2</v>
      </c>
      <c r="AL178" s="76">
        <f>'Calculs rendements'!EQ183</f>
        <v>6.0481215985419924E-2</v>
      </c>
      <c r="AM178" s="76">
        <f>'Calculs rendements'!EU183</f>
        <v>-1.8703829121940161E-2</v>
      </c>
      <c r="AN178" s="76">
        <f>'Calculs rendements'!EY183</f>
        <v>3.0047527208113999E-2</v>
      </c>
      <c r="AO178" s="76">
        <f>'Calculs rendements'!FC183</f>
        <v>-5.3205080404748584E-2</v>
      </c>
      <c r="AP178" s="76">
        <f>'Calculs rendements'!FG183</f>
        <v>-4.4602477403909373E-2</v>
      </c>
      <c r="AQ178" s="76">
        <f>'Calculs rendements'!FK183</f>
        <v>-1.5188809475463362E-2</v>
      </c>
      <c r="AR178" s="76">
        <f>'Calculs rendements'!FO183</f>
        <v>2.7651531330509949E-2</v>
      </c>
      <c r="AS178" s="76">
        <f>'Calculs rendements'!FS183</f>
        <v>-9.8522455581739662E-3</v>
      </c>
      <c r="AT178" s="76">
        <f>'Calculs rendements'!FW183</f>
        <v>1.0355455933980911E-2</v>
      </c>
      <c r="AU178" s="76">
        <f>'Calculs rendements'!GA183</f>
        <v>3.2616377327802891E-2</v>
      </c>
      <c r="AV178" s="76">
        <f>'Calculs rendements'!GE183</f>
        <v>-2.0660212811335569E-2</v>
      </c>
      <c r="AW178" s="76">
        <f>'Calculs rendements'!GI183</f>
        <v>-1.7533915849380011E-2</v>
      </c>
      <c r="AX178" s="76">
        <f>'Calculs rendements'!GM183</f>
        <v>0.13153866330698794</v>
      </c>
      <c r="AY178" s="76">
        <f>'Calculs rendements'!GQ183</f>
        <v>-0.11356730145175663</v>
      </c>
    </row>
    <row r="179" spans="1:53">
      <c r="B179" s="76">
        <f>'Calculs rendements'!C184</f>
        <v>1.7727817802535278E-2</v>
      </c>
      <c r="C179" s="76">
        <f>'Calculs rendements'!G184</f>
        <v>5.8204618635411695E-2</v>
      </c>
      <c r="D179" s="76">
        <f>'Calculs rendements'!K184</f>
        <v>4.5006978605534015E-2</v>
      </c>
      <c r="E179" s="76">
        <f>'Calculs rendements'!O184</f>
        <v>7.9174586025731533E-3</v>
      </c>
      <c r="F179" s="76">
        <f>'Calculs rendements'!S184</f>
        <v>5.0788076809520938E-2</v>
      </c>
      <c r="G179" s="76">
        <f>'Calculs rendements'!W184</f>
        <v>1.427591777325221E-2</v>
      </c>
      <c r="H179" s="76">
        <f>'Calculs rendements'!AA184</f>
        <v>8.2142124151312862E-2</v>
      </c>
      <c r="I179" s="76">
        <f>'Calculs rendements'!AE184</f>
        <v>-5.1131112266120583E-2</v>
      </c>
      <c r="J179" s="76">
        <f>'Calculs rendements'!AI184</f>
        <v>7.0047252577295369E-2</v>
      </c>
      <c r="K179" s="76">
        <f>'Calculs rendements'!AM184</f>
        <v>3.3718967326374243E-2</v>
      </c>
      <c r="L179" s="76">
        <f>'Calculs rendements'!AQ184</f>
        <v>0.12996685073936709</v>
      </c>
      <c r="M179" s="76">
        <f>'Calculs rendements'!AU184</f>
        <v>5.5193808211909563E-2</v>
      </c>
      <c r="N179" s="76">
        <f>'Calculs rendements'!AY184</f>
        <v>0.10124735644966117</v>
      </c>
      <c r="O179" s="76">
        <f>'Calculs rendements'!BC184</f>
        <v>-5.6099458441122824E-2</v>
      </c>
      <c r="P179" s="76">
        <f>'Calculs rendements'!BG184</f>
        <v>9.8787284814061238E-2</v>
      </c>
      <c r="Q179" s="76">
        <f>'Calculs rendements'!BK184</f>
        <v>9.6143928155249539E-2</v>
      </c>
      <c r="R179" s="76">
        <f>'Calculs rendements'!BO184</f>
        <v>6.5701570495549463E-2</v>
      </c>
      <c r="S179" s="76">
        <f>'Calculs rendements'!BS184</f>
        <v>4.0399711309556385E-2</v>
      </c>
      <c r="T179" s="76">
        <f>'Calculs rendements'!BW184</f>
        <v>9.7045826609530386E-2</v>
      </c>
      <c r="U179" s="76">
        <f>'Calculs rendements'!CA184</f>
        <v>6.1115782723255109E-2</v>
      </c>
      <c r="V179" s="76">
        <f>'Calculs rendements'!CE184</f>
        <v>9.565976870344356E-2</v>
      </c>
      <c r="W179" s="76">
        <f>'Calculs rendements'!CI184</f>
        <v>4.864368053758332E-2</v>
      </c>
      <c r="X179" s="76">
        <f>'Calculs rendements'!CM184</f>
        <v>3.8673682618322117E-2</v>
      </c>
      <c r="Y179" s="76">
        <f>'Calculs rendements'!CQ184</f>
        <v>-4.3358337003885439E-3</v>
      </c>
      <c r="Z179" s="76">
        <f>'Calculs rendements'!CU184</f>
        <v>-5.95976438061986E-2</v>
      </c>
      <c r="AA179" s="76">
        <f>'Calculs rendements'!CY184</f>
        <v>-1.1151048880822407E-2</v>
      </c>
      <c r="AB179" s="76">
        <f>'Calculs rendements'!DC184</f>
        <v>3.3202154102436937E-3</v>
      </c>
      <c r="AC179" s="76">
        <f>'Calculs rendements'!DG184</f>
        <v>5.7743874702624702E-2</v>
      </c>
      <c r="AD179" s="76">
        <f>'Calculs rendements'!DK184</f>
        <v>2.913329884421214E-2</v>
      </c>
      <c r="AE179" s="76">
        <f>'Calculs rendements'!DO184</f>
        <v>5.3547801119901595E-2</v>
      </c>
      <c r="AF179" s="76">
        <f>'Calculs rendements'!DS184</f>
        <v>8.3523226105526149E-2</v>
      </c>
      <c r="AG179" s="76">
        <f>'Calculs rendements'!DW184</f>
        <v>-3.0387795611308978E-2</v>
      </c>
      <c r="AH179" s="76">
        <f>'Calculs rendements'!EA184</f>
        <v>1.5002143905972775E-2</v>
      </c>
      <c r="AI179" s="76">
        <f>'Calculs rendements'!EE184</f>
        <v>-2.9502670136024919E-2</v>
      </c>
      <c r="AJ179" s="76">
        <f>'Calculs rendements'!EI184</f>
        <v>-5.3828988376159334E-2</v>
      </c>
      <c r="AK179" s="76">
        <f>'Calculs rendements'!EM184</f>
        <v>5.2967056934770475E-2</v>
      </c>
      <c r="AL179" s="76">
        <f>'Calculs rendements'!EQ184</f>
        <v>7.782166286872623E-2</v>
      </c>
      <c r="AM179" s="76">
        <f>'Calculs rendements'!EU184</f>
        <v>9.450889706525141E-2</v>
      </c>
      <c r="AN179" s="76">
        <f>'Calculs rendements'!EY184</f>
        <v>2.4657786065010193E-2</v>
      </c>
      <c r="AO179" s="76">
        <f>'Calculs rendements'!FC184</f>
        <v>5.1893783625856518E-2</v>
      </c>
      <c r="AP179" s="76">
        <f>'Calculs rendements'!FG184</f>
        <v>-3.9251373177910574E-2</v>
      </c>
      <c r="AQ179" s="76">
        <f>'Calculs rendements'!FK184</f>
        <v>0.10551609106496106</v>
      </c>
      <c r="AR179" s="76">
        <f>'Calculs rendements'!FO184</f>
        <v>-4.5654589358463976E-2</v>
      </c>
      <c r="AS179" s="76">
        <f>'Calculs rendements'!FS184</f>
        <v>-1.2334147653613795E-2</v>
      </c>
      <c r="AT179" s="76">
        <f>'Calculs rendements'!FW184</f>
        <v>-3.7209171778528435E-2</v>
      </c>
      <c r="AU179" s="76">
        <f>'Calculs rendements'!GA184</f>
        <v>-0.13572269856825359</v>
      </c>
      <c r="AV179" s="76">
        <f>'Calculs rendements'!GE184</f>
        <v>8.1169219806037002E-2</v>
      </c>
      <c r="AW179" s="76">
        <f>'Calculs rendements'!GI184</f>
        <v>9.0117330214849731E-2</v>
      </c>
      <c r="AX179" s="76">
        <f>'Calculs rendements'!GM184</f>
        <v>4.6089215055027683E-3</v>
      </c>
      <c r="AY179" s="76">
        <f>'Calculs rendements'!GQ184</f>
        <v>8.2609199478580544E-2</v>
      </c>
    </row>
    <row r="180" spans="1:53">
      <c r="B180" s="76">
        <f>'Calculs rendements'!C185</f>
        <v>3.6349990384368043E-2</v>
      </c>
      <c r="C180" s="76">
        <f>'Calculs rendements'!G185</f>
        <v>9.260012958885043E-2</v>
      </c>
      <c r="D180" s="76">
        <f>'Calculs rendements'!K185</f>
        <v>6.5575500194927375E-2</v>
      </c>
      <c r="E180" s="76">
        <f>'Calculs rendements'!O185</f>
        <v>-2.7014423726689127E-3</v>
      </c>
      <c r="F180" s="76">
        <f>'Calculs rendements'!S185</f>
        <v>5.2231548954939942E-2</v>
      </c>
      <c r="G180" s="76">
        <f>'Calculs rendements'!W185</f>
        <v>6.0134101948156687E-2</v>
      </c>
      <c r="H180" s="76">
        <f>'Calculs rendements'!AA185</f>
        <v>2.7308351986338367E-2</v>
      </c>
      <c r="I180" s="76">
        <f>'Calculs rendements'!AE185</f>
        <v>2.138970964301567E-3</v>
      </c>
      <c r="J180" s="76">
        <f>'Calculs rendements'!AI185</f>
        <v>-3.172315621173482E-2</v>
      </c>
      <c r="K180" s="76">
        <f>'Calculs rendements'!AM185</f>
        <v>-3.2912836762113776E-2</v>
      </c>
      <c r="L180" s="76">
        <f>'Calculs rendements'!AQ185</f>
        <v>8.7353235527210846E-2</v>
      </c>
      <c r="M180" s="76">
        <f>'Calculs rendements'!AU185</f>
        <v>4.8301307686214934E-2</v>
      </c>
      <c r="N180" s="76">
        <f>'Calculs rendements'!AY185</f>
        <v>3.8990034920551968E-2</v>
      </c>
      <c r="O180" s="76">
        <f>'Calculs rendements'!BC185</f>
        <v>7.8872465525477761E-2</v>
      </c>
      <c r="P180" s="76">
        <f>'Calculs rendements'!BG185</f>
        <v>7.1973462567317001E-2</v>
      </c>
      <c r="Q180" s="76">
        <f>'Calculs rendements'!BK185</f>
        <v>0.12196101494923714</v>
      </c>
      <c r="R180" s="76">
        <f>'Calculs rendements'!BO185</f>
        <v>-1.7887903767893409E-2</v>
      </c>
      <c r="S180" s="76">
        <f>'Calculs rendements'!BS185</f>
        <v>-9.2283526931394699E-3</v>
      </c>
      <c r="T180" s="76">
        <f>'Calculs rendements'!BW185</f>
        <v>5.5072989192308158E-2</v>
      </c>
      <c r="U180" s="76">
        <f>'Calculs rendements'!CA185</f>
        <v>3.2245405434084662E-2</v>
      </c>
      <c r="V180" s="76">
        <f>'Calculs rendements'!CE185</f>
        <v>1.927020868635692E-2</v>
      </c>
      <c r="W180" s="76">
        <f>'Calculs rendements'!CI185</f>
        <v>1.3198909362070696E-2</v>
      </c>
      <c r="X180" s="76">
        <f>'Calculs rendements'!CM185</f>
        <v>4.4397633409130263E-2</v>
      </c>
      <c r="Y180" s="76">
        <f>'Calculs rendements'!CQ185</f>
        <v>4.9514105103099122E-2</v>
      </c>
      <c r="Z180" s="76">
        <f>'Calculs rendements'!CU185</f>
        <v>4.5909701304077948E-2</v>
      </c>
      <c r="AA180" s="76">
        <f>'Calculs rendements'!CY185</f>
        <v>9.5708637591766343E-2</v>
      </c>
      <c r="AB180" s="76">
        <f>'Calculs rendements'!DC185</f>
        <v>5.5248061593728741E-2</v>
      </c>
      <c r="AC180" s="76">
        <f>'Calculs rendements'!DG185</f>
        <v>4.5125536706396879E-2</v>
      </c>
      <c r="AD180" s="76">
        <f>'Calculs rendements'!DK185</f>
        <v>-4.3035003533732054E-2</v>
      </c>
      <c r="AE180" s="76">
        <f>'Calculs rendements'!DO185</f>
        <v>-3.607082868148366E-2</v>
      </c>
      <c r="AF180" s="76">
        <f>'Calculs rendements'!DS185</f>
        <v>2.4417642172337804E-2</v>
      </c>
      <c r="AG180" s="76">
        <f>'Calculs rendements'!DW185</f>
        <v>1.855489393772692E-2</v>
      </c>
      <c r="AH180" s="76">
        <f>'Calculs rendements'!EA185</f>
        <v>-1.8302451844098534E-3</v>
      </c>
      <c r="AI180" s="76">
        <f>'Calculs rendements'!EE185</f>
        <v>1.6103363469078074E-2</v>
      </c>
      <c r="AJ180" s="76">
        <f>'Calculs rendements'!EI185</f>
        <v>1.4574801859303994E-2</v>
      </c>
      <c r="AK180" s="76">
        <f>'Calculs rendements'!EM185</f>
        <v>3.0158211410041143E-3</v>
      </c>
      <c r="AL180" s="76">
        <f>'Calculs rendements'!EQ185</f>
        <v>4.3001960658348146E-2</v>
      </c>
      <c r="AM180" s="76">
        <f>'Calculs rendements'!EU185</f>
        <v>7.1547739521925073E-4</v>
      </c>
      <c r="AN180" s="76">
        <f>'Calculs rendements'!EY185</f>
        <v>9.6953832229210706E-3</v>
      </c>
      <c r="AO180" s="76">
        <f>'Calculs rendements'!FC185</f>
        <v>-3.5653832478669795E-2</v>
      </c>
      <c r="AP180" s="76">
        <f>'Calculs rendements'!FG185</f>
        <v>-0.18432515700670735</v>
      </c>
      <c r="AQ180" s="76">
        <f>'Calculs rendements'!FK185</f>
        <v>-4.4448403005002447E-3</v>
      </c>
      <c r="AR180" s="76">
        <f>'Calculs rendements'!FO185</f>
        <v>4.2343328054808074E-2</v>
      </c>
      <c r="AS180" s="76">
        <f>'Calculs rendements'!FS185</f>
        <v>3.7015231487905031E-2</v>
      </c>
      <c r="AT180" s="76">
        <f>'Calculs rendements'!FW185</f>
        <v>4.3278298590284918E-2</v>
      </c>
      <c r="AU180" s="76">
        <f>'Calculs rendements'!GA185</f>
        <v>4.6580218518629236E-2</v>
      </c>
      <c r="AV180" s="76">
        <f>'Calculs rendements'!GE185</f>
        <v>1.5367250100772294E-2</v>
      </c>
      <c r="AW180" s="76">
        <f>'Calculs rendements'!GI185</f>
        <v>-1.1905957597488576E-3</v>
      </c>
      <c r="AX180" s="76">
        <f>'Calculs rendements'!GM185</f>
        <v>5.8353724589338407E-2</v>
      </c>
      <c r="AY180" s="76">
        <f>'Calculs rendements'!GQ185</f>
        <v>-4.7594632578652721E-2</v>
      </c>
    </row>
    <row r="181" spans="1:53">
      <c r="B181" s="76">
        <f>'Calculs rendements'!C186</f>
        <v>-8.2823071203710338E-2</v>
      </c>
      <c r="C181" s="76">
        <f>'Calculs rendements'!G186</f>
        <v>-4.6352727253296325E-2</v>
      </c>
      <c r="D181" s="76">
        <f>'Calculs rendements'!K186</f>
        <v>-9.7612456408864984E-3</v>
      </c>
      <c r="E181" s="76">
        <f>'Calculs rendements'!O186</f>
        <v>-3.2275662320817654E-2</v>
      </c>
      <c r="F181" s="76">
        <f>'Calculs rendements'!S186</f>
        <v>-3.1306217807881037E-2</v>
      </c>
      <c r="G181" s="76">
        <f>'Calculs rendements'!W186</f>
        <v>-2.7864349862349886E-2</v>
      </c>
      <c r="H181" s="76">
        <f>'Calculs rendements'!AA186</f>
        <v>-7.0159782896355646E-2</v>
      </c>
      <c r="I181" s="76">
        <f>'Calculs rendements'!AE186</f>
        <v>-2.3526756722169324E-2</v>
      </c>
      <c r="J181" s="76">
        <f>'Calculs rendements'!AI186</f>
        <v>-4.158111626202491E-2</v>
      </c>
      <c r="K181" s="76">
        <f>'Calculs rendements'!AM186</f>
        <v>-5.9425968143144985E-2</v>
      </c>
      <c r="L181" s="76">
        <f>'Calculs rendements'!AQ186</f>
        <v>-5.255988190639365E-3</v>
      </c>
      <c r="M181" s="76">
        <f>'Calculs rendements'!AU186</f>
        <v>-6.0378117147060414E-3</v>
      </c>
      <c r="N181" s="76">
        <f>'Calculs rendements'!AY186</f>
        <v>4.0506572729769545E-3</v>
      </c>
      <c r="O181" s="76">
        <f>'Calculs rendements'!BC186</f>
        <v>-1.4322495470115187E-2</v>
      </c>
      <c r="P181" s="76">
        <f>'Calculs rendements'!BG186</f>
        <v>-4.7628004802706972E-2</v>
      </c>
      <c r="Q181" s="76">
        <f>'Calculs rendements'!BK186</f>
        <v>0.13313047209962756</v>
      </c>
      <c r="R181" s="76">
        <f>'Calculs rendements'!BO186</f>
        <v>-5.29905048076416E-2</v>
      </c>
      <c r="S181" s="76">
        <f>'Calculs rendements'!BS186</f>
        <v>-4.111511621705518E-2</v>
      </c>
      <c r="T181" s="76">
        <f>'Calculs rendements'!BW186</f>
        <v>-2.7734173858053407E-2</v>
      </c>
      <c r="U181" s="76">
        <f>'Calculs rendements'!CA186</f>
        <v>-1.6517448617702737E-2</v>
      </c>
      <c r="V181" s="76">
        <f>'Calculs rendements'!CE186</f>
        <v>-3.275939852222793E-2</v>
      </c>
      <c r="W181" s="76">
        <f>'Calculs rendements'!CI186</f>
        <v>-2.2621825102245453E-2</v>
      </c>
      <c r="X181" s="76">
        <f>'Calculs rendements'!CM186</f>
        <v>2.1073204176567786E-2</v>
      </c>
      <c r="Y181" s="76">
        <f>'Calculs rendements'!CQ186</f>
        <v>2.6890673937199516E-2</v>
      </c>
      <c r="Z181" s="76">
        <f>'Calculs rendements'!CU186</f>
        <v>1.6529301951210506E-2</v>
      </c>
      <c r="AA181" s="76">
        <f>'Calculs rendements'!CY186</f>
        <v>6.334716033648026E-2</v>
      </c>
      <c r="AB181" s="76">
        <f>'Calculs rendements'!DC186</f>
        <v>1.1059182488025529E-2</v>
      </c>
      <c r="AC181" s="76">
        <f>'Calculs rendements'!DG186</f>
        <v>-1.0002331180813447E-2</v>
      </c>
      <c r="AD181" s="76">
        <f>'Calculs rendements'!DK186</f>
        <v>5.4195348372536305E-2</v>
      </c>
      <c r="AE181" s="76">
        <f>'Calculs rendements'!DO186</f>
        <v>-2.2425485565375491E-2</v>
      </c>
      <c r="AF181" s="76">
        <f>'Calculs rendements'!DS186</f>
        <v>-4.3891598098765548E-2</v>
      </c>
      <c r="AG181" s="76">
        <f>'Calculs rendements'!DW186</f>
        <v>-6.3686031891092556E-3</v>
      </c>
      <c r="AH181" s="76">
        <f>'Calculs rendements'!EA186</f>
        <v>-8.6607066403735652E-2</v>
      </c>
      <c r="AI181" s="76">
        <f>'Calculs rendements'!EE186</f>
        <v>2.7658038269185909E-2</v>
      </c>
      <c r="AJ181" s="76">
        <f>'Calculs rendements'!EI186</f>
        <v>-2.0442518667074618E-2</v>
      </c>
      <c r="AK181" s="76">
        <f>'Calculs rendements'!EM186</f>
        <v>5.4058382633697414E-3</v>
      </c>
      <c r="AL181" s="76">
        <f>'Calculs rendements'!EQ186</f>
        <v>1.4392354462861454E-2</v>
      </c>
      <c r="AM181" s="76">
        <f>'Calculs rendements'!EU186</f>
        <v>-6.8982677077621971E-2</v>
      </c>
      <c r="AN181" s="76">
        <f>'Calculs rendements'!EY186</f>
        <v>3.7946743483944036E-2</v>
      </c>
      <c r="AO181" s="76">
        <f>'Calculs rendements'!FC186</f>
        <v>-0.12200211147101543</v>
      </c>
      <c r="AP181" s="76">
        <f>'Calculs rendements'!FG186</f>
        <v>4.8019634391924804E-3</v>
      </c>
      <c r="AQ181" s="76">
        <f>'Calculs rendements'!FK186</f>
        <v>4.7617032982942391E-2</v>
      </c>
      <c r="AR181" s="76">
        <f>'Calculs rendements'!FO186</f>
        <v>5.9811362390664459E-2</v>
      </c>
      <c r="AS181" s="76">
        <f>'Calculs rendements'!FS186</f>
        <v>-5.9976908490138045E-3</v>
      </c>
      <c r="AT181" s="76">
        <f>'Calculs rendements'!FW186</f>
        <v>4.6529083809221633E-4</v>
      </c>
      <c r="AU181" s="76">
        <f>'Calculs rendements'!GA186</f>
        <v>2.0954636936953788E-2</v>
      </c>
      <c r="AV181" s="76">
        <f>'Calculs rendements'!GE186</f>
        <v>-8.2190481153651074E-2</v>
      </c>
      <c r="AW181" s="76">
        <f>'Calculs rendements'!GI186</f>
        <v>-5.081264940305346E-2</v>
      </c>
      <c r="AX181" s="76">
        <f>'Calculs rendements'!GM186</f>
        <v>-3.8385131478685268E-2</v>
      </c>
      <c r="AY181" s="76">
        <f>'Calculs rendements'!GQ186</f>
        <v>0.12832061881247062</v>
      </c>
    </row>
    <row r="182" spans="1:53">
      <c r="B182" s="76">
        <f>'Calculs rendements'!C187</f>
        <v>-2.1568543558154924E-2</v>
      </c>
      <c r="C182" s="76">
        <f>'Calculs rendements'!G187</f>
        <v>3.6741951317985386E-3</v>
      </c>
      <c r="D182" s="76">
        <f>'Calculs rendements'!K187</f>
        <v>-2.9108566026693605E-2</v>
      </c>
      <c r="E182" s="76">
        <f>'Calculs rendements'!O187</f>
        <v>-2.1399529909207824E-2</v>
      </c>
      <c r="F182" s="76">
        <f>'Calculs rendements'!S187</f>
        <v>-1.2759413855609259E-2</v>
      </c>
      <c r="G182" s="76">
        <f>'Calculs rendements'!W187</f>
        <v>-4.5853494671462538E-3</v>
      </c>
      <c r="H182" s="76">
        <f>'Calculs rendements'!AA187</f>
        <v>1.6931223836699549E-2</v>
      </c>
      <c r="I182" s="76">
        <f>'Calculs rendements'!AE187</f>
        <v>-4.1210789194643743E-2</v>
      </c>
      <c r="J182" s="76">
        <f>'Calculs rendements'!AI187</f>
        <v>-2.9839698285156809E-2</v>
      </c>
      <c r="K182" s="76">
        <f>'Calculs rendements'!AM187</f>
        <v>-6.4016464472189283E-2</v>
      </c>
      <c r="L182" s="76">
        <f>'Calculs rendements'!AQ187</f>
        <v>-5.039531183008162E-2</v>
      </c>
      <c r="M182" s="76">
        <f>'Calculs rendements'!AU187</f>
        <v>-3.41365395150049E-2</v>
      </c>
      <c r="N182" s="76">
        <f>'Calculs rendements'!AY187</f>
        <v>-2.4336294161602101E-2</v>
      </c>
      <c r="O182" s="76">
        <f>'Calculs rendements'!BC187</f>
        <v>-3.1399753867979996E-2</v>
      </c>
      <c r="P182" s="76">
        <f>'Calculs rendements'!BG187</f>
        <v>-1.6738284233709218E-2</v>
      </c>
      <c r="Q182" s="76">
        <f>'Calculs rendements'!BK187</f>
        <v>-6.7650254578921404E-2</v>
      </c>
      <c r="R182" s="76">
        <f>'Calculs rendements'!BO187</f>
        <v>-2.1140482130958212E-2</v>
      </c>
      <c r="S182" s="76">
        <f>'Calculs rendements'!BS187</f>
        <v>-1.4427381811987714E-2</v>
      </c>
      <c r="T182" s="76">
        <f>'Calculs rendements'!BW187</f>
        <v>2.0837181839544021E-2</v>
      </c>
      <c r="U182" s="76">
        <f>'Calculs rendements'!CA187</f>
        <v>-7.2442445888069905E-4</v>
      </c>
      <c r="V182" s="76">
        <f>'Calculs rendements'!CE187</f>
        <v>2.5072807183888487E-2</v>
      </c>
      <c r="W182" s="76">
        <f>'Calculs rendements'!CI187</f>
        <v>-2.4559457701307498E-2</v>
      </c>
      <c r="X182" s="76">
        <f>'Calculs rendements'!CM187</f>
        <v>1.3264822882025842E-5</v>
      </c>
      <c r="Y182" s="76">
        <f>'Calculs rendements'!CQ187</f>
        <v>-5.6846196677207438E-2</v>
      </c>
      <c r="Z182" s="76">
        <f>'Calculs rendements'!CU187</f>
        <v>-4.5469705696935425E-2</v>
      </c>
      <c r="AA182" s="76">
        <f>'Calculs rendements'!CY187</f>
        <v>-3.8708493033783965E-2</v>
      </c>
      <c r="AB182" s="76">
        <f>'Calculs rendements'!DC187</f>
        <v>-1.3771723315160772E-2</v>
      </c>
      <c r="AC182" s="76">
        <f>'Calculs rendements'!DG187</f>
        <v>-4.1273468579805961E-2</v>
      </c>
      <c r="AD182" s="76">
        <f>'Calculs rendements'!DK187</f>
        <v>-3.9093883491112306E-2</v>
      </c>
      <c r="AE182" s="76">
        <f>'Calculs rendements'!DO187</f>
        <v>-1.8598778220910026E-2</v>
      </c>
      <c r="AF182" s="76">
        <f>'Calculs rendements'!DS187</f>
        <v>-1.887237434716418E-2</v>
      </c>
      <c r="AG182" s="76">
        <f>'Calculs rendements'!DW187</f>
        <v>-4.505695758313237E-2</v>
      </c>
      <c r="AH182" s="76">
        <f>'Calculs rendements'!EA187</f>
        <v>-4.7036521583148312E-2</v>
      </c>
      <c r="AI182" s="76">
        <f>'Calculs rendements'!EE187</f>
        <v>-3.4536414688697239E-4</v>
      </c>
      <c r="AJ182" s="76">
        <f>'Calculs rendements'!EI187</f>
        <v>-4.5547592215877113E-2</v>
      </c>
      <c r="AK182" s="76">
        <f>'Calculs rendements'!EM187</f>
        <v>5.0346297558106282E-2</v>
      </c>
      <c r="AL182" s="76">
        <f>'Calculs rendements'!EQ187</f>
        <v>-3.5158154248061727E-3</v>
      </c>
      <c r="AM182" s="76">
        <f>'Calculs rendements'!EU187</f>
        <v>-3.3822287710893573E-2</v>
      </c>
      <c r="AN182" s="76">
        <f>'Calculs rendements'!EY187</f>
        <v>-2.5483534130844952E-2</v>
      </c>
      <c r="AO182" s="76">
        <f>'Calculs rendements'!FC187</f>
        <v>1.7338661812310981E-2</v>
      </c>
      <c r="AP182" s="76">
        <f>'Calculs rendements'!FG187</f>
        <v>-6.3533214389076373E-2</v>
      </c>
      <c r="AQ182" s="76">
        <f>'Calculs rendements'!FK187</f>
        <v>2.4562402420585036E-3</v>
      </c>
      <c r="AR182" s="76">
        <f>'Calculs rendements'!FO187</f>
        <v>-2.6914553368791189E-2</v>
      </c>
      <c r="AS182" s="76">
        <f>'Calculs rendements'!FS187</f>
        <v>6.1903124315216648E-2</v>
      </c>
      <c r="AT182" s="76">
        <f>'Calculs rendements'!FW187</f>
        <v>-2.3297898268087619E-2</v>
      </c>
      <c r="AU182" s="76">
        <f>'Calculs rendements'!GA187</f>
        <v>0.10786434225453245</v>
      </c>
      <c r="AV182" s="76">
        <f>'Calculs rendements'!GE187</f>
        <v>-1.475711125246278E-3</v>
      </c>
      <c r="AW182" s="76">
        <f>'Calculs rendements'!GI187</f>
        <v>-4.0178066543713795E-2</v>
      </c>
      <c r="AX182" s="76">
        <f>'Calculs rendements'!GM187</f>
        <v>-7.1322438952113223E-2</v>
      </c>
      <c r="AY182" s="76">
        <f>'Calculs rendements'!GQ187</f>
        <v>9.4539362408053811E-4</v>
      </c>
    </row>
    <row r="183" spans="1:53">
      <c r="B183" s="76">
        <f>'Calculs rendements'!C188</f>
        <v>-2.1599503539720368E-2</v>
      </c>
      <c r="C183" s="76">
        <f>'Calculs rendements'!G188</f>
        <v>3.541783620246719E-2</v>
      </c>
      <c r="D183" s="76">
        <f>'Calculs rendements'!K188</f>
        <v>2.5911148641215409E-2</v>
      </c>
      <c r="E183" s="76">
        <f>'Calculs rendements'!O188</f>
        <v>-6.5167594310650253E-3</v>
      </c>
      <c r="F183" s="76">
        <f>'Calculs rendements'!S188</f>
        <v>-2.8436850281964889E-2</v>
      </c>
      <c r="G183" s="76">
        <f>'Calculs rendements'!W188</f>
        <v>-1.0052980230480398E-2</v>
      </c>
      <c r="H183" s="76">
        <f>'Calculs rendements'!AA188</f>
        <v>5.0449173378939782E-2</v>
      </c>
      <c r="I183" s="76">
        <f>'Calculs rendements'!AE188</f>
        <v>-2.288817385253775E-2</v>
      </c>
      <c r="J183" s="76">
        <f>'Calculs rendements'!AI188</f>
        <v>1.3557408007867675E-2</v>
      </c>
      <c r="K183" s="76">
        <f>'Calculs rendements'!AM188</f>
        <v>-1.0212117366245495E-2</v>
      </c>
      <c r="L183" s="76">
        <f>'Calculs rendements'!AQ188</f>
        <v>0.10836811200344713</v>
      </c>
      <c r="M183" s="76">
        <f>'Calculs rendements'!AU188</f>
        <v>6.0778244296739281E-2</v>
      </c>
      <c r="N183" s="76">
        <f>'Calculs rendements'!AY188</f>
        <v>2.7734812828581406E-2</v>
      </c>
      <c r="O183" s="76">
        <f>'Calculs rendements'!BC188</f>
        <v>-2.9493236430724289E-2</v>
      </c>
      <c r="P183" s="76">
        <f>'Calculs rendements'!BG188</f>
        <v>0.117208725847922</v>
      </c>
      <c r="Q183" s="76">
        <f>'Calculs rendements'!BK188</f>
        <v>6.1567764632628454E-2</v>
      </c>
      <c r="R183" s="76">
        <f>'Calculs rendements'!BO188</f>
        <v>6.7546019207091773E-2</v>
      </c>
      <c r="S183" s="76">
        <f>'Calculs rendements'!BS188</f>
        <v>-4.6342947126206173E-2</v>
      </c>
      <c r="T183" s="76">
        <f>'Calculs rendements'!BW188</f>
        <v>4.0550804247260833E-2</v>
      </c>
      <c r="U183" s="76">
        <f>'Calculs rendements'!CA188</f>
        <v>4.851407960764427E-2</v>
      </c>
      <c r="V183" s="76">
        <f>'Calculs rendements'!CE188</f>
        <v>5.7510207943106566E-2</v>
      </c>
      <c r="W183" s="76">
        <f>'Calculs rendements'!CI188</f>
        <v>6.8736811435043565E-2</v>
      </c>
      <c r="X183" s="76">
        <f>'Calculs rendements'!CM188</f>
        <v>2.1493722532972395E-2</v>
      </c>
      <c r="Y183" s="76">
        <f>'Calculs rendements'!CQ188</f>
        <v>-2.8087956119946723E-2</v>
      </c>
      <c r="Z183" s="76">
        <f>'Calculs rendements'!CU188</f>
        <v>1.1154971312508529E-2</v>
      </c>
      <c r="AA183" s="76">
        <f>'Calculs rendements'!CY188</f>
        <v>-9.514748576994952E-4</v>
      </c>
      <c r="AB183" s="76">
        <f>'Calculs rendements'!DC188</f>
        <v>-7.0296582717940077E-3</v>
      </c>
      <c r="AC183" s="76">
        <f>'Calculs rendements'!DG188</f>
        <v>5.6899736084942663E-2</v>
      </c>
      <c r="AD183" s="76">
        <f>'Calculs rendements'!DK188</f>
        <v>-3.2290347261935061E-2</v>
      </c>
      <c r="AE183" s="76">
        <f>'Calculs rendements'!DO188</f>
        <v>0.1318830463648229</v>
      </c>
      <c r="AF183" s="76">
        <f>'Calculs rendements'!DS188</f>
        <v>6.3161583691049197E-2</v>
      </c>
      <c r="AG183" s="76">
        <f>'Calculs rendements'!DW188</f>
        <v>-9.7943975922876979E-3</v>
      </c>
      <c r="AH183" s="76">
        <f>'Calculs rendements'!EA188</f>
        <v>0.11382006284493855</v>
      </c>
      <c r="AI183" s="76">
        <f>'Calculs rendements'!EE188</f>
        <v>2.2203916011467484E-2</v>
      </c>
      <c r="AJ183" s="76">
        <f>'Calculs rendements'!EI188</f>
        <v>-5.7397701447701628E-2</v>
      </c>
      <c r="AK183" s="76">
        <f>'Calculs rendements'!EM188</f>
        <v>5.7765821263976877E-2</v>
      </c>
      <c r="AL183" s="76">
        <f>'Calculs rendements'!EQ188</f>
        <v>-4.3183260973802151E-2</v>
      </c>
      <c r="AM183" s="76">
        <f>'Calculs rendements'!EU188</f>
        <v>4.0999603841102003E-2</v>
      </c>
      <c r="AN183" s="76">
        <f>'Calculs rendements'!EY188</f>
        <v>-2.5076383951035525E-2</v>
      </c>
      <c r="AO183" s="76">
        <f>'Calculs rendements'!FC188</f>
        <v>8.469554175621842E-2</v>
      </c>
      <c r="AP183" s="76">
        <f>'Calculs rendements'!FG188</f>
        <v>-4.6046116428453947E-3</v>
      </c>
      <c r="AQ183" s="76">
        <f>'Calculs rendements'!FK188</f>
        <v>5.2563658769332514E-2</v>
      </c>
      <c r="AR183" s="76">
        <f>'Calculs rendements'!FO188</f>
        <v>-3.3726340384248571E-2</v>
      </c>
      <c r="AS183" s="76">
        <f>'Calculs rendements'!FS188</f>
        <v>-4.7961070581127143E-3</v>
      </c>
      <c r="AT183" s="76">
        <f>'Calculs rendements'!FW188</f>
        <v>-1.6322944990304511E-2</v>
      </c>
      <c r="AU183" s="76">
        <f>'Calculs rendements'!GA188</f>
        <v>1.8717859992295378E-2</v>
      </c>
      <c r="AV183" s="76">
        <f>'Calculs rendements'!GE188</f>
        <v>2.7346349820100781E-2</v>
      </c>
      <c r="AW183" s="76">
        <f>'Calculs rendements'!GI188</f>
        <v>1.7997082016418982E-2</v>
      </c>
      <c r="AX183" s="76">
        <f>'Calculs rendements'!GM188</f>
        <v>-7.2890167730175731E-2</v>
      </c>
      <c r="AY183" s="76">
        <f>'Calculs rendements'!GQ188</f>
        <v>-7.0523926632997794E-2</v>
      </c>
    </row>
    <row r="184" spans="1:53">
      <c r="C184" s="76"/>
    </row>
    <row r="185" spans="1:53">
      <c r="A185" s="67" t="s">
        <v>125</v>
      </c>
      <c r="B185" s="76">
        <f>AVERAGE(B4:B183)</f>
        <v>1.3750323886710299E-2</v>
      </c>
      <c r="C185" s="76">
        <f t="shared" ref="C185:AY185" si="0">AVERAGE(C4:C183)</f>
        <v>1.2102204399180777E-2</v>
      </c>
      <c r="D185" s="76">
        <f t="shared" si="0"/>
        <v>8.7909493566445934E-3</v>
      </c>
      <c r="E185" s="76">
        <f t="shared" si="0"/>
        <v>1.0035135513018005E-2</v>
      </c>
      <c r="F185" s="76">
        <f t="shared" si="0"/>
        <v>9.6224973306789831E-3</v>
      </c>
      <c r="G185" s="76">
        <f t="shared" si="0"/>
        <v>7.2691986799053579E-3</v>
      </c>
      <c r="H185" s="76">
        <f t="shared" si="0"/>
        <v>9.1270758714697784E-3</v>
      </c>
      <c r="I185" s="76">
        <f t="shared" si="0"/>
        <v>1.0331663403449237E-2</v>
      </c>
      <c r="J185" s="76">
        <f t="shared" si="0"/>
        <v>1.2753436412838881E-2</v>
      </c>
      <c r="K185" s="76">
        <f t="shared" si="0"/>
        <v>5.1863949110060948E-3</v>
      </c>
      <c r="L185" s="76">
        <f t="shared" si="0"/>
        <v>1.4206846893755391E-2</v>
      </c>
      <c r="M185" s="76">
        <f t="shared" si="0"/>
        <v>9.06068229997045E-3</v>
      </c>
      <c r="N185" s="76">
        <f t="shared" si="0"/>
        <v>1.376456448755818E-2</v>
      </c>
      <c r="O185" s="76">
        <f t="shared" si="0"/>
        <v>-5.0214869661884215E-4</v>
      </c>
      <c r="P185" s="76">
        <f t="shared" si="0"/>
        <v>1.8678733378729644E-2</v>
      </c>
      <c r="Q185" s="76">
        <f t="shared" si="0"/>
        <v>1.2734906387643376E-2</v>
      </c>
      <c r="R185" s="76">
        <f t="shared" si="0"/>
        <v>7.0548846252312747E-3</v>
      </c>
      <c r="S185" s="76">
        <f t="shared" si="0"/>
        <v>5.741092331437824E-3</v>
      </c>
      <c r="T185" s="76">
        <f t="shared" si="0"/>
        <v>8.386033093435977E-3</v>
      </c>
      <c r="U185" s="76">
        <f t="shared" si="0"/>
        <v>5.1071393027793364E-3</v>
      </c>
      <c r="V185" s="76">
        <f t="shared" si="0"/>
        <v>1.0189770509533187E-2</v>
      </c>
      <c r="W185" s="76">
        <f t="shared" si="0"/>
        <v>1.2807698370173015E-2</v>
      </c>
      <c r="X185" s="76">
        <f t="shared" si="0"/>
        <v>1.5825497277281383E-2</v>
      </c>
      <c r="Y185" s="76">
        <f t="shared" si="0"/>
        <v>4.9549782756015525E-3</v>
      </c>
      <c r="Z185" s="76">
        <f t="shared" si="0"/>
        <v>1.1794737304665413E-3</v>
      </c>
      <c r="AA185" s="76">
        <f t="shared" si="0"/>
        <v>6.5484574860620436E-3</v>
      </c>
      <c r="AB185" s="76">
        <f t="shared" si="0"/>
        <v>8.4867300341626081E-3</v>
      </c>
      <c r="AC185" s="76">
        <f t="shared" si="0"/>
        <v>1.2933781184921191E-2</v>
      </c>
      <c r="AD185" s="76">
        <f t="shared" si="0"/>
        <v>3.6689294114896805E-3</v>
      </c>
      <c r="AE185" s="76">
        <f t="shared" si="0"/>
        <v>9.4552374388938223E-3</v>
      </c>
      <c r="AF185" s="76">
        <f t="shared" si="0"/>
        <v>1.1685717716189677E-2</v>
      </c>
      <c r="AG185" s="76">
        <f t="shared" si="0"/>
        <v>-1.1590515455308329E-3</v>
      </c>
      <c r="AH185" s="76">
        <f t="shared" si="0"/>
        <v>1.4607866875083636E-2</v>
      </c>
      <c r="AI185" s="76">
        <f t="shared" si="0"/>
        <v>2.1902295761718239E-3</v>
      </c>
      <c r="AJ185" s="76">
        <f t="shared" si="0"/>
        <v>6.1536128937859577E-5</v>
      </c>
      <c r="AK185" s="76">
        <f t="shared" si="0"/>
        <v>1.2636791961090181E-2</v>
      </c>
      <c r="AL185" s="76">
        <f t="shared" si="0"/>
        <v>1.0478547012488137E-2</v>
      </c>
      <c r="AM185" s="76">
        <f t="shared" si="0"/>
        <v>6.9293313408298005E-3</v>
      </c>
      <c r="AN185" s="76">
        <f t="shared" si="0"/>
        <v>2.8812518551868654E-3</v>
      </c>
      <c r="AO185" s="76">
        <f t="shared" si="0"/>
        <v>2.8327432352084343E-3</v>
      </c>
      <c r="AP185" s="76">
        <f t="shared" si="0"/>
        <v>-5.0910832809673394E-3</v>
      </c>
      <c r="AQ185" s="76">
        <f t="shared" si="0"/>
        <v>7.1451799729050271E-3</v>
      </c>
      <c r="AR185" s="76">
        <f t="shared" si="0"/>
        <v>2.8390984753177873E-3</v>
      </c>
      <c r="AS185" s="76">
        <f t="shared" si="0"/>
        <v>1.2641613741958019E-2</v>
      </c>
      <c r="AT185" s="76">
        <f t="shared" si="0"/>
        <v>6.598054774086844E-3</v>
      </c>
      <c r="AU185" s="76">
        <f t="shared" si="0"/>
        <v>1.2181392888091017E-3</v>
      </c>
      <c r="AV185" s="76">
        <f t="shared" si="0"/>
        <v>6.5844282890141943E-3</v>
      </c>
      <c r="AW185" s="76">
        <f t="shared" si="0"/>
        <v>5.854799667867284E-3</v>
      </c>
      <c r="AX185" s="76">
        <f t="shared" si="0"/>
        <v>8.1805441815867188E-4</v>
      </c>
      <c r="AY185" s="76">
        <f t="shared" si="0"/>
        <v>-9.6295138257670488E-4</v>
      </c>
    </row>
    <row r="186" spans="1:53">
      <c r="A186" s="67" t="s">
        <v>126</v>
      </c>
      <c r="B186" s="76">
        <f>(1+B185)^12-1</f>
        <v>0.17807264486309782</v>
      </c>
      <c r="C186" s="76">
        <f t="shared" ref="C186:AY186" si="1">(1+C185)^12-1</f>
        <v>0.15529381749257376</v>
      </c>
      <c r="D186" s="76">
        <f t="shared" si="1"/>
        <v>0.11074438450260726</v>
      </c>
      <c r="E186" s="76">
        <f t="shared" si="1"/>
        <v>0.1272955151006312</v>
      </c>
      <c r="F186" s="76">
        <f t="shared" si="1"/>
        <v>0.1217813934250076</v>
      </c>
      <c r="G186" s="76">
        <f t="shared" si="1"/>
        <v>9.0803809951661929E-2</v>
      </c>
      <c r="H186" s="76">
        <f t="shared" si="1"/>
        <v>0.11519369796923251</v>
      </c>
      <c r="I186" s="76">
        <f t="shared" si="1"/>
        <v>0.13127337484974477</v>
      </c>
      <c r="J186" s="76">
        <f t="shared" si="1"/>
        <v>0.16424586931889573</v>
      </c>
      <c r="K186" s="76">
        <f t="shared" si="1"/>
        <v>6.4043105350543028E-2</v>
      </c>
      <c r="L186" s="76">
        <f t="shared" si="1"/>
        <v>0.18445470559185795</v>
      </c>
      <c r="M186" s="76">
        <f t="shared" si="1"/>
        <v>0.11431355225955131</v>
      </c>
      <c r="N186" s="76">
        <f t="shared" si="1"/>
        <v>0.178271247120114</v>
      </c>
      <c r="O186" s="76">
        <f t="shared" si="1"/>
        <v>-6.0091700653465141E-3</v>
      </c>
      <c r="P186" s="76">
        <f t="shared" si="1"/>
        <v>0.24866769378272413</v>
      </c>
      <c r="Q186" s="76">
        <f t="shared" si="1"/>
        <v>0.16399027303648905</v>
      </c>
      <c r="R186" s="76">
        <f t="shared" si="1"/>
        <v>8.8022016797696834E-2</v>
      </c>
      <c r="S186" s="76">
        <f t="shared" si="1"/>
        <v>7.1110650007206733E-2</v>
      </c>
      <c r="T186" s="76">
        <f t="shared" si="1"/>
        <v>0.10540611030256897</v>
      </c>
      <c r="U186" s="76">
        <f t="shared" si="1"/>
        <v>6.3036786649946164E-2</v>
      </c>
      <c r="V186" s="76">
        <f t="shared" si="1"/>
        <v>0.12936830870317362</v>
      </c>
      <c r="W186" s="76">
        <f t="shared" si="1"/>
        <v>0.16499463454161711</v>
      </c>
      <c r="X186" s="76">
        <f t="shared" si="1"/>
        <v>0.20733923272130017</v>
      </c>
      <c r="Y186" s="76">
        <f t="shared" si="1"/>
        <v>6.1107223319630588E-2</v>
      </c>
      <c r="Z186" s="76">
        <f t="shared" si="1"/>
        <v>1.4245863155550209E-2</v>
      </c>
      <c r="AA186" s="76">
        <f t="shared" si="1"/>
        <v>8.1474420029367112E-2</v>
      </c>
      <c r="AB186" s="76">
        <f t="shared" si="1"/>
        <v>0.10673146188799865</v>
      </c>
      <c r="AC186" s="76">
        <f t="shared" si="1"/>
        <v>0.166736166506946</v>
      </c>
      <c r="AD186" s="76">
        <f t="shared" si="1"/>
        <v>4.4926537275923328E-2</v>
      </c>
      <c r="AE186" s="76">
        <f t="shared" si="1"/>
        <v>0.11955333489098652</v>
      </c>
      <c r="AF186" s="76">
        <f t="shared" si="1"/>
        <v>0.14960178005934166</v>
      </c>
      <c r="AG186" s="76">
        <f t="shared" si="1"/>
        <v>-1.3820295778152913E-2</v>
      </c>
      <c r="AH186" s="76">
        <f t="shared" si="1"/>
        <v>0.19008698072974228</v>
      </c>
      <c r="AI186" s="76">
        <f t="shared" si="1"/>
        <v>2.6601686802252278E-2</v>
      </c>
      <c r="AJ186" s="76">
        <f t="shared" si="1"/>
        <v>7.3868352040529217E-4</v>
      </c>
      <c r="AK186" s="76">
        <f t="shared" si="1"/>
        <v>0.16263777610077046</v>
      </c>
      <c r="AL186" s="76">
        <f t="shared" si="1"/>
        <v>0.13324854936636865</v>
      </c>
      <c r="AM186" s="76">
        <f t="shared" si="1"/>
        <v>8.6395359405828653E-2</v>
      </c>
      <c r="AN186" s="76">
        <f t="shared" si="1"/>
        <v>3.5128225130390156E-2</v>
      </c>
      <c r="AO186" s="76">
        <f t="shared" si="1"/>
        <v>3.4527564356472196E-2</v>
      </c>
      <c r="AP186" s="76">
        <f t="shared" si="1"/>
        <v>-5.941103742821785E-2</v>
      </c>
      <c r="AQ186" s="76">
        <f t="shared" si="1"/>
        <v>8.9193255313148256E-2</v>
      </c>
      <c r="AR186" s="76">
        <f t="shared" si="1"/>
        <v>3.4606240290592005E-2</v>
      </c>
      <c r="AS186" s="76">
        <f t="shared" si="1"/>
        <v>0.1627042101641536</v>
      </c>
      <c r="AT186" s="76">
        <f t="shared" si="1"/>
        <v>8.2114064193133274E-2</v>
      </c>
      <c r="AU186" s="76">
        <f t="shared" si="1"/>
        <v>1.4716005198817772E-2</v>
      </c>
      <c r="AV186" s="76">
        <f t="shared" si="1"/>
        <v>8.1938292186483963E-2</v>
      </c>
      <c r="AW186" s="76">
        <f t="shared" si="1"/>
        <v>7.2564728819005886E-2</v>
      </c>
      <c r="AX186" s="76">
        <f t="shared" si="1"/>
        <v>9.8609417395167931E-3</v>
      </c>
      <c r="AY186" s="76">
        <f t="shared" si="1"/>
        <v>-1.1494412434492673E-2</v>
      </c>
    </row>
    <row r="187" spans="1:53">
      <c r="A187" s="67" t="s">
        <v>2</v>
      </c>
      <c r="B187" s="76">
        <f>_xlfn.VAR.P(B4:B183)*12</f>
        <v>6.3411245497655117E-2</v>
      </c>
      <c r="C187" s="76">
        <f t="shared" ref="C187:AY187" si="2">_xlfn.VAR.P(C4:C183)*12</f>
        <v>5.0910510569864571E-2</v>
      </c>
      <c r="D187" s="76">
        <f t="shared" si="2"/>
        <v>3.865506424256071E-2</v>
      </c>
      <c r="E187" s="76">
        <f t="shared" si="2"/>
        <v>3.0139580749399243E-2</v>
      </c>
      <c r="F187" s="76">
        <f t="shared" si="2"/>
        <v>5.187608841331004E-2</v>
      </c>
      <c r="G187" s="76">
        <f t="shared" si="2"/>
        <v>3.2952104338480184E-2</v>
      </c>
      <c r="H187" s="76">
        <f t="shared" si="2"/>
        <v>6.4675266602717649E-2</v>
      </c>
      <c r="I187" s="76">
        <f t="shared" si="2"/>
        <v>4.9681963162170904E-2</v>
      </c>
      <c r="J187" s="76">
        <f t="shared" si="2"/>
        <v>6.353199457381431E-2</v>
      </c>
      <c r="K187" s="76">
        <f>_xlfn.VAR.P(K4:K183)*12</f>
        <v>0.17711010038326497</v>
      </c>
      <c r="L187" s="76">
        <f t="shared" si="2"/>
        <v>0.11275469555917317</v>
      </c>
      <c r="M187" s="76">
        <f t="shared" si="2"/>
        <v>9.9803062007983334E-2</v>
      </c>
      <c r="N187" s="76">
        <f t="shared" si="2"/>
        <v>6.2709751392871715E-2</v>
      </c>
      <c r="O187" s="76">
        <f t="shared" si="2"/>
        <v>8.608714847578508E-2</v>
      </c>
      <c r="P187" s="76">
        <f t="shared" si="2"/>
        <v>9.8490417566486632E-2</v>
      </c>
      <c r="Q187" s="76">
        <f t="shared" si="2"/>
        <v>0.17343422915346543</v>
      </c>
      <c r="R187" s="76">
        <f t="shared" si="2"/>
        <v>8.9319235846768805E-2</v>
      </c>
      <c r="S187" s="76">
        <f t="shared" si="2"/>
        <v>4.724597265856538E-2</v>
      </c>
      <c r="T187" s="76">
        <f t="shared" si="2"/>
        <v>0.10075180438996514</v>
      </c>
      <c r="U187" s="76">
        <f t="shared" si="2"/>
        <v>4.0465329502966323E-2</v>
      </c>
      <c r="V187" s="76">
        <f t="shared" si="2"/>
        <v>7.6389386349860755E-2</v>
      </c>
      <c r="W187" s="76">
        <f t="shared" si="2"/>
        <v>0.11769791795823578</v>
      </c>
      <c r="X187" s="76">
        <f t="shared" si="2"/>
        <v>5.4706191891984807E-2</v>
      </c>
      <c r="Y187" s="76">
        <f t="shared" si="2"/>
        <v>4.9930563947536595E-2</v>
      </c>
      <c r="Z187" s="76">
        <f t="shared" si="2"/>
        <v>0.1798304058363904</v>
      </c>
      <c r="AA187" s="76">
        <f t="shared" si="2"/>
        <v>2.5607093248538555E-2</v>
      </c>
      <c r="AB187" s="76">
        <f t="shared" si="2"/>
        <v>2.943516249299849E-2</v>
      </c>
      <c r="AC187" s="76">
        <f t="shared" si="2"/>
        <v>8.1105042091619214E-2</v>
      </c>
      <c r="AD187" s="76">
        <f t="shared" si="2"/>
        <v>5.4144354819461893E-2</v>
      </c>
      <c r="AE187" s="76">
        <f t="shared" si="2"/>
        <v>0.13369415517596323</v>
      </c>
      <c r="AF187" s="76">
        <f t="shared" si="2"/>
        <v>5.8893678568195426E-2</v>
      </c>
      <c r="AG187" s="76">
        <f t="shared" si="2"/>
        <v>8.3617832134692163E-2</v>
      </c>
      <c r="AH187" s="76">
        <f t="shared" si="2"/>
        <v>6.1609444792572521E-2</v>
      </c>
      <c r="AI187" s="76">
        <f t="shared" si="2"/>
        <v>5.0244301931008969E-2</v>
      </c>
      <c r="AJ187" s="76">
        <f t="shared" si="2"/>
        <v>4.8175351671255418E-2</v>
      </c>
      <c r="AK187" s="76">
        <f t="shared" si="2"/>
        <v>3.1228243625401039E-2</v>
      </c>
      <c r="AL187" s="76">
        <f t="shared" si="2"/>
        <v>7.9890449068461489E-2</v>
      </c>
      <c r="AM187" s="76">
        <f t="shared" si="2"/>
        <v>6.7093640487946096E-2</v>
      </c>
      <c r="AN187" s="76">
        <f t="shared" si="2"/>
        <v>6.8641905193304445E-2</v>
      </c>
      <c r="AO187" s="76">
        <f t="shared" si="2"/>
        <v>0.13889141732992707</v>
      </c>
      <c r="AP187" s="76">
        <f t="shared" si="2"/>
        <v>0.14232243780263593</v>
      </c>
      <c r="AQ187" s="76">
        <f t="shared" si="2"/>
        <v>5.0311960562251713E-2</v>
      </c>
      <c r="AR187" s="76">
        <f t="shared" si="2"/>
        <v>7.5394327278199461E-2</v>
      </c>
      <c r="AS187" s="76">
        <f t="shared" si="2"/>
        <v>2.8248703281342602E-2</v>
      </c>
      <c r="AT187" s="76">
        <f t="shared" si="2"/>
        <v>4.479106001102226E-2</v>
      </c>
      <c r="AU187" s="76">
        <f t="shared" si="2"/>
        <v>0.16355430665974457</v>
      </c>
      <c r="AV187" s="76">
        <f t="shared" si="2"/>
        <v>6.5596944456766185E-2</v>
      </c>
      <c r="AW187" s="76">
        <f t="shared" si="2"/>
        <v>7.7218931080575967E-2</v>
      </c>
      <c r="AX187" s="76">
        <f t="shared" si="2"/>
        <v>7.0300214446282608E-2</v>
      </c>
      <c r="AY187" s="76">
        <f t="shared" si="2"/>
        <v>0.12939558653813243</v>
      </c>
    </row>
    <row r="188" spans="1:53">
      <c r="A188" s="67" t="s">
        <v>15</v>
      </c>
      <c r="B188" s="76">
        <f>_xlfn.STDEV.P(B4:B183)*SQRT(12)</f>
        <v>0.25181589603846516</v>
      </c>
      <c r="C188" s="76">
        <f t="shared" ref="C188:AY188" si="3">_xlfn.STDEV.P(C4:C183)*SQRT(12)</f>
        <v>0.22563357589211888</v>
      </c>
      <c r="D188" s="76">
        <f t="shared" si="3"/>
        <v>0.19660891191032187</v>
      </c>
      <c r="E188" s="76">
        <f t="shared" si="3"/>
        <v>0.17360754807726317</v>
      </c>
      <c r="F188" s="76">
        <f t="shared" si="3"/>
        <v>0.22776322884370526</v>
      </c>
      <c r="G188" s="76">
        <f t="shared" si="3"/>
        <v>0.18152714490808305</v>
      </c>
      <c r="H188" s="76">
        <f t="shared" si="3"/>
        <v>0.25431332368304588</v>
      </c>
      <c r="I188" s="76">
        <f t="shared" si="3"/>
        <v>0.22289451128767371</v>
      </c>
      <c r="J188" s="76">
        <f t="shared" si="3"/>
        <v>0.25205553866918756</v>
      </c>
      <c r="K188" s="76">
        <f>_xlfn.STDEV.P(K4:K183)*SQRT(12)</f>
        <v>0.42084450855781036</v>
      </c>
      <c r="L188" s="76">
        <f t="shared" si="3"/>
        <v>0.33578965969662189</v>
      </c>
      <c r="M188" s="76">
        <f t="shared" si="3"/>
        <v>0.31591622624990839</v>
      </c>
      <c r="N188" s="76">
        <f t="shared" si="3"/>
        <v>0.25041915140993448</v>
      </c>
      <c r="O188" s="76">
        <f t="shared" si="3"/>
        <v>0.29340611526651089</v>
      </c>
      <c r="P188" s="76">
        <f t="shared" si="3"/>
        <v>0.31383183007223253</v>
      </c>
      <c r="Q188" s="76">
        <f t="shared" si="3"/>
        <v>0.41645435422560467</v>
      </c>
      <c r="R188" s="76">
        <f t="shared" si="3"/>
        <v>0.29886323937006504</v>
      </c>
      <c r="S188" s="76">
        <f t="shared" si="3"/>
        <v>0.21736138723003534</v>
      </c>
      <c r="T188" s="76">
        <f t="shared" si="3"/>
        <v>0.31741424730148005</v>
      </c>
      <c r="U188" s="76">
        <f t="shared" si="3"/>
        <v>0.20115995998947286</v>
      </c>
      <c r="V188" s="76">
        <f t="shared" si="3"/>
        <v>0.27638629913557716</v>
      </c>
      <c r="W188" s="76">
        <f t="shared" si="3"/>
        <v>0.34307130156606769</v>
      </c>
      <c r="X188" s="76">
        <f t="shared" si="3"/>
        <v>0.23389354820512859</v>
      </c>
      <c r="Y188" s="76">
        <f t="shared" si="3"/>
        <v>0.22345148007461618</v>
      </c>
      <c r="Z188" s="76">
        <f t="shared" si="3"/>
        <v>0.42406415297262556</v>
      </c>
      <c r="AA188" s="76">
        <f t="shared" si="3"/>
        <v>0.1600221648664289</v>
      </c>
      <c r="AB188" s="76">
        <f t="shared" si="3"/>
        <v>0.17156678726664576</v>
      </c>
      <c r="AC188" s="76">
        <f t="shared" si="3"/>
        <v>0.28478946976954611</v>
      </c>
      <c r="AD188" s="76">
        <f t="shared" si="3"/>
        <v>0.23268939558875879</v>
      </c>
      <c r="AE188" s="76">
        <f t="shared" si="3"/>
        <v>0.36564211351533782</v>
      </c>
      <c r="AF188" s="76">
        <f t="shared" si="3"/>
        <v>0.24268019813778668</v>
      </c>
      <c r="AG188" s="76">
        <f t="shared" si="3"/>
        <v>0.28916748111551577</v>
      </c>
      <c r="AH188" s="76">
        <f t="shared" si="3"/>
        <v>0.24821249926740699</v>
      </c>
      <c r="AI188" s="76">
        <f t="shared" si="3"/>
        <v>0.22415240781889667</v>
      </c>
      <c r="AJ188" s="76">
        <f t="shared" si="3"/>
        <v>0.21948884179214082</v>
      </c>
      <c r="AK188" s="76">
        <f t="shared" si="3"/>
        <v>0.17671514826239723</v>
      </c>
      <c r="AL188" s="76">
        <f t="shared" si="3"/>
        <v>0.28264898561371393</v>
      </c>
      <c r="AM188" s="76">
        <f t="shared" si="3"/>
        <v>0.25902440133691285</v>
      </c>
      <c r="AN188" s="76">
        <f t="shared" si="3"/>
        <v>0.26199600224679848</v>
      </c>
      <c r="AO188" s="76">
        <f t="shared" si="3"/>
        <v>0.37268138849414933</v>
      </c>
      <c r="AP188" s="76">
        <f t="shared" si="3"/>
        <v>0.37725646157837495</v>
      </c>
      <c r="AQ188" s="76">
        <f t="shared" si="3"/>
        <v>0.22430327809073972</v>
      </c>
      <c r="AR188" s="76">
        <f t="shared" si="3"/>
        <v>0.27458027474346997</v>
      </c>
      <c r="AS188" s="76">
        <f t="shared" si="3"/>
        <v>0.16807350559009174</v>
      </c>
      <c r="AT188" s="76">
        <f t="shared" si="3"/>
        <v>0.21163898509259171</v>
      </c>
      <c r="AU188" s="76">
        <f t="shared" si="3"/>
        <v>0.40441847962196847</v>
      </c>
      <c r="AV188" s="76">
        <f t="shared" si="3"/>
        <v>0.25611900448183489</v>
      </c>
      <c r="AW188" s="76">
        <f t="shared" si="3"/>
        <v>0.27788294492569338</v>
      </c>
      <c r="AX188" s="76">
        <f t="shared" si="3"/>
        <v>0.26514187607068523</v>
      </c>
      <c r="AY188" s="76">
        <f t="shared" si="3"/>
        <v>0.3597159803763692</v>
      </c>
    </row>
    <row r="189" spans="1:53">
      <c r="C189" s="76"/>
    </row>
    <row r="190" spans="1:53">
      <c r="B190" s="76">
        <f>'Markowitz avec CT'!D18</f>
        <v>0.17028149994537078</v>
      </c>
      <c r="C190" s="76">
        <f>'Markowitz avec CT'!E18</f>
        <v>0</v>
      </c>
      <c r="D190" s="76">
        <f>'Markowitz avec CT'!F18</f>
        <v>0</v>
      </c>
      <c r="E190" s="76">
        <f>'Markowitz avec CT'!G18</f>
        <v>0</v>
      </c>
      <c r="F190" s="76">
        <f>'Markowitz avec CT'!H18</f>
        <v>0</v>
      </c>
      <c r="G190" s="76">
        <f>'Markowitz avec CT'!I18</f>
        <v>0</v>
      </c>
      <c r="H190" s="76">
        <f>'Markowitz avec CT'!J18</f>
        <v>0</v>
      </c>
      <c r="I190" s="76">
        <f>'Markowitz avec CT'!K18</f>
        <v>0.12536396242655723</v>
      </c>
      <c r="J190" s="76">
        <f>'Markowitz avec CT'!L18</f>
        <v>0</v>
      </c>
      <c r="K190" s="76">
        <f>'Markowitz avec CT'!M18</f>
        <v>0</v>
      </c>
      <c r="L190" s="76">
        <f>'Markowitz avec CT'!N18</f>
        <v>0</v>
      </c>
      <c r="M190" s="76">
        <f>'Markowitz avec CT'!O18</f>
        <v>0</v>
      </c>
      <c r="N190" s="76">
        <f>'Markowitz avec CT'!P18</f>
        <v>0</v>
      </c>
      <c r="O190" s="76">
        <f>'Markowitz avec CT'!Q18</f>
        <v>0</v>
      </c>
      <c r="P190" s="76">
        <f>'Markowitz avec CT'!R18</f>
        <v>0.24345700188057551</v>
      </c>
      <c r="Q190" s="76">
        <f>'Markowitz avec CT'!S18</f>
        <v>0</v>
      </c>
      <c r="R190" s="76">
        <f>'Markowitz avec CT'!T18</f>
        <v>0</v>
      </c>
      <c r="S190" s="76">
        <f>'Markowitz avec CT'!U18</f>
        <v>0</v>
      </c>
      <c r="T190" s="76">
        <f>'Markowitz avec CT'!V18</f>
        <v>0</v>
      </c>
      <c r="U190" s="76">
        <f>'Markowitz avec CT'!W18</f>
        <v>0</v>
      </c>
      <c r="V190" s="76">
        <f>'Markowitz avec CT'!X18</f>
        <v>0</v>
      </c>
      <c r="W190" s="76">
        <f>'Markowitz avec CT'!Y18</f>
        <v>0</v>
      </c>
      <c r="X190" s="76">
        <f>'Markowitz avec CT'!Z18</f>
        <v>0.20226267211767235</v>
      </c>
      <c r="Y190" s="76">
        <f>'Markowitz avec CT'!AA18</f>
        <v>0</v>
      </c>
      <c r="Z190" s="76">
        <f>'Markowitz avec CT'!AB18</f>
        <v>0</v>
      </c>
      <c r="AA190" s="76">
        <f>'Markowitz avec CT'!AC18</f>
        <v>7.5559173931001089E-2</v>
      </c>
      <c r="AB190" s="76">
        <f>'Markowitz avec CT'!AD18</f>
        <v>0</v>
      </c>
      <c r="AC190" s="76">
        <f>'Markowitz avec CT'!AE18</f>
        <v>0</v>
      </c>
      <c r="AD190" s="76">
        <f>'Markowitz avec CT'!AF18</f>
        <v>0</v>
      </c>
      <c r="AE190" s="76">
        <f>'Markowitz avec CT'!AG18</f>
        <v>0</v>
      </c>
      <c r="AF190" s="76">
        <f>'Markowitz avec CT'!AH18</f>
        <v>0</v>
      </c>
      <c r="AG190" s="76">
        <f>'Markowitz avec CT'!AI18</f>
        <v>0</v>
      </c>
      <c r="AH190" s="76">
        <f>'Markowitz avec CT'!AJ18</f>
        <v>0.18044550049076702</v>
      </c>
      <c r="AI190" s="76">
        <f>'Markowitz avec CT'!AK18</f>
        <v>0</v>
      </c>
      <c r="AJ190" s="76">
        <f>'Markowitz avec CT'!AL18</f>
        <v>0</v>
      </c>
      <c r="AK190" s="76">
        <f>'Markowitz avec CT'!AM18</f>
        <v>0.1571693618630825</v>
      </c>
      <c r="AL190" s="76">
        <f>'Markowitz avec CT'!AN18</f>
        <v>0</v>
      </c>
      <c r="AM190" s="76">
        <f>'Markowitz avec CT'!AO18</f>
        <v>0</v>
      </c>
      <c r="AN190" s="76">
        <f>'Markowitz avec CT'!AP18</f>
        <v>0</v>
      </c>
      <c r="AO190" s="76">
        <f>'Markowitz avec CT'!AQ18</f>
        <v>0</v>
      </c>
      <c r="AP190" s="76">
        <f>'Markowitz avec CT'!AR18</f>
        <v>0</v>
      </c>
      <c r="AQ190" s="76">
        <f>'Markowitz avec CT'!AS18</f>
        <v>0</v>
      </c>
      <c r="AR190" s="76">
        <f>'Markowitz avec CT'!AT18</f>
        <v>0</v>
      </c>
      <c r="AS190" s="76">
        <f>'Markowitz avec CT'!AU18</f>
        <v>0.15796434903268253</v>
      </c>
      <c r="AT190" s="76">
        <f>'Markowitz avec CT'!AV18</f>
        <v>0</v>
      </c>
      <c r="AU190" s="76">
        <f>'Markowitz avec CT'!AW18</f>
        <v>0</v>
      </c>
      <c r="AV190" s="76">
        <f>'Markowitz avec CT'!AX18</f>
        <v>0</v>
      </c>
      <c r="AW190" s="76">
        <f>'Markowitz avec CT'!AY18</f>
        <v>0</v>
      </c>
      <c r="AX190" s="76">
        <f>'Markowitz avec CT'!AZ18</f>
        <v>0</v>
      </c>
      <c r="AY190" s="76">
        <f>'Markowitz avec CT'!BA18</f>
        <v>0</v>
      </c>
    </row>
    <row r="191" spans="1:53">
      <c r="B191" s="76">
        <f>(B190-'Taux sans risque'!$B$1)/'Rendements titres'!B188</f>
        <v>0.56320022871287234</v>
      </c>
      <c r="C191" s="76">
        <f>(C190-'Taux sans risque'!$B$1)/'Rendements titres'!C188</f>
        <v>-0.12612807996526695</v>
      </c>
      <c r="D191" s="76">
        <f>(D190-'Taux sans risque'!$B$1)/'Rendements titres'!D188</f>
        <v>-0.14474791313605875</v>
      </c>
      <c r="E191" s="76">
        <f>(E190-'Taux sans risque'!$B$1)/'Rendements titres'!E188</f>
        <v>-0.16392564734745799</v>
      </c>
      <c r="F191" s="76">
        <f>(F190-'Taux sans risque'!$B$1)/'Rendements titres'!F188</f>
        <v>-0.12494874544696208</v>
      </c>
      <c r="G191" s="76">
        <f>(G190-'Taux sans risque'!$B$1)/'Rendements titres'!G188</f>
        <v>-0.15677396191837029</v>
      </c>
      <c r="H191" s="76">
        <f>(H190-'Taux sans risque'!$B$1)/'Rendements titres'!H188</f>
        <v>-0.1119042026222692</v>
      </c>
      <c r="I191" s="76">
        <f>(I190-'Taux sans risque'!$B$1)/'Rendements titres'!I188</f>
        <v>0.4347582727082876</v>
      </c>
      <c r="J191" s="76">
        <f>(J190-'Taux sans risque'!$B$1)/'Rendements titres'!J188</f>
        <v>-0.11290658341898688</v>
      </c>
      <c r="K191" s="76">
        <f>(K190-'Taux sans risque'!$B$1)/'Rendements titres'!K188</f>
        <v>-6.7622908519099745E-2</v>
      </c>
      <c r="L191" s="76">
        <f>(L190-'Taux sans risque'!$B$1)/'Rendements titres'!L188</f>
        <v>-8.4751655928541975E-2</v>
      </c>
      <c r="M191" s="76">
        <f>(M190-'Taux sans risque'!$B$1)/'Rendements titres'!M188</f>
        <v>-9.0083152868690453E-2</v>
      </c>
      <c r="N191" s="76">
        <f>(N190-'Taux sans risque'!$B$1)/'Rendements titres'!N188</f>
        <v>-0.1136443820000953</v>
      </c>
      <c r="O191" s="76">
        <f>(O190-'Taux sans risque'!$B$1)/'Rendements titres'!O188</f>
        <v>-9.6994330459405226E-2</v>
      </c>
      <c r="P191" s="76">
        <f>(P190-'Taux sans risque'!$B$1)/'Rendements titres'!P188</f>
        <v>0.68507478074521799</v>
      </c>
      <c r="Q191" s="76">
        <f>(Q190-'Taux sans risque'!$B$1)/'Rendements titres'!Q188</f>
        <v>-6.8335771769967926E-2</v>
      </c>
      <c r="R191" s="76">
        <f>(R190-'Taux sans risque'!$B$1)/'Rendements titres'!R188</f>
        <v>-9.52232524915234E-2</v>
      </c>
      <c r="S191" s="76">
        <f>(S190-'Taux sans risque'!$B$1)/'Rendements titres'!S188</f>
        <v>-0.13092817480435101</v>
      </c>
      <c r="T191" s="76">
        <f>(T190-'Taux sans risque'!$B$1)/'Rendements titres'!T188</f>
        <v>-8.9658009824430465E-2</v>
      </c>
      <c r="U191" s="76">
        <f>(U190-'Taux sans risque'!$B$1)/'Rendements titres'!U188</f>
        <v>-0.14147313264756867</v>
      </c>
      <c r="V191" s="76">
        <f>(V190-'Taux sans risque'!$B$1)/'Rendements titres'!V188</f>
        <v>-0.10296722302074132</v>
      </c>
      <c r="W191" s="76">
        <f>(W190-'Taux sans risque'!$B$1)/'Rendements titres'!W188</f>
        <v>-8.2952813520281582E-2</v>
      </c>
      <c r="X191" s="76">
        <f>(X190-'Taux sans risque'!$B$1)/'Rendements titres'!X188</f>
        <v>0.7430899387710902</v>
      </c>
      <c r="Y191" s="76">
        <f>(Y190-'Taux sans risque'!$B$1)/'Rendements titres'!Y188</f>
        <v>-0.12735977266056683</v>
      </c>
      <c r="Z191" s="76">
        <f>(Z190-'Taux sans risque'!$B$1)/'Rendements titres'!Z188</f>
        <v>-6.7109491579231365E-2</v>
      </c>
      <c r="AA191" s="76">
        <f>(AA190-'Taux sans risque'!$B$1)/'Rendements titres'!AA188</f>
        <v>0.29433700179813038</v>
      </c>
      <c r="AB191" s="76">
        <f>(AB190-'Taux sans risque'!$B$1)/'Rendements titres'!AB188</f>
        <v>-0.1658755179622283</v>
      </c>
      <c r="AC191" s="76">
        <f>(AC190-'Taux sans risque'!$B$1)/'Rendements titres'!AC188</f>
        <v>-9.992900975587099E-2</v>
      </c>
      <c r="AD191" s="76">
        <f>(AD190-'Taux sans risque'!$B$1)/'Rendements titres'!AD188</f>
        <v>-0.12230350949583686</v>
      </c>
      <c r="AE191" s="76">
        <f>(AE190-'Taux sans risque'!$B$1)/'Rendements titres'!AE188</f>
        <v>-7.7832198893513185E-2</v>
      </c>
      <c r="AF191" s="76">
        <f>(AF190-'Taux sans risque'!$B$1)/'Rendements titres'!AF188</f>
        <v>-0.11726844596860049</v>
      </c>
      <c r="AG191" s="76">
        <f>(AG190-'Taux sans risque'!$B$1)/'Rendements titres'!AG188</f>
        <v>-9.8416079128903461E-2</v>
      </c>
      <c r="AH191" s="76">
        <f>(AH190-'Taux sans risque'!$B$1)/'Rendements titres'!AH188</f>
        <v>0.61232521019844643</v>
      </c>
      <c r="AI191" s="76">
        <f>(AI190-'Taux sans risque'!$B$1)/'Rendements titres'!AI188</f>
        <v>-0.12696151685313795</v>
      </c>
      <c r="AJ191" s="76">
        <f>(AJ190-'Taux sans risque'!$B$1)/'Rendements titres'!AJ188</f>
        <v>-0.12965911829778179</v>
      </c>
      <c r="AK191" s="76">
        <f>(AK190-'Taux sans risque'!$B$1)/'Rendements titres'!AK188</f>
        <v>0.72835087102433882</v>
      </c>
      <c r="AL191" s="76">
        <f>(AL190-'Taux sans risque'!$B$1)/'Rendements titres'!AL188</f>
        <v>-0.1006857662735921</v>
      </c>
      <c r="AM191" s="76">
        <f>(AM190-'Taux sans risque'!$B$1)/'Rendements titres'!AM188</f>
        <v>-0.10986891411035074</v>
      </c>
      <c r="AN191" s="76">
        <f>(AN190-'Taux sans risque'!$B$1)/'Rendements titres'!AN188</f>
        <v>-0.10862276316782256</v>
      </c>
      <c r="AO191" s="76">
        <f>(AO190-'Taux sans risque'!$B$1)/'Rendements titres'!AO188</f>
        <v>-7.6362089928773219E-2</v>
      </c>
      <c r="AP191" s="76">
        <f>(AP190-'Taux sans risque'!$B$1)/'Rendements titres'!AP188</f>
        <v>-7.543602986653683E-2</v>
      </c>
      <c r="AQ191" s="76">
        <f>(AQ190-'Taux sans risque'!$B$1)/'Rendements titres'!AQ188</f>
        <v>-0.12687612033675938</v>
      </c>
      <c r="AR191" s="76">
        <f>(AR190-'Taux sans risque'!$B$1)/'Rendements titres'!AR188</f>
        <v>-0.10364447966831639</v>
      </c>
      <c r="AS191" s="76">
        <f>(AS190-'Taux sans risque'!$B$1)/'Rendements titres'!AS188</f>
        <v>0.77052964936400326</v>
      </c>
      <c r="AT191" s="76">
        <f>(AT190-'Taux sans risque'!$B$1)/'Rendements titres'!AT188</f>
        <v>-0.13446827714903117</v>
      </c>
      <c r="AU191" s="76">
        <f>(AU190-'Taux sans risque'!$B$1)/'Rendements titres'!AU188</f>
        <v>-7.0369508657399119E-2</v>
      </c>
      <c r="AV191" s="76">
        <f>(AV190-'Taux sans risque'!$B$1)/'Rendements titres'!AV188</f>
        <v>-0.11111525972290244</v>
      </c>
      <c r="AW191" s="76">
        <f>(AW190-'Taux sans risque'!$B$1)/'Rendements titres'!AW188</f>
        <v>-0.10241265332271557</v>
      </c>
      <c r="AX191" s="76">
        <f>(AX190-'Taux sans risque'!$B$1)/'Rendements titres'!AX188</f>
        <v>-0.1073339682313456</v>
      </c>
      <c r="AY191" s="76">
        <f>(AY190-'Taux sans risque'!$B$1)/'Rendements titres'!AY188</f>
        <v>-7.9114443770871831E-2</v>
      </c>
      <c r="BA191" s="76">
        <f>MAX(B191:AY191)</f>
        <v>0.77052964936400326</v>
      </c>
    </row>
  </sheetData>
  <conditionalFormatting sqref="B191:AY191">
    <cfRule type="cellIs" dxfId="0" priority="1" operator="equal">
      <formula>$BA$191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481"/>
  <sheetViews>
    <sheetView zoomScaleNormal="100" workbookViewId="0">
      <selection activeCell="B2" sqref="B2"/>
    </sheetView>
  </sheetViews>
  <sheetFormatPr baseColWidth="10" defaultColWidth="11" defaultRowHeight="16"/>
  <cols>
    <col min="1" max="1" width="18" bestFit="1" customWidth="1"/>
    <col min="2" max="2" width="18.1640625" bestFit="1" customWidth="1"/>
  </cols>
  <sheetData>
    <row r="1" spans="1:2">
      <c r="A1" t="s">
        <v>146</v>
      </c>
      <c r="B1" s="69">
        <f>AVERAGE(B5:B5481)%</f>
        <v>2.8458729702970299E-2</v>
      </c>
    </row>
    <row r="4" spans="1:2">
      <c r="A4" t="s">
        <v>8</v>
      </c>
      <c r="B4" s="89" t="s">
        <v>147</v>
      </c>
    </row>
    <row r="5" spans="1:2">
      <c r="A5" s="88">
        <v>43100</v>
      </c>
      <c r="B5" s="89" t="s">
        <v>145</v>
      </c>
    </row>
    <row r="6" spans="1:2">
      <c r="A6" s="88">
        <v>43099</v>
      </c>
      <c r="B6" s="89" t="s">
        <v>145</v>
      </c>
    </row>
    <row r="7" spans="1:2">
      <c r="A7" s="88">
        <v>43098</v>
      </c>
      <c r="B7" s="89">
        <v>0.78500000000000003</v>
      </c>
    </row>
    <row r="8" spans="1:2">
      <c r="A8" s="88">
        <v>43097</v>
      </c>
      <c r="B8" s="89">
        <v>0.76900000000000002</v>
      </c>
    </row>
    <row r="9" spans="1:2">
      <c r="A9" s="88">
        <v>43096</v>
      </c>
      <c r="B9" s="89">
        <v>0.71699999999999997</v>
      </c>
    </row>
    <row r="10" spans="1:2">
      <c r="A10" s="88">
        <v>43095</v>
      </c>
      <c r="B10" s="89" t="s">
        <v>145</v>
      </c>
    </row>
    <row r="11" spans="1:2">
      <c r="A11" s="88">
        <v>43094</v>
      </c>
      <c r="B11" s="89" t="s">
        <v>145</v>
      </c>
    </row>
    <row r="12" spans="1:2">
      <c r="A12" s="88">
        <v>43093</v>
      </c>
      <c r="B12" s="89" t="s">
        <v>145</v>
      </c>
    </row>
    <row r="13" spans="1:2">
      <c r="A13" s="88">
        <v>43092</v>
      </c>
      <c r="B13" s="89" t="s">
        <v>145</v>
      </c>
    </row>
    <row r="14" spans="1:2">
      <c r="A14" s="88">
        <v>43091</v>
      </c>
      <c r="B14" s="89">
        <v>0.745</v>
      </c>
    </row>
    <row r="15" spans="1:2">
      <c r="A15" s="88">
        <v>43090</v>
      </c>
      <c r="B15" s="89">
        <v>0.74299999999999999</v>
      </c>
    </row>
    <row r="16" spans="1:2">
      <c r="A16" s="88">
        <v>43089</v>
      </c>
      <c r="B16" s="89">
        <v>0.74199999999999999</v>
      </c>
    </row>
    <row r="17" spans="1:2">
      <c r="A17" s="88">
        <v>43088</v>
      </c>
      <c r="B17" s="89">
        <v>0.70599999999999996</v>
      </c>
    </row>
    <row r="18" spans="1:2">
      <c r="A18" s="88">
        <v>43087</v>
      </c>
      <c r="B18" s="89">
        <v>0.63300000000000001</v>
      </c>
    </row>
    <row r="19" spans="1:2">
      <c r="A19" s="88">
        <v>43086</v>
      </c>
      <c r="B19" s="89" t="s">
        <v>145</v>
      </c>
    </row>
    <row r="20" spans="1:2">
      <c r="A20" s="88">
        <v>43085</v>
      </c>
      <c r="B20" s="89" t="s">
        <v>145</v>
      </c>
    </row>
    <row r="21" spans="1:2">
      <c r="A21" s="88">
        <v>43084</v>
      </c>
      <c r="B21" s="89">
        <v>0.63400000000000001</v>
      </c>
    </row>
    <row r="22" spans="1:2">
      <c r="A22" s="88">
        <v>43083</v>
      </c>
      <c r="B22" s="89">
        <v>0.65700000000000003</v>
      </c>
    </row>
    <row r="23" spans="1:2">
      <c r="A23" s="88">
        <v>43082</v>
      </c>
      <c r="B23" s="89">
        <v>0.66500000000000004</v>
      </c>
    </row>
    <row r="24" spans="1:2">
      <c r="A24" s="88">
        <v>43081</v>
      </c>
      <c r="B24" s="89">
        <v>0.64800000000000002</v>
      </c>
    </row>
    <row r="25" spans="1:2">
      <c r="A25" s="88">
        <v>43080</v>
      </c>
      <c r="B25" s="89">
        <v>0.627</v>
      </c>
    </row>
    <row r="26" spans="1:2">
      <c r="A26" s="88">
        <v>43079</v>
      </c>
      <c r="B26" s="89" t="s">
        <v>145</v>
      </c>
    </row>
    <row r="27" spans="1:2">
      <c r="A27" s="88">
        <v>43078</v>
      </c>
      <c r="B27" s="89" t="s">
        <v>145</v>
      </c>
    </row>
    <row r="28" spans="1:2">
      <c r="A28" s="88">
        <v>43077</v>
      </c>
      <c r="B28" s="89">
        <v>0.629</v>
      </c>
    </row>
    <row r="29" spans="1:2">
      <c r="A29" s="88">
        <v>43076</v>
      </c>
      <c r="B29" s="89">
        <v>0.61199999999999999</v>
      </c>
    </row>
    <row r="30" spans="1:2">
      <c r="A30" s="88">
        <v>43075</v>
      </c>
      <c r="B30" s="89">
        <v>0.61699999999999999</v>
      </c>
    </row>
    <row r="31" spans="1:2">
      <c r="A31" s="88">
        <v>43074</v>
      </c>
      <c r="B31" s="89">
        <v>0.63400000000000001</v>
      </c>
    </row>
    <row r="32" spans="1:2">
      <c r="A32" s="88">
        <v>43073</v>
      </c>
      <c r="B32" s="89">
        <v>0.64900000000000002</v>
      </c>
    </row>
    <row r="33" spans="1:2">
      <c r="A33" s="88">
        <v>43072</v>
      </c>
      <c r="B33" s="89" t="s">
        <v>145</v>
      </c>
    </row>
    <row r="34" spans="1:2">
      <c r="A34" s="88">
        <v>43071</v>
      </c>
      <c r="B34" s="89" t="s">
        <v>145</v>
      </c>
    </row>
    <row r="35" spans="1:2">
      <c r="A35" s="88">
        <v>43070</v>
      </c>
      <c r="B35" s="89">
        <v>0.60899999999999999</v>
      </c>
    </row>
    <row r="36" spans="1:2">
      <c r="A36" s="88">
        <v>43069</v>
      </c>
      <c r="B36" s="89">
        <v>0.68500000000000005</v>
      </c>
    </row>
    <row r="37" spans="1:2">
      <c r="A37" s="88">
        <v>43068</v>
      </c>
      <c r="B37" s="89">
        <v>0.71099999999999997</v>
      </c>
    </row>
    <row r="38" spans="1:2">
      <c r="A38" s="88">
        <v>43067</v>
      </c>
      <c r="B38" s="89">
        <v>0.67500000000000004</v>
      </c>
    </row>
    <row r="39" spans="1:2">
      <c r="A39" s="88">
        <v>43066</v>
      </c>
      <c r="B39" s="89">
        <v>0.67800000000000005</v>
      </c>
    </row>
    <row r="40" spans="1:2">
      <c r="A40" s="88">
        <v>43065</v>
      </c>
      <c r="B40" s="89" t="s">
        <v>145</v>
      </c>
    </row>
    <row r="41" spans="1:2">
      <c r="A41" s="88">
        <v>43064</v>
      </c>
      <c r="B41" s="89" t="s">
        <v>145</v>
      </c>
    </row>
    <row r="42" spans="1:2">
      <c r="A42" s="88">
        <v>43063</v>
      </c>
      <c r="B42" s="89">
        <v>0.70199999999999996</v>
      </c>
    </row>
    <row r="43" spans="1:2">
      <c r="A43" s="88">
        <v>43062</v>
      </c>
      <c r="B43" s="89">
        <v>0.67500000000000004</v>
      </c>
    </row>
    <row r="44" spans="1:2">
      <c r="A44" s="88">
        <v>43061</v>
      </c>
      <c r="B44" s="89">
        <v>0.67</v>
      </c>
    </row>
    <row r="45" spans="1:2">
      <c r="A45" s="88">
        <v>43060</v>
      </c>
      <c r="B45" s="89">
        <v>0.66300000000000003</v>
      </c>
    </row>
    <row r="46" spans="1:2">
      <c r="A46" s="88">
        <v>43059</v>
      </c>
      <c r="B46" s="89">
        <v>0.69799999999999995</v>
      </c>
    </row>
    <row r="47" spans="1:2">
      <c r="A47" s="88">
        <v>43058</v>
      </c>
      <c r="B47" s="89" t="s">
        <v>145</v>
      </c>
    </row>
    <row r="48" spans="1:2">
      <c r="A48" s="88">
        <v>43057</v>
      </c>
      <c r="B48" s="89" t="s">
        <v>145</v>
      </c>
    </row>
    <row r="49" spans="1:2">
      <c r="A49" s="88">
        <v>43056</v>
      </c>
      <c r="B49" s="89">
        <v>0.70799999999999996</v>
      </c>
    </row>
    <row r="50" spans="1:2">
      <c r="A50" s="88">
        <v>43055</v>
      </c>
      <c r="B50" s="89">
        <v>0.72499999999999998</v>
      </c>
    </row>
    <row r="51" spans="1:2">
      <c r="A51" s="88">
        <v>43054</v>
      </c>
      <c r="B51" s="89">
        <v>0.73299999999999998</v>
      </c>
    </row>
    <row r="52" spans="1:2">
      <c r="A52" s="88">
        <v>43053</v>
      </c>
      <c r="B52" s="89">
        <v>0.753</v>
      </c>
    </row>
    <row r="53" spans="1:2">
      <c r="A53" s="88">
        <v>43052</v>
      </c>
      <c r="B53" s="89">
        <v>0.78</v>
      </c>
    </row>
    <row r="54" spans="1:2">
      <c r="A54" s="88">
        <v>43051</v>
      </c>
      <c r="B54" s="89" t="s">
        <v>145</v>
      </c>
    </row>
    <row r="55" spans="1:2">
      <c r="A55" s="88">
        <v>43050</v>
      </c>
      <c r="B55" s="89" t="s">
        <v>145</v>
      </c>
    </row>
    <row r="56" spans="1:2">
      <c r="A56" s="88">
        <v>43049</v>
      </c>
      <c r="B56" s="89">
        <v>0.78400000000000003</v>
      </c>
    </row>
    <row r="57" spans="1:2">
      <c r="A57" s="88">
        <v>43048</v>
      </c>
      <c r="B57" s="89">
        <v>0.75700000000000001</v>
      </c>
    </row>
    <row r="58" spans="1:2">
      <c r="A58" s="88">
        <v>43047</v>
      </c>
      <c r="B58" s="89">
        <v>0.69099999999999995</v>
      </c>
    </row>
    <row r="59" spans="1:2">
      <c r="A59" s="88">
        <v>43046</v>
      </c>
      <c r="B59" s="89">
        <v>0.68799999999999994</v>
      </c>
    </row>
    <row r="60" spans="1:2">
      <c r="A60" s="88">
        <v>43045</v>
      </c>
      <c r="B60" s="89">
        <v>0.72499999999999998</v>
      </c>
    </row>
    <row r="61" spans="1:2">
      <c r="A61" s="88">
        <v>43044</v>
      </c>
      <c r="B61" s="89" t="s">
        <v>145</v>
      </c>
    </row>
    <row r="62" spans="1:2">
      <c r="A62" s="88">
        <v>43043</v>
      </c>
      <c r="B62" s="89" t="s">
        <v>145</v>
      </c>
    </row>
    <row r="63" spans="1:2">
      <c r="A63" s="88">
        <v>43042</v>
      </c>
      <c r="B63" s="89">
        <v>0.754</v>
      </c>
    </row>
    <row r="64" spans="1:2">
      <c r="A64" s="88">
        <v>43041</v>
      </c>
      <c r="B64" s="89">
        <v>0.76</v>
      </c>
    </row>
    <row r="65" spans="1:2">
      <c r="A65" s="88">
        <v>43040</v>
      </c>
      <c r="B65" s="89">
        <v>0.76100000000000001</v>
      </c>
    </row>
    <row r="66" spans="1:2">
      <c r="A66" s="88">
        <v>43039</v>
      </c>
      <c r="B66" s="89">
        <v>0.75700000000000001</v>
      </c>
    </row>
    <row r="67" spans="1:2">
      <c r="A67" s="88">
        <v>43038</v>
      </c>
      <c r="B67" s="89">
        <v>0.76600000000000001</v>
      </c>
    </row>
    <row r="68" spans="1:2">
      <c r="A68" s="88">
        <v>43037</v>
      </c>
      <c r="B68" s="89" t="s">
        <v>145</v>
      </c>
    </row>
    <row r="69" spans="1:2">
      <c r="A69" s="88">
        <v>43036</v>
      </c>
      <c r="B69" s="89" t="s">
        <v>145</v>
      </c>
    </row>
    <row r="70" spans="1:2">
      <c r="A70" s="88">
        <v>43035</v>
      </c>
      <c r="B70" s="89">
        <v>0.79400000000000004</v>
      </c>
    </row>
    <row r="71" spans="1:2">
      <c r="A71" s="88">
        <v>43034</v>
      </c>
      <c r="B71" s="89">
        <v>0.84299999999999997</v>
      </c>
    </row>
    <row r="72" spans="1:2">
      <c r="A72" s="88">
        <v>43033</v>
      </c>
      <c r="B72" s="89">
        <v>0.88300000000000001</v>
      </c>
    </row>
    <row r="73" spans="1:2">
      <c r="A73" s="88">
        <v>43032</v>
      </c>
      <c r="B73" s="89">
        <v>0.88</v>
      </c>
    </row>
    <row r="74" spans="1:2">
      <c r="A74" s="88">
        <v>43031</v>
      </c>
      <c r="B74" s="89">
        <v>0.84499999999999997</v>
      </c>
    </row>
    <row r="75" spans="1:2">
      <c r="A75" s="88">
        <v>43030</v>
      </c>
      <c r="B75" s="89" t="s">
        <v>145</v>
      </c>
    </row>
    <row r="76" spans="1:2">
      <c r="A76" s="88">
        <v>43029</v>
      </c>
      <c r="B76" s="89" t="s">
        <v>145</v>
      </c>
    </row>
    <row r="77" spans="1:2">
      <c r="A77" s="88">
        <v>43028</v>
      </c>
      <c r="B77" s="89">
        <v>0.86499999999999999</v>
      </c>
    </row>
    <row r="78" spans="1:2">
      <c r="A78" s="88">
        <v>43027</v>
      </c>
      <c r="B78" s="89">
        <v>0.81200000000000006</v>
      </c>
    </row>
    <row r="79" spans="1:2">
      <c r="A79" s="88">
        <v>43026</v>
      </c>
      <c r="B79" s="89">
        <v>0.80800000000000005</v>
      </c>
    </row>
    <row r="80" spans="1:2">
      <c r="A80" s="88">
        <v>43025</v>
      </c>
      <c r="B80" s="89">
        <v>0.78200000000000003</v>
      </c>
    </row>
    <row r="81" spans="1:2">
      <c r="A81" s="88">
        <v>43024</v>
      </c>
      <c r="B81" s="89">
        <v>0.79400000000000004</v>
      </c>
    </row>
    <row r="82" spans="1:2">
      <c r="A82" s="88">
        <v>43023</v>
      </c>
      <c r="B82" s="89" t="s">
        <v>145</v>
      </c>
    </row>
    <row r="83" spans="1:2">
      <c r="A83" s="88">
        <v>43022</v>
      </c>
      <c r="B83" s="89" t="s">
        <v>145</v>
      </c>
    </row>
    <row r="84" spans="1:2">
      <c r="A84" s="88">
        <v>43021</v>
      </c>
      <c r="B84" s="89">
        <v>0.81499999999999995</v>
      </c>
    </row>
    <row r="85" spans="1:2">
      <c r="A85" s="88">
        <v>43020</v>
      </c>
      <c r="B85" s="89">
        <v>0.86799999999999999</v>
      </c>
    </row>
    <row r="86" spans="1:2">
      <c r="A86" s="88">
        <v>43019</v>
      </c>
      <c r="B86" s="89">
        <v>0.88900000000000001</v>
      </c>
    </row>
    <row r="87" spans="1:2">
      <c r="A87" s="88">
        <v>43018</v>
      </c>
      <c r="B87" s="89">
        <v>0.872</v>
      </c>
    </row>
    <row r="88" spans="1:2">
      <c r="A88" s="88">
        <v>43017</v>
      </c>
      <c r="B88" s="89">
        <v>0.876</v>
      </c>
    </row>
    <row r="89" spans="1:2">
      <c r="A89" s="88">
        <v>43016</v>
      </c>
      <c r="B89" s="89" t="s">
        <v>145</v>
      </c>
    </row>
    <row r="90" spans="1:2">
      <c r="A90" s="88">
        <v>43015</v>
      </c>
      <c r="B90" s="89" t="s">
        <v>145</v>
      </c>
    </row>
    <row r="91" spans="1:2">
      <c r="A91" s="88">
        <v>43014</v>
      </c>
      <c r="B91" s="89">
        <v>0.73399999999999999</v>
      </c>
    </row>
    <row r="92" spans="1:2">
      <c r="A92" s="88">
        <v>43013</v>
      </c>
      <c r="B92" s="89">
        <v>0.73299999999999998</v>
      </c>
    </row>
    <row r="93" spans="1:2">
      <c r="A93" s="88">
        <v>43012</v>
      </c>
      <c r="B93" s="89">
        <v>0.755</v>
      </c>
    </row>
    <row r="94" spans="1:2">
      <c r="A94" s="88">
        <v>43011</v>
      </c>
      <c r="B94" s="89">
        <v>0.753</v>
      </c>
    </row>
    <row r="95" spans="1:2">
      <c r="A95" s="88">
        <v>43010</v>
      </c>
      <c r="B95" s="89">
        <v>0.73899999999999999</v>
      </c>
    </row>
    <row r="96" spans="1:2">
      <c r="A96" s="88">
        <v>43009</v>
      </c>
      <c r="B96" s="89" t="s">
        <v>145</v>
      </c>
    </row>
    <row r="97" spans="1:2">
      <c r="A97" s="88">
        <v>43008</v>
      </c>
      <c r="B97" s="89" t="s">
        <v>145</v>
      </c>
    </row>
    <row r="98" spans="1:2">
      <c r="A98" s="88">
        <v>43007</v>
      </c>
      <c r="B98" s="89">
        <v>0.748</v>
      </c>
    </row>
    <row r="99" spans="1:2">
      <c r="A99" s="88">
        <v>43006</v>
      </c>
      <c r="B99" s="89">
        <v>0.77</v>
      </c>
    </row>
    <row r="100" spans="1:2">
      <c r="A100" s="88">
        <v>43005</v>
      </c>
      <c r="B100" s="89">
        <v>0.76100000000000001</v>
      </c>
    </row>
    <row r="101" spans="1:2">
      <c r="A101" s="88">
        <v>43004</v>
      </c>
      <c r="B101" s="89">
        <v>0.70499999999999996</v>
      </c>
    </row>
    <row r="102" spans="1:2">
      <c r="A102" s="88">
        <v>43003</v>
      </c>
      <c r="B102" s="89">
        <v>0.69699999999999995</v>
      </c>
    </row>
    <row r="103" spans="1:2">
      <c r="A103" s="88">
        <v>43002</v>
      </c>
      <c r="B103" s="89" t="s">
        <v>145</v>
      </c>
    </row>
    <row r="104" spans="1:2">
      <c r="A104" s="88">
        <v>43001</v>
      </c>
      <c r="B104" s="89" t="s">
        <v>145</v>
      </c>
    </row>
    <row r="105" spans="1:2">
      <c r="A105" s="88">
        <v>43000</v>
      </c>
      <c r="B105" s="89">
        <v>0.73499999999999999</v>
      </c>
    </row>
    <row r="106" spans="1:2">
      <c r="A106" s="88">
        <v>42999</v>
      </c>
      <c r="B106" s="89">
        <v>0.73399999999999999</v>
      </c>
    </row>
    <row r="107" spans="1:2">
      <c r="A107" s="88">
        <v>42998</v>
      </c>
      <c r="B107" s="89">
        <v>0.72699999999999998</v>
      </c>
    </row>
    <row r="108" spans="1:2">
      <c r="A108" s="88">
        <v>42997</v>
      </c>
      <c r="B108" s="89">
        <v>0.72399999999999998</v>
      </c>
    </row>
    <row r="109" spans="1:2">
      <c r="A109" s="88">
        <v>42996</v>
      </c>
      <c r="B109" s="89">
        <v>0.73099999999999998</v>
      </c>
    </row>
    <row r="110" spans="1:2">
      <c r="A110" s="88">
        <v>42995</v>
      </c>
      <c r="B110" s="89" t="s">
        <v>145</v>
      </c>
    </row>
    <row r="111" spans="1:2">
      <c r="A111" s="88">
        <v>42994</v>
      </c>
      <c r="B111" s="89" t="s">
        <v>145</v>
      </c>
    </row>
    <row r="112" spans="1:2">
      <c r="A112" s="88">
        <v>42993</v>
      </c>
      <c r="B112" s="89">
        <v>0.71699999999999997</v>
      </c>
    </row>
    <row r="113" spans="1:2">
      <c r="A113" s="88">
        <v>42992</v>
      </c>
      <c r="B113" s="89">
        <v>0.70099999999999996</v>
      </c>
    </row>
    <row r="114" spans="1:2">
      <c r="A114" s="88">
        <v>42991</v>
      </c>
      <c r="B114" s="89">
        <v>0.69299999999999995</v>
      </c>
    </row>
    <row r="115" spans="1:2">
      <c r="A115" s="88">
        <v>42990</v>
      </c>
      <c r="B115" s="89">
        <v>0.69699999999999995</v>
      </c>
    </row>
    <row r="116" spans="1:2">
      <c r="A116" s="88">
        <v>42989</v>
      </c>
      <c r="B116" s="89">
        <v>0.63100000000000001</v>
      </c>
    </row>
    <row r="117" spans="1:2">
      <c r="A117" s="88">
        <v>42988</v>
      </c>
      <c r="B117" s="89" t="s">
        <v>145</v>
      </c>
    </row>
    <row r="118" spans="1:2">
      <c r="A118" s="88">
        <v>42987</v>
      </c>
      <c r="B118" s="89" t="s">
        <v>145</v>
      </c>
    </row>
    <row r="119" spans="1:2">
      <c r="A119" s="88">
        <v>42986</v>
      </c>
      <c r="B119" s="89">
        <v>0.625</v>
      </c>
    </row>
    <row r="120" spans="1:2">
      <c r="A120" s="88">
        <v>42985</v>
      </c>
      <c r="B120" s="89">
        <v>0.60899999999999999</v>
      </c>
    </row>
    <row r="121" spans="1:2">
      <c r="A121" s="88">
        <v>42984</v>
      </c>
      <c r="B121" s="89">
        <v>0.65800000000000003</v>
      </c>
    </row>
    <row r="122" spans="1:2">
      <c r="A122" s="88">
        <v>42983</v>
      </c>
      <c r="B122" s="89">
        <v>0.64900000000000002</v>
      </c>
    </row>
    <row r="123" spans="1:2">
      <c r="A123" s="88">
        <v>42982</v>
      </c>
      <c r="B123" s="89">
        <v>0.68100000000000005</v>
      </c>
    </row>
    <row r="124" spans="1:2">
      <c r="A124" s="88">
        <v>42981</v>
      </c>
      <c r="B124" s="89" t="s">
        <v>145</v>
      </c>
    </row>
    <row r="125" spans="1:2">
      <c r="A125" s="88">
        <v>42980</v>
      </c>
      <c r="B125" s="89" t="s">
        <v>145</v>
      </c>
    </row>
    <row r="126" spans="1:2">
      <c r="A126" s="88">
        <v>42979</v>
      </c>
      <c r="B126" s="89">
        <v>0.68700000000000006</v>
      </c>
    </row>
    <row r="127" spans="1:2">
      <c r="A127" s="88">
        <v>42978</v>
      </c>
      <c r="B127" s="89">
        <v>0.66500000000000004</v>
      </c>
    </row>
    <row r="128" spans="1:2">
      <c r="A128" s="88">
        <v>42977</v>
      </c>
      <c r="B128" s="89">
        <v>0.67600000000000005</v>
      </c>
    </row>
    <row r="129" spans="1:2">
      <c r="A129" s="88">
        <v>42976</v>
      </c>
      <c r="B129" s="89">
        <v>0.65800000000000003</v>
      </c>
    </row>
    <row r="130" spans="1:2">
      <c r="A130" s="88">
        <v>42975</v>
      </c>
      <c r="B130" s="89">
        <v>0.69299999999999995</v>
      </c>
    </row>
    <row r="131" spans="1:2">
      <c r="A131" s="88">
        <v>42974</v>
      </c>
      <c r="B131" s="89" t="s">
        <v>145</v>
      </c>
    </row>
    <row r="132" spans="1:2">
      <c r="A132" s="88">
        <v>42973</v>
      </c>
      <c r="B132" s="89" t="s">
        <v>145</v>
      </c>
    </row>
    <row r="133" spans="1:2">
      <c r="A133" s="88">
        <v>42972</v>
      </c>
      <c r="B133" s="89">
        <v>0.69499999999999995</v>
      </c>
    </row>
    <row r="134" spans="1:2">
      <c r="A134" s="88">
        <v>42971</v>
      </c>
      <c r="B134" s="89">
        <v>0.69099999999999995</v>
      </c>
    </row>
    <row r="135" spans="1:2">
      <c r="A135" s="88">
        <v>42970</v>
      </c>
      <c r="B135" s="89">
        <v>0.68600000000000005</v>
      </c>
    </row>
    <row r="136" spans="1:2">
      <c r="A136" s="88">
        <v>42969</v>
      </c>
      <c r="B136" s="89">
        <v>0.7</v>
      </c>
    </row>
    <row r="137" spans="1:2">
      <c r="A137" s="88">
        <v>42968</v>
      </c>
      <c r="B137" s="89">
        <v>0.70299999999999996</v>
      </c>
    </row>
    <row r="138" spans="1:2">
      <c r="A138" s="88">
        <v>42967</v>
      </c>
      <c r="B138" s="89" t="s">
        <v>145</v>
      </c>
    </row>
    <row r="139" spans="1:2">
      <c r="A139" s="88">
        <v>42966</v>
      </c>
      <c r="B139" s="89" t="s">
        <v>145</v>
      </c>
    </row>
    <row r="140" spans="1:2">
      <c r="A140" s="88">
        <v>42965</v>
      </c>
      <c r="B140" s="89">
        <v>0.70799999999999996</v>
      </c>
    </row>
    <row r="141" spans="1:2">
      <c r="A141" s="88">
        <v>42964</v>
      </c>
      <c r="B141" s="89">
        <v>0.72299999999999998</v>
      </c>
    </row>
    <row r="142" spans="1:2">
      <c r="A142" s="88">
        <v>42963</v>
      </c>
      <c r="B142" s="89">
        <v>0.73899999999999999</v>
      </c>
    </row>
    <row r="143" spans="1:2">
      <c r="A143" s="88">
        <v>42962</v>
      </c>
      <c r="B143" s="89">
        <v>0.72599999999999998</v>
      </c>
    </row>
    <row r="144" spans="1:2">
      <c r="A144" s="88">
        <v>42961</v>
      </c>
      <c r="B144" s="89">
        <v>0.70299999999999996</v>
      </c>
    </row>
    <row r="145" spans="1:2">
      <c r="A145" s="88">
        <v>42960</v>
      </c>
      <c r="B145" s="89" t="s">
        <v>145</v>
      </c>
    </row>
    <row r="146" spans="1:2">
      <c r="A146" s="88">
        <v>42959</v>
      </c>
      <c r="B146" s="89" t="s">
        <v>145</v>
      </c>
    </row>
    <row r="147" spans="1:2">
      <c r="A147" s="88">
        <v>42958</v>
      </c>
      <c r="B147" s="89">
        <v>0.68100000000000005</v>
      </c>
    </row>
    <row r="148" spans="1:2">
      <c r="A148" s="88">
        <v>42957</v>
      </c>
      <c r="B148" s="89">
        <v>0.71399999999999997</v>
      </c>
    </row>
    <row r="149" spans="1:2">
      <c r="A149" s="88">
        <v>42956</v>
      </c>
      <c r="B149" s="89">
        <v>0.71699999999999997</v>
      </c>
    </row>
    <row r="150" spans="1:2">
      <c r="A150" s="88">
        <v>42955</v>
      </c>
      <c r="B150" s="89">
        <v>0.76</v>
      </c>
    </row>
    <row r="151" spans="1:2">
      <c r="A151" s="88">
        <v>42954</v>
      </c>
      <c r="B151" s="89">
        <v>0.73699999999999999</v>
      </c>
    </row>
    <row r="152" spans="1:2">
      <c r="A152" s="88">
        <v>42953</v>
      </c>
      <c r="B152" s="89" t="s">
        <v>145</v>
      </c>
    </row>
    <row r="153" spans="1:2">
      <c r="A153" s="88">
        <v>42952</v>
      </c>
      <c r="B153" s="89" t="s">
        <v>145</v>
      </c>
    </row>
    <row r="154" spans="1:2">
      <c r="A154" s="88">
        <v>42951</v>
      </c>
      <c r="B154" s="89">
        <v>0.75700000000000001</v>
      </c>
    </row>
    <row r="155" spans="1:2">
      <c r="A155" s="88">
        <v>42950</v>
      </c>
      <c r="B155" s="89">
        <v>0.72099999999999997</v>
      </c>
    </row>
    <row r="156" spans="1:2">
      <c r="A156" s="88">
        <v>42949</v>
      </c>
      <c r="B156" s="89">
        <v>0.748</v>
      </c>
    </row>
    <row r="157" spans="1:2">
      <c r="A157" s="88">
        <v>42948</v>
      </c>
      <c r="B157" s="89">
        <v>0.746</v>
      </c>
    </row>
    <row r="158" spans="1:2">
      <c r="A158" s="88">
        <v>42947</v>
      </c>
      <c r="B158" s="89">
        <v>0.80100000000000005</v>
      </c>
    </row>
    <row r="159" spans="1:2">
      <c r="A159" s="88">
        <v>42946</v>
      </c>
      <c r="B159" s="89" t="s">
        <v>145</v>
      </c>
    </row>
    <row r="160" spans="1:2">
      <c r="A160" s="88">
        <v>42945</v>
      </c>
      <c r="B160" s="89" t="s">
        <v>145</v>
      </c>
    </row>
    <row r="161" spans="1:2">
      <c r="A161" s="88">
        <v>42944</v>
      </c>
      <c r="B161" s="89">
        <v>0.80800000000000005</v>
      </c>
    </row>
    <row r="162" spans="1:2">
      <c r="A162" s="88">
        <v>42943</v>
      </c>
      <c r="B162" s="89">
        <v>0.79800000000000004</v>
      </c>
    </row>
    <row r="163" spans="1:2">
      <c r="A163" s="88">
        <v>42942</v>
      </c>
      <c r="B163" s="89">
        <v>0.81200000000000006</v>
      </c>
    </row>
    <row r="164" spans="1:2">
      <c r="A164" s="88">
        <v>42941</v>
      </c>
      <c r="B164" s="89">
        <v>0.81499999999999995</v>
      </c>
    </row>
    <row r="165" spans="1:2">
      <c r="A165" s="88">
        <v>42940</v>
      </c>
      <c r="B165" s="89">
        <v>0.747</v>
      </c>
    </row>
    <row r="166" spans="1:2">
      <c r="A166" s="88">
        <v>42939</v>
      </c>
      <c r="B166" s="89" t="s">
        <v>145</v>
      </c>
    </row>
    <row r="167" spans="1:2">
      <c r="A167" s="88">
        <v>42938</v>
      </c>
      <c r="B167" s="89" t="s">
        <v>145</v>
      </c>
    </row>
    <row r="168" spans="1:2">
      <c r="A168" s="88">
        <v>42937</v>
      </c>
      <c r="B168" s="89">
        <v>0.75</v>
      </c>
    </row>
    <row r="169" spans="1:2">
      <c r="A169" s="88">
        <v>42936</v>
      </c>
      <c r="B169" s="89">
        <v>0.78400000000000003</v>
      </c>
    </row>
    <row r="170" spans="1:2">
      <c r="A170" s="88">
        <v>42935</v>
      </c>
      <c r="B170" s="89">
        <v>0.79900000000000004</v>
      </c>
    </row>
    <row r="171" spans="1:2">
      <c r="A171" s="88">
        <v>42934</v>
      </c>
      <c r="B171" s="89">
        <v>0.82299999999999995</v>
      </c>
    </row>
    <row r="172" spans="1:2">
      <c r="A172" s="88">
        <v>42933</v>
      </c>
      <c r="B172" s="89">
        <v>0.84699999999999998</v>
      </c>
    </row>
    <row r="173" spans="1:2">
      <c r="A173" s="88">
        <v>42932</v>
      </c>
      <c r="B173" s="89" t="s">
        <v>145</v>
      </c>
    </row>
    <row r="174" spans="1:2">
      <c r="A174" s="88">
        <v>42931</v>
      </c>
      <c r="B174" s="89" t="s">
        <v>145</v>
      </c>
    </row>
    <row r="175" spans="1:2">
      <c r="A175" s="88">
        <v>42930</v>
      </c>
      <c r="B175" s="89" t="s">
        <v>145</v>
      </c>
    </row>
    <row r="176" spans="1:2">
      <c r="A176" s="88">
        <v>42929</v>
      </c>
      <c r="B176" s="89">
        <v>0.88100000000000001</v>
      </c>
    </row>
    <row r="177" spans="1:2">
      <c r="A177" s="88">
        <v>42928</v>
      </c>
      <c r="B177" s="89">
        <v>0.87</v>
      </c>
    </row>
    <row r="178" spans="1:2">
      <c r="A178" s="88">
        <v>42927</v>
      </c>
      <c r="B178" s="89">
        <v>0.92100000000000004</v>
      </c>
    </row>
    <row r="179" spans="1:2">
      <c r="A179" s="88">
        <v>42926</v>
      </c>
      <c r="B179" s="89">
        <v>0.90600000000000003</v>
      </c>
    </row>
    <row r="180" spans="1:2">
      <c r="A180" s="88">
        <v>42925</v>
      </c>
      <c r="B180" s="89" t="s">
        <v>145</v>
      </c>
    </row>
    <row r="181" spans="1:2">
      <c r="A181" s="88">
        <v>42924</v>
      </c>
      <c r="B181" s="89" t="s">
        <v>145</v>
      </c>
    </row>
    <row r="182" spans="1:2">
      <c r="A182" s="88">
        <v>42923</v>
      </c>
      <c r="B182" s="89">
        <v>0.93500000000000005</v>
      </c>
    </row>
    <row r="183" spans="1:2">
      <c r="A183" s="88">
        <v>42922</v>
      </c>
      <c r="B183" s="89">
        <v>0.92900000000000005</v>
      </c>
    </row>
    <row r="184" spans="1:2">
      <c r="A184" s="88">
        <v>42921</v>
      </c>
      <c r="B184" s="89" t="s">
        <v>145</v>
      </c>
    </row>
    <row r="185" spans="1:2">
      <c r="A185" s="88">
        <v>42920</v>
      </c>
      <c r="B185" s="89">
        <v>0.82399999999999995</v>
      </c>
    </row>
    <row r="186" spans="1:2">
      <c r="A186" s="88">
        <v>42919</v>
      </c>
      <c r="B186" s="89">
        <v>0.83199999999999996</v>
      </c>
    </row>
    <row r="187" spans="1:2">
      <c r="A187" s="88">
        <v>42918</v>
      </c>
      <c r="B187" s="89" t="s">
        <v>145</v>
      </c>
    </row>
    <row r="188" spans="1:2">
      <c r="A188" s="88">
        <v>42917</v>
      </c>
      <c r="B188" s="89" t="s">
        <v>145</v>
      </c>
    </row>
    <row r="189" spans="1:2">
      <c r="A189" s="88">
        <v>42916</v>
      </c>
      <c r="B189" s="89">
        <v>0.81699999999999995</v>
      </c>
    </row>
    <row r="190" spans="1:2">
      <c r="A190" s="88">
        <v>42915</v>
      </c>
      <c r="B190" s="89">
        <v>0.80900000000000005</v>
      </c>
    </row>
    <row r="191" spans="1:2">
      <c r="A191" s="88">
        <v>42914</v>
      </c>
      <c r="B191" s="89">
        <v>0.70799999999999996</v>
      </c>
    </row>
    <row r="192" spans="1:2">
      <c r="A192" s="88">
        <v>42913</v>
      </c>
      <c r="B192" s="89">
        <v>0.72499999999999998</v>
      </c>
    </row>
    <row r="193" spans="1:2">
      <c r="A193" s="88">
        <v>42912</v>
      </c>
      <c r="B193" s="89">
        <v>0.60699999999999998</v>
      </c>
    </row>
    <row r="194" spans="1:2">
      <c r="A194" s="88">
        <v>42911</v>
      </c>
      <c r="B194" s="89" t="s">
        <v>145</v>
      </c>
    </row>
    <row r="195" spans="1:2">
      <c r="A195" s="88">
        <v>42910</v>
      </c>
      <c r="B195" s="89" t="s">
        <v>145</v>
      </c>
    </row>
    <row r="196" spans="1:2">
      <c r="A196" s="88">
        <v>42909</v>
      </c>
      <c r="B196" s="89">
        <v>0.60899999999999999</v>
      </c>
    </row>
    <row r="197" spans="1:2">
      <c r="A197" s="88">
        <v>42908</v>
      </c>
      <c r="B197" s="89">
        <v>0.59799999999999998</v>
      </c>
    </row>
    <row r="198" spans="1:2">
      <c r="A198" s="88">
        <v>42907</v>
      </c>
      <c r="B198" s="89">
        <v>0.60699999999999998</v>
      </c>
    </row>
    <row r="199" spans="1:2">
      <c r="A199" s="88">
        <v>42906</v>
      </c>
      <c r="B199" s="89">
        <v>0.60399999999999998</v>
      </c>
    </row>
    <row r="200" spans="1:2">
      <c r="A200" s="88">
        <v>42905</v>
      </c>
      <c r="B200" s="89">
        <v>0.627</v>
      </c>
    </row>
    <row r="201" spans="1:2">
      <c r="A201" s="88">
        <v>42904</v>
      </c>
      <c r="B201" s="89" t="s">
        <v>145</v>
      </c>
    </row>
    <row r="202" spans="1:2">
      <c r="A202" s="88">
        <v>42903</v>
      </c>
      <c r="B202" s="89" t="s">
        <v>145</v>
      </c>
    </row>
    <row r="203" spans="1:2">
      <c r="A203" s="88">
        <v>42902</v>
      </c>
      <c r="B203" s="89">
        <v>0.63200000000000001</v>
      </c>
    </row>
    <row r="204" spans="1:2">
      <c r="A204" s="88">
        <v>42901</v>
      </c>
      <c r="B204" s="89">
        <v>0.63900000000000001</v>
      </c>
    </row>
    <row r="205" spans="1:2">
      <c r="A205" s="88">
        <v>42900</v>
      </c>
      <c r="B205" s="89">
        <v>0.58399999999999996</v>
      </c>
    </row>
    <row r="206" spans="1:2">
      <c r="A206" s="88">
        <v>42899</v>
      </c>
      <c r="B206" s="89">
        <v>0.60799999999999998</v>
      </c>
    </row>
    <row r="207" spans="1:2">
      <c r="A207" s="88">
        <v>42898</v>
      </c>
      <c r="B207" s="89">
        <v>0.60599999999999998</v>
      </c>
    </row>
    <row r="208" spans="1:2">
      <c r="A208" s="88">
        <v>42897</v>
      </c>
      <c r="B208" s="89" t="s">
        <v>145</v>
      </c>
    </row>
    <row r="209" spans="1:2">
      <c r="A209" s="88">
        <v>42896</v>
      </c>
      <c r="B209" s="89" t="s">
        <v>145</v>
      </c>
    </row>
    <row r="210" spans="1:2">
      <c r="A210" s="88">
        <v>42895</v>
      </c>
      <c r="B210" s="89">
        <v>0.64600000000000002</v>
      </c>
    </row>
    <row r="211" spans="1:2">
      <c r="A211" s="88">
        <v>42894</v>
      </c>
      <c r="B211" s="89">
        <v>0.66400000000000003</v>
      </c>
    </row>
    <row r="212" spans="1:2">
      <c r="A212" s="88">
        <v>42893</v>
      </c>
      <c r="B212" s="89">
        <v>0.68300000000000005</v>
      </c>
    </row>
    <row r="213" spans="1:2">
      <c r="A213" s="88">
        <v>42892</v>
      </c>
      <c r="B213" s="89">
        <v>0.67</v>
      </c>
    </row>
    <row r="214" spans="1:2">
      <c r="A214" s="88">
        <v>42891</v>
      </c>
      <c r="B214" s="89">
        <v>0.72399999999999998</v>
      </c>
    </row>
    <row r="215" spans="1:2">
      <c r="A215" s="88">
        <v>42890</v>
      </c>
      <c r="B215" s="89" t="s">
        <v>145</v>
      </c>
    </row>
    <row r="216" spans="1:2">
      <c r="A216" s="88">
        <v>42889</v>
      </c>
      <c r="B216" s="89" t="s">
        <v>145</v>
      </c>
    </row>
    <row r="217" spans="1:2">
      <c r="A217" s="88">
        <v>42888</v>
      </c>
      <c r="B217" s="89">
        <v>0.70799999999999996</v>
      </c>
    </row>
    <row r="218" spans="1:2">
      <c r="A218" s="88">
        <v>42887</v>
      </c>
      <c r="B218" s="89">
        <v>0.73499999999999999</v>
      </c>
    </row>
    <row r="219" spans="1:2">
      <c r="A219" s="88">
        <v>42886</v>
      </c>
      <c r="B219" s="89">
        <v>0.73099999999999998</v>
      </c>
    </row>
    <row r="220" spans="1:2">
      <c r="A220" s="88">
        <v>42885</v>
      </c>
      <c r="B220" s="89">
        <v>0.73399999999999999</v>
      </c>
    </row>
    <row r="221" spans="1:2">
      <c r="A221" s="88">
        <v>42884</v>
      </c>
      <c r="B221" s="89">
        <v>0.73599999999999999</v>
      </c>
    </row>
    <row r="222" spans="1:2">
      <c r="A222" s="88">
        <v>42883</v>
      </c>
      <c r="B222" s="89" t="s">
        <v>145</v>
      </c>
    </row>
    <row r="223" spans="1:2">
      <c r="A223" s="88">
        <v>42882</v>
      </c>
      <c r="B223" s="89" t="s">
        <v>145</v>
      </c>
    </row>
    <row r="224" spans="1:2">
      <c r="A224" s="88">
        <v>42881</v>
      </c>
      <c r="B224" s="89">
        <v>0.75700000000000001</v>
      </c>
    </row>
    <row r="225" spans="1:2">
      <c r="A225" s="88">
        <v>42880</v>
      </c>
      <c r="B225" s="89">
        <v>0.79500000000000004</v>
      </c>
    </row>
    <row r="226" spans="1:2">
      <c r="A226" s="88">
        <v>42879</v>
      </c>
      <c r="B226" s="89">
        <v>0.84299999999999997</v>
      </c>
    </row>
    <row r="227" spans="1:2">
      <c r="A227" s="88">
        <v>42878</v>
      </c>
      <c r="B227" s="89">
        <v>0.84</v>
      </c>
    </row>
    <row r="228" spans="1:2">
      <c r="A228" s="88">
        <v>42877</v>
      </c>
      <c r="B228" s="89">
        <v>0.84599999999999997</v>
      </c>
    </row>
    <row r="229" spans="1:2">
      <c r="A229" s="88">
        <v>42876</v>
      </c>
      <c r="B229" s="89" t="s">
        <v>145</v>
      </c>
    </row>
    <row r="230" spans="1:2">
      <c r="A230" s="88">
        <v>42875</v>
      </c>
      <c r="B230" s="89" t="s">
        <v>145</v>
      </c>
    </row>
    <row r="231" spans="1:2">
      <c r="A231" s="88">
        <v>42874</v>
      </c>
      <c r="B231" s="89">
        <v>0.80800000000000005</v>
      </c>
    </row>
    <row r="232" spans="1:2">
      <c r="A232" s="88">
        <v>42873</v>
      </c>
      <c r="B232" s="89">
        <v>0.80400000000000005</v>
      </c>
    </row>
    <row r="233" spans="1:2">
      <c r="A233" s="88">
        <v>42872</v>
      </c>
      <c r="B233" s="89">
        <v>0.84399999999999997</v>
      </c>
    </row>
    <row r="234" spans="1:2">
      <c r="A234" s="88">
        <v>42871</v>
      </c>
      <c r="B234" s="89">
        <v>0.88800000000000001</v>
      </c>
    </row>
    <row r="235" spans="1:2">
      <c r="A235" s="88">
        <v>42870</v>
      </c>
      <c r="B235" s="89">
        <v>0.88500000000000001</v>
      </c>
    </row>
    <row r="236" spans="1:2">
      <c r="A236" s="88">
        <v>42869</v>
      </c>
      <c r="B236" s="89" t="s">
        <v>145</v>
      </c>
    </row>
    <row r="237" spans="1:2">
      <c r="A237" s="88">
        <v>42868</v>
      </c>
      <c r="B237" s="89" t="s">
        <v>145</v>
      </c>
    </row>
    <row r="238" spans="1:2">
      <c r="A238" s="88">
        <v>42867</v>
      </c>
      <c r="B238" s="89">
        <v>0.84299999999999997</v>
      </c>
    </row>
    <row r="239" spans="1:2">
      <c r="A239" s="88">
        <v>42866</v>
      </c>
      <c r="B239" s="89">
        <v>0.88600000000000001</v>
      </c>
    </row>
    <row r="240" spans="1:2">
      <c r="A240" s="88">
        <v>42865</v>
      </c>
      <c r="B240" s="89">
        <v>0.84899999999999998</v>
      </c>
    </row>
    <row r="241" spans="1:2">
      <c r="A241" s="88">
        <v>42864</v>
      </c>
      <c r="B241" s="89">
        <v>0.79600000000000004</v>
      </c>
    </row>
    <row r="242" spans="1:2">
      <c r="A242" s="88">
        <v>42863</v>
      </c>
      <c r="B242" s="89">
        <v>0.77200000000000002</v>
      </c>
    </row>
    <row r="243" spans="1:2">
      <c r="A243" s="88">
        <v>42862</v>
      </c>
      <c r="B243" s="89" t="s">
        <v>145</v>
      </c>
    </row>
    <row r="244" spans="1:2">
      <c r="A244" s="88">
        <v>42861</v>
      </c>
      <c r="B244" s="89" t="s">
        <v>145</v>
      </c>
    </row>
    <row r="245" spans="1:2">
      <c r="A245" s="88">
        <v>42860</v>
      </c>
      <c r="B245" s="89">
        <v>0.77300000000000002</v>
      </c>
    </row>
    <row r="246" spans="1:2">
      <c r="A246" s="88">
        <v>42859</v>
      </c>
      <c r="B246" s="89" t="s">
        <v>145</v>
      </c>
    </row>
    <row r="247" spans="1:2">
      <c r="A247" s="88">
        <v>42858</v>
      </c>
      <c r="B247" s="89">
        <v>0.73899999999999999</v>
      </c>
    </row>
    <row r="248" spans="1:2">
      <c r="A248" s="88">
        <v>42857</v>
      </c>
      <c r="B248" s="89">
        <v>0.75</v>
      </c>
    </row>
    <row r="249" spans="1:2">
      <c r="A249" s="88">
        <v>42856</v>
      </c>
      <c r="B249" s="89" t="s">
        <v>145</v>
      </c>
    </row>
    <row r="250" spans="1:2">
      <c r="A250" s="88">
        <v>42855</v>
      </c>
      <c r="B250" s="89" t="s">
        <v>145</v>
      </c>
    </row>
    <row r="251" spans="1:2">
      <c r="A251" s="88">
        <v>42854</v>
      </c>
      <c r="B251" s="89" t="s">
        <v>145</v>
      </c>
    </row>
    <row r="252" spans="1:2">
      <c r="A252" s="88">
        <v>42853</v>
      </c>
      <c r="B252" s="89">
        <v>0.77400000000000002</v>
      </c>
    </row>
    <row r="253" spans="1:2">
      <c r="A253" s="88">
        <v>42852</v>
      </c>
      <c r="B253" s="89" t="s">
        <v>145</v>
      </c>
    </row>
    <row r="254" spans="1:2">
      <c r="A254" s="88">
        <v>42851</v>
      </c>
      <c r="B254" s="89" t="s">
        <v>145</v>
      </c>
    </row>
    <row r="255" spans="1:2">
      <c r="A255" s="88">
        <v>42850</v>
      </c>
      <c r="B255" s="89">
        <v>0.82099999999999995</v>
      </c>
    </row>
    <row r="256" spans="1:2">
      <c r="A256" s="88">
        <v>42849</v>
      </c>
      <c r="B256" s="89">
        <v>0.76500000000000001</v>
      </c>
    </row>
    <row r="257" spans="1:2">
      <c r="A257" s="88">
        <v>42848</v>
      </c>
      <c r="B257" s="89" t="s">
        <v>145</v>
      </c>
    </row>
    <row r="258" spans="1:2">
      <c r="A258" s="88">
        <v>42847</v>
      </c>
      <c r="B258" s="89" t="s">
        <v>145</v>
      </c>
    </row>
    <row r="259" spans="1:2">
      <c r="A259" s="88">
        <v>42846</v>
      </c>
      <c r="B259" s="89">
        <v>0.876</v>
      </c>
    </row>
    <row r="260" spans="1:2">
      <c r="A260" s="88">
        <v>42845</v>
      </c>
      <c r="B260" s="89">
        <v>0.85599999999999998</v>
      </c>
    </row>
    <row r="261" spans="1:2">
      <c r="A261" s="88">
        <v>42844</v>
      </c>
      <c r="B261" s="89">
        <v>0.89600000000000002</v>
      </c>
    </row>
    <row r="262" spans="1:2">
      <c r="A262" s="88">
        <v>42843</v>
      </c>
      <c r="B262" s="89">
        <v>0.89700000000000002</v>
      </c>
    </row>
    <row r="263" spans="1:2">
      <c r="A263" s="88">
        <v>42842</v>
      </c>
      <c r="B263" s="89" t="s">
        <v>145</v>
      </c>
    </row>
    <row r="264" spans="1:2">
      <c r="A264" s="88">
        <v>42841</v>
      </c>
      <c r="B264" s="89" t="s">
        <v>145</v>
      </c>
    </row>
    <row r="265" spans="1:2">
      <c r="A265" s="88">
        <v>42840</v>
      </c>
      <c r="B265" s="89" t="s">
        <v>145</v>
      </c>
    </row>
    <row r="266" spans="1:2">
      <c r="A266" s="88">
        <v>42839</v>
      </c>
      <c r="B266" s="89">
        <v>0.92200000000000004</v>
      </c>
    </row>
    <row r="267" spans="1:2">
      <c r="A267" s="88">
        <v>42838</v>
      </c>
      <c r="B267" s="89">
        <v>0.91900000000000004</v>
      </c>
    </row>
    <row r="268" spans="1:2">
      <c r="A268" s="88">
        <v>42837</v>
      </c>
      <c r="B268" s="89">
        <v>0.92400000000000004</v>
      </c>
    </row>
    <row r="269" spans="1:2">
      <c r="A269" s="88">
        <v>42836</v>
      </c>
      <c r="B269" s="89">
        <v>0.95699999999999996</v>
      </c>
    </row>
    <row r="270" spans="1:2">
      <c r="A270" s="88">
        <v>42835</v>
      </c>
      <c r="B270" s="89">
        <v>0.93200000000000005</v>
      </c>
    </row>
    <row r="271" spans="1:2">
      <c r="A271" s="88">
        <v>42834</v>
      </c>
      <c r="B271" s="89" t="s">
        <v>145</v>
      </c>
    </row>
    <row r="272" spans="1:2">
      <c r="A272" s="88">
        <v>42833</v>
      </c>
      <c r="B272" s="89" t="s">
        <v>145</v>
      </c>
    </row>
    <row r="273" spans="1:2">
      <c r="A273" s="88">
        <v>42832</v>
      </c>
      <c r="B273" s="89">
        <v>0.88700000000000001</v>
      </c>
    </row>
    <row r="274" spans="1:2">
      <c r="A274" s="88">
        <v>42831</v>
      </c>
      <c r="B274" s="89">
        <v>0.90400000000000003</v>
      </c>
    </row>
    <row r="275" spans="1:2">
      <c r="A275" s="88">
        <v>42830</v>
      </c>
      <c r="B275" s="89">
        <v>0.93</v>
      </c>
    </row>
    <row r="276" spans="1:2">
      <c r="A276" s="88">
        <v>42829</v>
      </c>
      <c r="B276" s="89">
        <v>0.92100000000000004</v>
      </c>
    </row>
    <row r="277" spans="1:2">
      <c r="A277" s="88">
        <v>42828</v>
      </c>
      <c r="B277" s="89">
        <v>0.95699999999999996</v>
      </c>
    </row>
    <row r="278" spans="1:2">
      <c r="A278" s="88">
        <v>42827</v>
      </c>
      <c r="B278" s="89" t="s">
        <v>145</v>
      </c>
    </row>
    <row r="279" spans="1:2">
      <c r="A279" s="88">
        <v>42826</v>
      </c>
      <c r="B279" s="89" t="s">
        <v>145</v>
      </c>
    </row>
    <row r="280" spans="1:2">
      <c r="A280" s="88">
        <v>42825</v>
      </c>
      <c r="B280" s="89">
        <v>0.96299999999999997</v>
      </c>
    </row>
    <row r="281" spans="1:2">
      <c r="A281" s="88">
        <v>42824</v>
      </c>
      <c r="B281" s="89">
        <v>0.94199999999999995</v>
      </c>
    </row>
    <row r="282" spans="1:2">
      <c r="A282" s="88">
        <v>42823</v>
      </c>
      <c r="B282" s="89">
        <v>0.92600000000000005</v>
      </c>
    </row>
    <row r="283" spans="1:2">
      <c r="A283" s="88">
        <v>42822</v>
      </c>
      <c r="B283" s="89">
        <v>0.96299999999999997</v>
      </c>
    </row>
    <row r="284" spans="1:2">
      <c r="A284" s="88">
        <v>42821</v>
      </c>
      <c r="B284" s="89">
        <v>0.98</v>
      </c>
    </row>
    <row r="285" spans="1:2">
      <c r="A285" s="88">
        <v>42820</v>
      </c>
      <c r="B285" s="89" t="s">
        <v>145</v>
      </c>
    </row>
    <row r="286" spans="1:2">
      <c r="A286" s="88">
        <v>42819</v>
      </c>
      <c r="B286" s="89" t="s">
        <v>145</v>
      </c>
    </row>
    <row r="287" spans="1:2">
      <c r="A287" s="88">
        <v>42818</v>
      </c>
      <c r="B287" s="89">
        <v>0.99299999999999999</v>
      </c>
    </row>
    <row r="288" spans="1:2">
      <c r="A288" s="88">
        <v>42817</v>
      </c>
      <c r="B288" s="89">
        <v>1.052</v>
      </c>
    </row>
    <row r="289" spans="1:2">
      <c r="A289" s="88">
        <v>42816</v>
      </c>
      <c r="B289" s="89">
        <v>1.05</v>
      </c>
    </row>
    <row r="290" spans="1:2">
      <c r="A290" s="88">
        <v>42815</v>
      </c>
      <c r="B290" s="89">
        <v>1.1020000000000001</v>
      </c>
    </row>
    <row r="291" spans="1:2">
      <c r="A291" s="88">
        <v>42814</v>
      </c>
      <c r="B291" s="89">
        <v>1.117</v>
      </c>
    </row>
    <row r="292" spans="1:2">
      <c r="A292" s="88">
        <v>42813</v>
      </c>
      <c r="B292" s="89" t="s">
        <v>145</v>
      </c>
    </row>
    <row r="293" spans="1:2">
      <c r="A293" s="88">
        <v>42812</v>
      </c>
      <c r="B293" s="89" t="s">
        <v>145</v>
      </c>
    </row>
    <row r="294" spans="1:2">
      <c r="A294" s="88">
        <v>42811</v>
      </c>
      <c r="B294" s="89">
        <v>1.1060000000000001</v>
      </c>
    </row>
    <row r="295" spans="1:2">
      <c r="A295" s="88">
        <v>42810</v>
      </c>
      <c r="B295" s="89">
        <v>1.087</v>
      </c>
    </row>
    <row r="296" spans="1:2">
      <c r="A296" s="88">
        <v>42809</v>
      </c>
      <c r="B296" s="89">
        <v>1.0429999999999999</v>
      </c>
    </row>
    <row r="297" spans="1:2">
      <c r="A297" s="88">
        <v>42808</v>
      </c>
      <c r="B297" s="89">
        <v>1.0980000000000001</v>
      </c>
    </row>
    <row r="298" spans="1:2">
      <c r="A298" s="88">
        <v>42807</v>
      </c>
      <c r="B298" s="89">
        <v>1.095</v>
      </c>
    </row>
    <row r="299" spans="1:2">
      <c r="A299" s="88">
        <v>42806</v>
      </c>
      <c r="B299" s="89" t="s">
        <v>145</v>
      </c>
    </row>
    <row r="300" spans="1:2">
      <c r="A300" s="88">
        <v>42805</v>
      </c>
      <c r="B300" s="89" t="s">
        <v>145</v>
      </c>
    </row>
    <row r="301" spans="1:2">
      <c r="A301" s="88">
        <v>42804</v>
      </c>
      <c r="B301" s="89">
        <v>1.129</v>
      </c>
    </row>
    <row r="302" spans="1:2">
      <c r="A302" s="88">
        <v>42803</v>
      </c>
      <c r="B302" s="89">
        <v>1.081</v>
      </c>
    </row>
    <row r="303" spans="1:2">
      <c r="A303" s="88">
        <v>42802</v>
      </c>
      <c r="B303" s="89">
        <v>1.0329999999999999</v>
      </c>
    </row>
    <row r="304" spans="1:2">
      <c r="A304" s="88">
        <v>42801</v>
      </c>
      <c r="B304" s="89">
        <v>0.96399999999999997</v>
      </c>
    </row>
    <row r="305" spans="1:2">
      <c r="A305" s="88">
        <v>42800</v>
      </c>
      <c r="B305" s="89">
        <v>0.97</v>
      </c>
    </row>
    <row r="306" spans="1:2">
      <c r="A306" s="88">
        <v>42799</v>
      </c>
      <c r="B306" s="89" t="s">
        <v>145</v>
      </c>
    </row>
    <row r="307" spans="1:2">
      <c r="A307" s="88">
        <v>42798</v>
      </c>
      <c r="B307" s="89" t="s">
        <v>145</v>
      </c>
    </row>
    <row r="308" spans="1:2">
      <c r="A308" s="88">
        <v>42797</v>
      </c>
      <c r="B308" s="89">
        <v>0.95</v>
      </c>
    </row>
    <row r="309" spans="1:2">
      <c r="A309" s="88">
        <v>42796</v>
      </c>
      <c r="B309" s="89">
        <v>0.93300000000000005</v>
      </c>
    </row>
    <row r="310" spans="1:2">
      <c r="A310" s="88">
        <v>42795</v>
      </c>
      <c r="B310" s="89">
        <v>0.92</v>
      </c>
    </row>
    <row r="311" spans="1:2">
      <c r="A311" s="88">
        <v>42794</v>
      </c>
      <c r="B311" s="89">
        <v>0.89</v>
      </c>
    </row>
    <row r="312" spans="1:2">
      <c r="A312" s="88">
        <v>42793</v>
      </c>
      <c r="B312" s="89">
        <v>0.89200000000000002</v>
      </c>
    </row>
    <row r="313" spans="1:2">
      <c r="A313" s="88">
        <v>42792</v>
      </c>
      <c r="B313" s="89" t="s">
        <v>145</v>
      </c>
    </row>
    <row r="314" spans="1:2">
      <c r="A314" s="88">
        <v>42791</v>
      </c>
      <c r="B314" s="89" t="s">
        <v>145</v>
      </c>
    </row>
    <row r="315" spans="1:2">
      <c r="A315" s="88">
        <v>42790</v>
      </c>
      <c r="B315" s="89">
        <v>0.92200000000000004</v>
      </c>
    </row>
    <row r="316" spans="1:2">
      <c r="A316" s="88">
        <v>42789</v>
      </c>
      <c r="B316" s="89">
        <v>0.97899999999999998</v>
      </c>
    </row>
    <row r="317" spans="1:2">
      <c r="A317" s="88">
        <v>42788</v>
      </c>
      <c r="B317" s="89">
        <v>1.046</v>
      </c>
    </row>
    <row r="318" spans="1:2">
      <c r="A318" s="88">
        <v>42787</v>
      </c>
      <c r="B318" s="89">
        <v>1.0920000000000001</v>
      </c>
    </row>
    <row r="319" spans="1:2">
      <c r="A319" s="88">
        <v>42786</v>
      </c>
      <c r="B319" s="89">
        <v>1.071</v>
      </c>
    </row>
    <row r="320" spans="1:2">
      <c r="A320" s="88">
        <v>42785</v>
      </c>
      <c r="B320" s="89" t="s">
        <v>145</v>
      </c>
    </row>
    <row r="321" spans="1:2">
      <c r="A321" s="88">
        <v>42784</v>
      </c>
      <c r="B321" s="89" t="s">
        <v>145</v>
      </c>
    </row>
    <row r="322" spans="1:2">
      <c r="A322" s="88">
        <v>42783</v>
      </c>
      <c r="B322" s="89">
        <v>1.0409999999999999</v>
      </c>
    </row>
    <row r="323" spans="1:2">
      <c r="A323" s="88">
        <v>42782</v>
      </c>
      <c r="B323" s="89">
        <v>1.018</v>
      </c>
    </row>
    <row r="324" spans="1:2">
      <c r="A324" s="88">
        <v>42781</v>
      </c>
      <c r="B324" s="89">
        <v>1.06</v>
      </c>
    </row>
    <row r="325" spans="1:2">
      <c r="A325" s="88">
        <v>42780</v>
      </c>
      <c r="B325" s="89">
        <v>1.0529999999999999</v>
      </c>
    </row>
    <row r="326" spans="1:2">
      <c r="A326" s="88">
        <v>42779</v>
      </c>
      <c r="B326" s="89">
        <v>1.0309999999999999</v>
      </c>
    </row>
    <row r="327" spans="1:2">
      <c r="A327" s="88">
        <v>42778</v>
      </c>
      <c r="B327" s="89" t="s">
        <v>145</v>
      </c>
    </row>
    <row r="328" spans="1:2">
      <c r="A328" s="88">
        <v>42777</v>
      </c>
      <c r="B328" s="89" t="s">
        <v>145</v>
      </c>
    </row>
    <row r="329" spans="1:2">
      <c r="A329" s="88">
        <v>42776</v>
      </c>
      <c r="B329" s="89">
        <v>1.0509999999999999</v>
      </c>
    </row>
    <row r="330" spans="1:2">
      <c r="A330" s="88">
        <v>42775</v>
      </c>
      <c r="B330" s="89">
        <v>0.99299999999999999</v>
      </c>
    </row>
    <row r="331" spans="1:2">
      <c r="A331" s="88">
        <v>42774</v>
      </c>
      <c r="B331" s="89">
        <v>1.01</v>
      </c>
    </row>
    <row r="332" spans="1:2">
      <c r="A332" s="88">
        <v>42773</v>
      </c>
      <c r="B332" s="89">
        <v>1.1020000000000001</v>
      </c>
    </row>
    <row r="333" spans="1:2">
      <c r="A333" s="88">
        <v>42772</v>
      </c>
      <c r="B333" s="89">
        <v>1.147</v>
      </c>
    </row>
    <row r="334" spans="1:2">
      <c r="A334" s="88">
        <v>42771</v>
      </c>
      <c r="B334" s="89" t="s">
        <v>145</v>
      </c>
    </row>
    <row r="335" spans="1:2">
      <c r="A335" s="88">
        <v>42770</v>
      </c>
      <c r="B335" s="89" t="s">
        <v>145</v>
      </c>
    </row>
    <row r="336" spans="1:2">
      <c r="A336" s="88">
        <v>42769</v>
      </c>
      <c r="B336" s="89">
        <v>1.081</v>
      </c>
    </row>
    <row r="337" spans="1:2">
      <c r="A337" s="88">
        <v>42768</v>
      </c>
      <c r="B337" s="89">
        <v>1.0509999999999999</v>
      </c>
    </row>
    <row r="338" spans="1:2">
      <c r="A338" s="88">
        <v>42767</v>
      </c>
      <c r="B338" s="89">
        <v>1.0840000000000001</v>
      </c>
    </row>
    <row r="339" spans="1:2">
      <c r="A339" s="88">
        <v>42766</v>
      </c>
      <c r="B339" s="89">
        <v>1.0409999999999999</v>
      </c>
    </row>
    <row r="340" spans="1:2">
      <c r="A340" s="88">
        <v>42765</v>
      </c>
      <c r="B340" s="89">
        <v>1.0589999999999999</v>
      </c>
    </row>
    <row r="341" spans="1:2">
      <c r="A341" s="88">
        <v>42764</v>
      </c>
      <c r="B341" s="89" t="s">
        <v>145</v>
      </c>
    </row>
    <row r="342" spans="1:2">
      <c r="A342" s="88">
        <v>42763</v>
      </c>
      <c r="B342" s="89" t="s">
        <v>145</v>
      </c>
    </row>
    <row r="343" spans="1:2">
      <c r="A343" s="88">
        <v>42762</v>
      </c>
      <c r="B343" s="89">
        <v>1.0369999999999999</v>
      </c>
    </row>
    <row r="344" spans="1:2">
      <c r="A344" s="88">
        <v>42761</v>
      </c>
      <c r="B344" s="89">
        <v>1.034</v>
      </c>
    </row>
    <row r="345" spans="1:2">
      <c r="A345" s="88">
        <v>42760</v>
      </c>
      <c r="B345" s="89">
        <v>0.97899999999999998</v>
      </c>
    </row>
    <row r="346" spans="1:2">
      <c r="A346" s="88">
        <v>42759</v>
      </c>
      <c r="B346" s="89">
        <v>0.89400000000000002</v>
      </c>
    </row>
    <row r="347" spans="1:2">
      <c r="A347" s="88">
        <v>42758</v>
      </c>
      <c r="B347" s="89">
        <v>0.86299999999999999</v>
      </c>
    </row>
    <row r="348" spans="1:2">
      <c r="A348" s="88">
        <v>42757</v>
      </c>
      <c r="B348" s="89" t="s">
        <v>145</v>
      </c>
    </row>
    <row r="349" spans="1:2">
      <c r="A349" s="88">
        <v>42756</v>
      </c>
      <c r="B349" s="89" t="s">
        <v>145</v>
      </c>
    </row>
    <row r="350" spans="1:2">
      <c r="A350" s="88">
        <v>42755</v>
      </c>
      <c r="B350" s="89">
        <v>0.91500000000000004</v>
      </c>
    </row>
    <row r="351" spans="1:2">
      <c r="A351" s="88">
        <v>42754</v>
      </c>
      <c r="B351" s="89">
        <v>0.85599999999999998</v>
      </c>
    </row>
    <row r="352" spans="1:2">
      <c r="A352" s="88">
        <v>42753</v>
      </c>
      <c r="B352" s="89">
        <v>0.82099999999999995</v>
      </c>
    </row>
    <row r="353" spans="1:2">
      <c r="A353" s="88">
        <v>42752</v>
      </c>
      <c r="B353" s="89">
        <v>0.78500000000000003</v>
      </c>
    </row>
    <row r="354" spans="1:2">
      <c r="A354" s="88">
        <v>42751</v>
      </c>
      <c r="B354" s="89">
        <v>0.80400000000000005</v>
      </c>
    </row>
    <row r="355" spans="1:2">
      <c r="A355" s="88">
        <v>42750</v>
      </c>
      <c r="B355" s="89" t="s">
        <v>145</v>
      </c>
    </row>
    <row r="356" spans="1:2">
      <c r="A356" s="88">
        <v>42749</v>
      </c>
      <c r="B356" s="89" t="s">
        <v>145</v>
      </c>
    </row>
    <row r="357" spans="1:2">
      <c r="A357" s="88">
        <v>42748</v>
      </c>
      <c r="B357" s="89">
        <v>0.81200000000000006</v>
      </c>
    </row>
    <row r="358" spans="1:2">
      <c r="A358" s="88">
        <v>42747</v>
      </c>
      <c r="B358" s="89">
        <v>0.77600000000000002</v>
      </c>
    </row>
    <row r="359" spans="1:2">
      <c r="A359" s="88">
        <v>42746</v>
      </c>
      <c r="B359" s="89">
        <v>0.78100000000000003</v>
      </c>
    </row>
    <row r="360" spans="1:2">
      <c r="A360" s="88">
        <v>42745</v>
      </c>
      <c r="B360" s="89">
        <v>0.80800000000000005</v>
      </c>
    </row>
    <row r="361" spans="1:2">
      <c r="A361" s="88">
        <v>42744</v>
      </c>
      <c r="B361" s="89">
        <v>0.81399999999999995</v>
      </c>
    </row>
    <row r="362" spans="1:2">
      <c r="A362" s="88">
        <v>42743</v>
      </c>
      <c r="B362" s="89" t="s">
        <v>145</v>
      </c>
    </row>
    <row r="363" spans="1:2">
      <c r="A363" s="88">
        <v>42742</v>
      </c>
      <c r="B363" s="89" t="s">
        <v>145</v>
      </c>
    </row>
    <row r="364" spans="1:2">
      <c r="A364" s="88">
        <v>42741</v>
      </c>
      <c r="B364" s="89">
        <v>0.84</v>
      </c>
    </row>
    <row r="365" spans="1:2">
      <c r="A365" s="88">
        <v>42740</v>
      </c>
      <c r="B365" s="89">
        <v>0.80500000000000005</v>
      </c>
    </row>
    <row r="366" spans="1:2">
      <c r="A366" s="88">
        <v>42739</v>
      </c>
      <c r="B366" s="89">
        <v>0.81299999999999994</v>
      </c>
    </row>
    <row r="367" spans="1:2">
      <c r="A367" s="88">
        <v>42738</v>
      </c>
      <c r="B367" s="89">
        <v>0.78500000000000003</v>
      </c>
    </row>
    <row r="368" spans="1:2">
      <c r="A368" s="88">
        <v>42737</v>
      </c>
      <c r="B368" s="89">
        <v>0.66600000000000004</v>
      </c>
    </row>
    <row r="369" spans="1:2">
      <c r="A369" s="88">
        <v>42736</v>
      </c>
      <c r="B369" s="89" t="s">
        <v>145</v>
      </c>
    </row>
    <row r="370" spans="1:2">
      <c r="A370" s="88">
        <v>42735</v>
      </c>
      <c r="B370" s="89" t="s">
        <v>145</v>
      </c>
    </row>
    <row r="371" spans="1:2">
      <c r="A371" s="88">
        <v>42734</v>
      </c>
      <c r="B371" s="89">
        <v>0.68200000000000005</v>
      </c>
    </row>
    <row r="372" spans="1:2">
      <c r="A372" s="88">
        <v>42733</v>
      </c>
      <c r="B372" s="89">
        <v>0.64900000000000002</v>
      </c>
    </row>
    <row r="373" spans="1:2">
      <c r="A373" s="88">
        <v>42732</v>
      </c>
      <c r="B373" s="89">
        <v>0.68</v>
      </c>
    </row>
    <row r="374" spans="1:2">
      <c r="A374" s="88">
        <v>42731</v>
      </c>
      <c r="B374" s="89">
        <v>0.67400000000000004</v>
      </c>
    </row>
    <row r="375" spans="1:2">
      <c r="A375" s="88">
        <v>42730</v>
      </c>
      <c r="B375" s="89" t="s">
        <v>145</v>
      </c>
    </row>
    <row r="376" spans="1:2">
      <c r="A376" s="88">
        <v>42729</v>
      </c>
      <c r="B376" s="89" t="s">
        <v>145</v>
      </c>
    </row>
    <row r="377" spans="1:2">
      <c r="A377" s="88">
        <v>42728</v>
      </c>
      <c r="B377" s="89" t="s">
        <v>145</v>
      </c>
    </row>
    <row r="378" spans="1:2">
      <c r="A378" s="88">
        <v>42727</v>
      </c>
      <c r="B378" s="89">
        <v>0.71</v>
      </c>
    </row>
    <row r="379" spans="1:2">
      <c r="A379" s="88">
        <v>42726</v>
      </c>
      <c r="B379" s="89">
        <v>0.74199999999999999</v>
      </c>
    </row>
    <row r="380" spans="1:2">
      <c r="A380" s="88">
        <v>42725</v>
      </c>
      <c r="B380" s="89">
        <v>0.69499999999999995</v>
      </c>
    </row>
    <row r="381" spans="1:2">
      <c r="A381" s="88">
        <v>42724</v>
      </c>
      <c r="B381" s="89">
        <v>0.72599999999999998</v>
      </c>
    </row>
    <row r="382" spans="1:2">
      <c r="A382" s="88">
        <v>42723</v>
      </c>
      <c r="B382" s="89">
        <v>0.71299999999999997</v>
      </c>
    </row>
    <row r="383" spans="1:2">
      <c r="A383" s="88">
        <v>42722</v>
      </c>
      <c r="B383" s="89" t="s">
        <v>145</v>
      </c>
    </row>
    <row r="384" spans="1:2">
      <c r="A384" s="88">
        <v>42721</v>
      </c>
      <c r="B384" s="89" t="s">
        <v>145</v>
      </c>
    </row>
    <row r="385" spans="1:2">
      <c r="A385" s="88">
        <v>42720</v>
      </c>
      <c r="B385" s="89">
        <v>0.77600000000000002</v>
      </c>
    </row>
    <row r="386" spans="1:2">
      <c r="A386" s="88">
        <v>42719</v>
      </c>
      <c r="B386" s="89">
        <v>0.77800000000000002</v>
      </c>
    </row>
    <row r="387" spans="1:2">
      <c r="A387" s="88">
        <v>42718</v>
      </c>
      <c r="B387" s="89">
        <v>0.73399999999999999</v>
      </c>
    </row>
    <row r="388" spans="1:2">
      <c r="A388" s="88">
        <v>42717</v>
      </c>
      <c r="B388" s="89">
        <v>0.79100000000000004</v>
      </c>
    </row>
    <row r="389" spans="1:2">
      <c r="A389" s="88">
        <v>42716</v>
      </c>
      <c r="B389" s="89">
        <v>0.875</v>
      </c>
    </row>
    <row r="390" spans="1:2">
      <c r="A390" s="88">
        <v>42715</v>
      </c>
      <c r="B390" s="89" t="s">
        <v>145</v>
      </c>
    </row>
    <row r="391" spans="1:2">
      <c r="A391" s="88">
        <v>42714</v>
      </c>
      <c r="B391" s="89" t="s">
        <v>145</v>
      </c>
    </row>
    <row r="392" spans="1:2">
      <c r="A392" s="88">
        <v>42713</v>
      </c>
      <c r="B392" s="89">
        <v>0.81699999999999995</v>
      </c>
    </row>
    <row r="393" spans="1:2">
      <c r="A393" s="88">
        <v>42712</v>
      </c>
      <c r="B393" s="89">
        <v>0.81699999999999995</v>
      </c>
    </row>
    <row r="394" spans="1:2">
      <c r="A394" s="88">
        <v>42711</v>
      </c>
      <c r="B394" s="89">
        <v>0.76</v>
      </c>
    </row>
    <row r="395" spans="1:2">
      <c r="A395" s="88">
        <v>42710</v>
      </c>
      <c r="B395" s="89">
        <v>0.80300000000000005</v>
      </c>
    </row>
    <row r="396" spans="1:2">
      <c r="A396" s="88">
        <v>42709</v>
      </c>
      <c r="B396" s="89">
        <v>0.79100000000000004</v>
      </c>
    </row>
    <row r="397" spans="1:2">
      <c r="A397" s="88">
        <v>42708</v>
      </c>
      <c r="B397" s="89" t="s">
        <v>145</v>
      </c>
    </row>
    <row r="398" spans="1:2">
      <c r="A398" s="88">
        <v>42707</v>
      </c>
      <c r="B398" s="89" t="s">
        <v>145</v>
      </c>
    </row>
    <row r="399" spans="1:2">
      <c r="A399" s="88">
        <v>42706</v>
      </c>
      <c r="B399" s="89">
        <v>0.71899999999999997</v>
      </c>
    </row>
    <row r="400" spans="1:2">
      <c r="A400" s="88">
        <v>42705</v>
      </c>
      <c r="B400" s="89">
        <v>0.81299999999999994</v>
      </c>
    </row>
    <row r="401" spans="1:2">
      <c r="A401" s="88">
        <v>42704</v>
      </c>
      <c r="B401" s="89">
        <v>0.75700000000000001</v>
      </c>
    </row>
    <row r="402" spans="1:2">
      <c r="A402" s="88">
        <v>42703</v>
      </c>
      <c r="B402" s="89">
        <v>0.71899999999999997</v>
      </c>
    </row>
    <row r="403" spans="1:2">
      <c r="A403" s="88">
        <v>42702</v>
      </c>
      <c r="B403" s="89">
        <v>0.755</v>
      </c>
    </row>
    <row r="404" spans="1:2">
      <c r="A404" s="88">
        <v>42701</v>
      </c>
      <c r="B404" s="89" t="s">
        <v>145</v>
      </c>
    </row>
    <row r="405" spans="1:2">
      <c r="A405" s="88">
        <v>42700</v>
      </c>
      <c r="B405" s="89" t="s">
        <v>145</v>
      </c>
    </row>
    <row r="406" spans="1:2">
      <c r="A406" s="88">
        <v>42699</v>
      </c>
      <c r="B406" s="89">
        <v>0.79</v>
      </c>
    </row>
    <row r="407" spans="1:2">
      <c r="A407" s="88">
        <v>42698</v>
      </c>
      <c r="B407" s="89">
        <v>0.80100000000000005</v>
      </c>
    </row>
    <row r="408" spans="1:2">
      <c r="A408" s="88">
        <v>42697</v>
      </c>
      <c r="B408" s="89">
        <v>0.80600000000000005</v>
      </c>
    </row>
    <row r="409" spans="1:2">
      <c r="A409" s="88">
        <v>42696</v>
      </c>
      <c r="B409" s="89">
        <v>0.71799999999999997</v>
      </c>
    </row>
    <row r="410" spans="1:2">
      <c r="A410" s="88">
        <v>42695</v>
      </c>
      <c r="B410" s="89">
        <v>0.76</v>
      </c>
    </row>
    <row r="411" spans="1:2">
      <c r="A411" s="88">
        <v>42694</v>
      </c>
      <c r="B411" s="89" t="s">
        <v>145</v>
      </c>
    </row>
    <row r="412" spans="1:2">
      <c r="A412" s="88">
        <v>42693</v>
      </c>
      <c r="B412" s="89" t="s">
        <v>145</v>
      </c>
    </row>
    <row r="413" spans="1:2">
      <c r="A413" s="88">
        <v>42692</v>
      </c>
      <c r="B413" s="89">
        <v>0.76100000000000001</v>
      </c>
    </row>
    <row r="414" spans="1:2">
      <c r="A414" s="88">
        <v>42691</v>
      </c>
      <c r="B414" s="89">
        <v>0.74099999999999999</v>
      </c>
    </row>
    <row r="415" spans="1:2">
      <c r="A415" s="88">
        <v>42690</v>
      </c>
      <c r="B415" s="89">
        <v>0.747</v>
      </c>
    </row>
    <row r="416" spans="1:2">
      <c r="A416" s="88">
        <v>42689</v>
      </c>
      <c r="B416" s="89">
        <v>0.73599999999999999</v>
      </c>
    </row>
    <row r="417" spans="1:2">
      <c r="A417" s="88">
        <v>42688</v>
      </c>
      <c r="B417" s="89">
        <v>0.82</v>
      </c>
    </row>
    <row r="418" spans="1:2">
      <c r="A418" s="88">
        <v>42687</v>
      </c>
      <c r="B418" s="89" t="s">
        <v>145</v>
      </c>
    </row>
    <row r="419" spans="1:2">
      <c r="A419" s="88">
        <v>42686</v>
      </c>
      <c r="B419" s="89" t="s">
        <v>145</v>
      </c>
    </row>
    <row r="420" spans="1:2">
      <c r="A420" s="88">
        <v>42685</v>
      </c>
      <c r="B420" s="89">
        <v>0.751</v>
      </c>
    </row>
    <row r="421" spans="1:2">
      <c r="A421" s="88">
        <v>42684</v>
      </c>
      <c r="B421" s="89">
        <v>0.68500000000000005</v>
      </c>
    </row>
    <row r="422" spans="1:2">
      <c r="A422" s="88">
        <v>42683</v>
      </c>
      <c r="B422" s="89">
        <v>0.51300000000000001</v>
      </c>
    </row>
    <row r="423" spans="1:2">
      <c r="A423" s="88">
        <v>42682</v>
      </c>
      <c r="B423" s="89">
        <v>0.49099999999999999</v>
      </c>
    </row>
    <row r="424" spans="1:2">
      <c r="A424" s="88">
        <v>42681</v>
      </c>
      <c r="B424" s="89">
        <v>0.46100000000000002</v>
      </c>
    </row>
    <row r="425" spans="1:2">
      <c r="A425" s="88">
        <v>42680</v>
      </c>
      <c r="B425" s="89" t="s">
        <v>145</v>
      </c>
    </row>
    <row r="426" spans="1:2">
      <c r="A426" s="88">
        <v>42679</v>
      </c>
      <c r="B426" s="89" t="s">
        <v>145</v>
      </c>
    </row>
    <row r="427" spans="1:2">
      <c r="A427" s="88">
        <v>42678</v>
      </c>
      <c r="B427" s="89">
        <v>0.45800000000000002</v>
      </c>
    </row>
    <row r="428" spans="1:2">
      <c r="A428" s="88">
        <v>42677</v>
      </c>
      <c r="B428" s="89">
        <v>0.46800000000000003</v>
      </c>
    </row>
    <row r="429" spans="1:2">
      <c r="A429" s="88">
        <v>42676</v>
      </c>
      <c r="B429" s="89">
        <v>0.44500000000000001</v>
      </c>
    </row>
    <row r="430" spans="1:2">
      <c r="A430" s="88">
        <v>42675</v>
      </c>
      <c r="B430" s="89">
        <v>0.498</v>
      </c>
    </row>
    <row r="431" spans="1:2">
      <c r="A431" s="88">
        <v>42674</v>
      </c>
      <c r="B431" s="89">
        <v>0.47099999999999997</v>
      </c>
    </row>
    <row r="432" spans="1:2">
      <c r="A432" s="88">
        <v>42673</v>
      </c>
      <c r="B432" s="89" t="s">
        <v>145</v>
      </c>
    </row>
    <row r="433" spans="1:2">
      <c r="A433" s="88">
        <v>42672</v>
      </c>
      <c r="B433" s="89" t="s">
        <v>145</v>
      </c>
    </row>
    <row r="434" spans="1:2">
      <c r="A434" s="88">
        <v>42671</v>
      </c>
      <c r="B434" s="89">
        <v>0.46700000000000003</v>
      </c>
    </row>
    <row r="435" spans="1:2">
      <c r="A435" s="88">
        <v>42670</v>
      </c>
      <c r="B435" s="89">
        <v>0.46500000000000002</v>
      </c>
    </row>
    <row r="436" spans="1:2">
      <c r="A436" s="88">
        <v>42669</v>
      </c>
      <c r="B436" s="89">
        <v>0.372</v>
      </c>
    </row>
    <row r="437" spans="1:2">
      <c r="A437" s="88">
        <v>42668</v>
      </c>
      <c r="B437" s="89">
        <v>0.30399999999999999</v>
      </c>
    </row>
    <row r="438" spans="1:2">
      <c r="A438" s="88">
        <v>42667</v>
      </c>
      <c r="B438" s="89">
        <v>0.30099999999999999</v>
      </c>
    </row>
    <row r="439" spans="1:2">
      <c r="A439" s="88">
        <v>42666</v>
      </c>
      <c r="B439" s="89" t="s">
        <v>145</v>
      </c>
    </row>
    <row r="440" spans="1:2">
      <c r="A440" s="88">
        <v>42665</v>
      </c>
      <c r="B440" s="89" t="s">
        <v>145</v>
      </c>
    </row>
    <row r="441" spans="1:2">
      <c r="A441" s="88">
        <v>42664</v>
      </c>
      <c r="B441" s="89" t="s">
        <v>145</v>
      </c>
    </row>
    <row r="442" spans="1:2">
      <c r="A442" s="88">
        <v>42663</v>
      </c>
      <c r="B442" s="89">
        <v>0.28299999999999997</v>
      </c>
    </row>
    <row r="443" spans="1:2">
      <c r="A443" s="88">
        <v>42662</v>
      </c>
      <c r="B443" s="89">
        <v>0.309</v>
      </c>
    </row>
    <row r="444" spans="1:2">
      <c r="A444" s="88">
        <v>42661</v>
      </c>
      <c r="B444" s="89">
        <v>0.32400000000000001</v>
      </c>
    </row>
    <row r="445" spans="1:2">
      <c r="A445" s="88">
        <v>42660</v>
      </c>
      <c r="B445" s="89">
        <v>0.34300000000000003</v>
      </c>
    </row>
    <row r="446" spans="1:2">
      <c r="A446" s="88">
        <v>42659</v>
      </c>
      <c r="B446" s="89" t="s">
        <v>145</v>
      </c>
    </row>
    <row r="447" spans="1:2">
      <c r="A447" s="88">
        <v>42658</v>
      </c>
      <c r="B447" s="89" t="s">
        <v>145</v>
      </c>
    </row>
    <row r="448" spans="1:2">
      <c r="A448" s="88">
        <v>42657</v>
      </c>
      <c r="B448" s="89">
        <v>0.34</v>
      </c>
    </row>
    <row r="449" spans="1:2">
      <c r="A449" s="88">
        <v>42656</v>
      </c>
      <c r="B449" s="89">
        <v>0.33500000000000002</v>
      </c>
    </row>
    <row r="450" spans="1:2">
      <c r="A450" s="88">
        <v>42655</v>
      </c>
      <c r="B450" s="89">
        <v>0.36599999999999999</v>
      </c>
    </row>
    <row r="451" spans="1:2">
      <c r="A451" s="88">
        <v>42654</v>
      </c>
      <c r="B451" s="89">
        <v>0.32300000000000001</v>
      </c>
    </row>
    <row r="452" spans="1:2">
      <c r="A452" s="88">
        <v>42653</v>
      </c>
      <c r="B452" s="89">
        <v>0.35699999999999998</v>
      </c>
    </row>
    <row r="453" spans="1:2">
      <c r="A453" s="88">
        <v>42652</v>
      </c>
      <c r="B453" s="89" t="s">
        <v>145</v>
      </c>
    </row>
    <row r="454" spans="1:2">
      <c r="A454" s="88">
        <v>42651</v>
      </c>
      <c r="B454" s="89" t="s">
        <v>145</v>
      </c>
    </row>
    <row r="455" spans="1:2">
      <c r="A455" s="88">
        <v>42650</v>
      </c>
      <c r="B455" s="89">
        <v>0.32200000000000001</v>
      </c>
    </row>
    <row r="456" spans="1:2">
      <c r="A456" s="88">
        <v>42649</v>
      </c>
      <c r="B456" s="89">
        <v>0.29699999999999999</v>
      </c>
    </row>
    <row r="457" spans="1:2">
      <c r="A457" s="88">
        <v>42648</v>
      </c>
      <c r="B457" s="89">
        <v>0.32600000000000001</v>
      </c>
    </row>
    <row r="458" spans="1:2">
      <c r="A458" s="88">
        <v>42647</v>
      </c>
      <c r="B458" s="89">
        <v>0.158</v>
      </c>
    </row>
    <row r="459" spans="1:2">
      <c r="A459" s="88">
        <v>42646</v>
      </c>
      <c r="B459" s="89">
        <v>0.155</v>
      </c>
    </row>
    <row r="460" spans="1:2">
      <c r="A460" s="88">
        <v>42645</v>
      </c>
      <c r="B460" s="89" t="s">
        <v>145</v>
      </c>
    </row>
    <row r="461" spans="1:2">
      <c r="A461" s="88">
        <v>42644</v>
      </c>
      <c r="B461" s="89" t="s">
        <v>145</v>
      </c>
    </row>
    <row r="462" spans="1:2">
      <c r="A462" s="88">
        <v>42643</v>
      </c>
      <c r="B462" s="89">
        <v>0.123</v>
      </c>
    </row>
    <row r="463" spans="1:2">
      <c r="A463" s="88">
        <v>42642</v>
      </c>
      <c r="B463" s="89">
        <v>0.124</v>
      </c>
    </row>
    <row r="464" spans="1:2">
      <c r="A464" s="88">
        <v>42641</v>
      </c>
      <c r="B464" s="89">
        <v>9.2999999999999999E-2</v>
      </c>
    </row>
    <row r="465" spans="1:2">
      <c r="A465" s="88">
        <v>42640</v>
      </c>
      <c r="B465" s="89">
        <v>0.1</v>
      </c>
    </row>
    <row r="466" spans="1:2">
      <c r="A466" s="88">
        <v>42639</v>
      </c>
      <c r="B466" s="89">
        <v>0.126</v>
      </c>
    </row>
    <row r="467" spans="1:2">
      <c r="A467" s="88">
        <v>42638</v>
      </c>
      <c r="B467" s="89" t="s">
        <v>145</v>
      </c>
    </row>
    <row r="468" spans="1:2">
      <c r="A468" s="88">
        <v>42637</v>
      </c>
      <c r="B468" s="89" t="s">
        <v>145</v>
      </c>
    </row>
    <row r="469" spans="1:2">
      <c r="A469" s="88">
        <v>42636</v>
      </c>
      <c r="B469" s="89">
        <v>0.15</v>
      </c>
    </row>
    <row r="470" spans="1:2">
      <c r="A470" s="88">
        <v>42635</v>
      </c>
      <c r="B470" s="89">
        <v>0.13700000000000001</v>
      </c>
    </row>
    <row r="471" spans="1:2">
      <c r="A471" s="88">
        <v>42634</v>
      </c>
      <c r="B471" s="89">
        <v>0.23300000000000001</v>
      </c>
    </row>
    <row r="472" spans="1:2">
      <c r="A472" s="88">
        <v>42633</v>
      </c>
      <c r="B472" s="89">
        <v>0.21</v>
      </c>
    </row>
    <row r="473" spans="1:2">
      <c r="A473" s="88">
        <v>42632</v>
      </c>
      <c r="B473" s="89">
        <v>0.254</v>
      </c>
    </row>
    <row r="474" spans="1:2">
      <c r="A474" s="88">
        <v>42631</v>
      </c>
      <c r="B474" s="89" t="s">
        <v>145</v>
      </c>
    </row>
    <row r="475" spans="1:2">
      <c r="A475" s="88">
        <v>42630</v>
      </c>
      <c r="B475" s="89" t="s">
        <v>145</v>
      </c>
    </row>
    <row r="476" spans="1:2">
      <c r="A476" s="88">
        <v>42629</v>
      </c>
      <c r="B476" s="89">
        <v>0.23599999999999999</v>
      </c>
    </row>
    <row r="477" spans="1:2">
      <c r="A477" s="88">
        <v>42628</v>
      </c>
      <c r="B477" s="89">
        <v>0.26600000000000001</v>
      </c>
    </row>
    <row r="478" spans="1:2">
      <c r="A478" s="88">
        <v>42627</v>
      </c>
      <c r="B478" s="89">
        <v>0.26</v>
      </c>
    </row>
    <row r="479" spans="1:2">
      <c r="A479" s="88">
        <v>42626</v>
      </c>
      <c r="B479" s="89">
        <v>0.27900000000000003</v>
      </c>
    </row>
    <row r="480" spans="1:2">
      <c r="A480" s="88">
        <v>42625</v>
      </c>
      <c r="B480" s="89">
        <v>0.27200000000000002</v>
      </c>
    </row>
    <row r="481" spans="1:2">
      <c r="A481" s="88">
        <v>42624</v>
      </c>
      <c r="B481" s="89" t="s">
        <v>145</v>
      </c>
    </row>
    <row r="482" spans="1:2">
      <c r="A482" s="88">
        <v>42623</v>
      </c>
      <c r="B482" s="89" t="s">
        <v>145</v>
      </c>
    </row>
    <row r="483" spans="1:2">
      <c r="A483" s="88">
        <v>42622</v>
      </c>
      <c r="B483" s="89">
        <v>0.248</v>
      </c>
    </row>
    <row r="484" spans="1:2">
      <c r="A484" s="88">
        <v>42621</v>
      </c>
      <c r="B484" s="89">
        <v>0.16400000000000001</v>
      </c>
    </row>
    <row r="485" spans="1:2">
      <c r="A485" s="88">
        <v>42620</v>
      </c>
      <c r="B485" s="89">
        <v>9.7000000000000003E-2</v>
      </c>
    </row>
    <row r="486" spans="1:2">
      <c r="A486" s="88">
        <v>42619</v>
      </c>
      <c r="B486" s="89">
        <v>0.11600000000000001</v>
      </c>
    </row>
    <row r="487" spans="1:2">
      <c r="A487" s="88">
        <v>42618</v>
      </c>
      <c r="B487" s="89">
        <v>0.18</v>
      </c>
    </row>
    <row r="488" spans="1:2">
      <c r="A488" s="88">
        <v>42617</v>
      </c>
      <c r="B488" s="89" t="s">
        <v>145</v>
      </c>
    </row>
    <row r="489" spans="1:2">
      <c r="A489" s="88">
        <v>42616</v>
      </c>
      <c r="B489" s="89" t="s">
        <v>145</v>
      </c>
    </row>
    <row r="490" spans="1:2">
      <c r="A490" s="88">
        <v>42615</v>
      </c>
      <c r="B490" s="89">
        <v>0.19400000000000001</v>
      </c>
    </row>
    <row r="491" spans="1:2">
      <c r="A491" s="88">
        <v>42614</v>
      </c>
      <c r="B491" s="89">
        <v>0.17899999999999999</v>
      </c>
    </row>
    <row r="492" spans="1:2">
      <c r="A492" s="88">
        <v>42613</v>
      </c>
      <c r="B492" s="89">
        <v>0.18099999999999999</v>
      </c>
    </row>
    <row r="493" spans="1:2">
      <c r="A493" s="88">
        <v>42612</v>
      </c>
      <c r="B493" s="89">
        <v>0.14899999999999999</v>
      </c>
    </row>
    <row r="494" spans="1:2">
      <c r="A494" s="88">
        <v>42611</v>
      </c>
      <c r="B494" s="89">
        <v>0.161</v>
      </c>
    </row>
    <row r="495" spans="1:2">
      <c r="A495" s="88">
        <v>42610</v>
      </c>
      <c r="B495" s="89" t="s">
        <v>145</v>
      </c>
    </row>
    <row r="496" spans="1:2">
      <c r="A496" s="88">
        <v>42609</v>
      </c>
      <c r="B496" s="89" t="s">
        <v>145</v>
      </c>
    </row>
    <row r="497" spans="1:2">
      <c r="A497" s="88">
        <v>42608</v>
      </c>
      <c r="B497" s="89">
        <v>0.14799999999999999</v>
      </c>
    </row>
    <row r="498" spans="1:2">
      <c r="A498" s="88">
        <v>42607</v>
      </c>
      <c r="B498" s="89">
        <v>0.16</v>
      </c>
    </row>
    <row r="499" spans="1:2">
      <c r="A499" s="88">
        <v>42606</v>
      </c>
      <c r="B499" s="89">
        <v>0.14499999999999999</v>
      </c>
    </row>
    <row r="500" spans="1:2">
      <c r="A500" s="88">
        <v>42605</v>
      </c>
      <c r="B500" s="89">
        <v>0.14199999999999999</v>
      </c>
    </row>
    <row r="501" spans="1:2">
      <c r="A501" s="88">
        <v>42604</v>
      </c>
      <c r="B501" s="89">
        <v>0.14000000000000001</v>
      </c>
    </row>
    <row r="502" spans="1:2">
      <c r="A502" s="88">
        <v>42603</v>
      </c>
      <c r="B502" s="89" t="s">
        <v>145</v>
      </c>
    </row>
    <row r="503" spans="1:2">
      <c r="A503" s="88">
        <v>42602</v>
      </c>
      <c r="B503" s="89" t="s">
        <v>145</v>
      </c>
    </row>
    <row r="504" spans="1:2">
      <c r="A504" s="88">
        <v>42601</v>
      </c>
      <c r="B504" s="89">
        <v>0.189</v>
      </c>
    </row>
    <row r="505" spans="1:2">
      <c r="A505" s="88">
        <v>42600</v>
      </c>
      <c r="B505" s="89">
        <v>0.13600000000000001</v>
      </c>
    </row>
    <row r="506" spans="1:2">
      <c r="A506" s="88">
        <v>42599</v>
      </c>
      <c r="B506" s="89">
        <v>0.17299999999999999</v>
      </c>
    </row>
    <row r="507" spans="1:2">
      <c r="A507" s="88">
        <v>42598</v>
      </c>
      <c r="B507" s="89">
        <v>0.19800000000000001</v>
      </c>
    </row>
    <row r="508" spans="1:2">
      <c r="A508" s="88">
        <v>42597</v>
      </c>
      <c r="B508" s="89">
        <v>0.14799999999999999</v>
      </c>
    </row>
    <row r="509" spans="1:2">
      <c r="A509" s="88">
        <v>42596</v>
      </c>
      <c r="B509" s="89" t="s">
        <v>145</v>
      </c>
    </row>
    <row r="510" spans="1:2">
      <c r="A510" s="88">
        <v>42595</v>
      </c>
      <c r="B510" s="89" t="s">
        <v>145</v>
      </c>
    </row>
    <row r="511" spans="1:2">
      <c r="A511" s="88">
        <v>42594</v>
      </c>
      <c r="B511" s="89">
        <v>0.115</v>
      </c>
    </row>
    <row r="512" spans="1:2">
      <c r="A512" s="88">
        <v>42593</v>
      </c>
      <c r="B512" s="89">
        <v>0.128</v>
      </c>
    </row>
    <row r="513" spans="1:2">
      <c r="A513" s="88">
        <v>42592</v>
      </c>
      <c r="B513" s="89">
        <v>0.106</v>
      </c>
    </row>
    <row r="514" spans="1:2">
      <c r="A514" s="88">
        <v>42591</v>
      </c>
      <c r="B514" s="89">
        <v>0.14000000000000001</v>
      </c>
    </row>
    <row r="515" spans="1:2">
      <c r="A515" s="88">
        <v>42590</v>
      </c>
      <c r="B515" s="89">
        <v>0.158</v>
      </c>
    </row>
    <row r="516" spans="1:2">
      <c r="A516" s="88">
        <v>42589</v>
      </c>
      <c r="B516" s="89" t="s">
        <v>145</v>
      </c>
    </row>
    <row r="517" spans="1:2">
      <c r="A517" s="88">
        <v>42588</v>
      </c>
      <c r="B517" s="89" t="s">
        <v>145</v>
      </c>
    </row>
    <row r="518" spans="1:2">
      <c r="A518" s="88">
        <v>42587</v>
      </c>
      <c r="B518" s="89">
        <v>0.157</v>
      </c>
    </row>
    <row r="519" spans="1:2">
      <c r="A519" s="88">
        <v>42586</v>
      </c>
      <c r="B519" s="89">
        <v>0.13100000000000001</v>
      </c>
    </row>
    <row r="520" spans="1:2">
      <c r="A520" s="88">
        <v>42585</v>
      </c>
      <c r="B520" s="89">
        <v>0.192</v>
      </c>
    </row>
    <row r="521" spans="1:2">
      <c r="A521" s="88">
        <v>42584</v>
      </c>
      <c r="B521" s="89">
        <v>0.20100000000000001</v>
      </c>
    </row>
    <row r="522" spans="1:2">
      <c r="A522" s="88">
        <v>42583</v>
      </c>
      <c r="B522" s="89">
        <v>0.13100000000000001</v>
      </c>
    </row>
    <row r="523" spans="1:2">
      <c r="A523" s="88">
        <v>42582</v>
      </c>
      <c r="B523" s="89" t="s">
        <v>145</v>
      </c>
    </row>
    <row r="524" spans="1:2">
      <c r="A524" s="88">
        <v>42581</v>
      </c>
      <c r="B524" s="89" t="s">
        <v>145</v>
      </c>
    </row>
    <row r="525" spans="1:2">
      <c r="A525" s="88">
        <v>42580</v>
      </c>
      <c r="B525" s="89">
        <v>0.10100000000000001</v>
      </c>
    </row>
    <row r="526" spans="1:2">
      <c r="A526" s="88">
        <v>42579</v>
      </c>
      <c r="B526" s="89">
        <v>0.13900000000000001</v>
      </c>
    </row>
    <row r="527" spans="1:2">
      <c r="A527" s="88">
        <v>42578</v>
      </c>
      <c r="B527" s="89">
        <v>0.14099999999999999</v>
      </c>
    </row>
    <row r="528" spans="1:2">
      <c r="A528" s="88">
        <v>42577</v>
      </c>
      <c r="B528" s="89">
        <v>0.20100000000000001</v>
      </c>
    </row>
    <row r="529" spans="1:2">
      <c r="A529" s="88">
        <v>42576</v>
      </c>
      <c r="B529" s="89">
        <v>0.19800000000000001</v>
      </c>
    </row>
    <row r="530" spans="1:2">
      <c r="A530" s="88">
        <v>42575</v>
      </c>
      <c r="B530" s="89" t="s">
        <v>145</v>
      </c>
    </row>
    <row r="531" spans="1:2">
      <c r="A531" s="88">
        <v>42574</v>
      </c>
      <c r="B531" s="89" t="s">
        <v>145</v>
      </c>
    </row>
    <row r="532" spans="1:2">
      <c r="A532" s="88">
        <v>42573</v>
      </c>
      <c r="B532" s="89">
        <v>0.214</v>
      </c>
    </row>
    <row r="533" spans="1:2">
      <c r="A533" s="88">
        <v>42572</v>
      </c>
      <c r="B533" s="89">
        <v>0.22500000000000001</v>
      </c>
    </row>
    <row r="534" spans="1:2">
      <c r="A534" s="88">
        <v>42571</v>
      </c>
      <c r="B534" s="89">
        <v>0.22600000000000001</v>
      </c>
    </row>
    <row r="535" spans="1:2">
      <c r="A535" s="88">
        <v>42570</v>
      </c>
      <c r="B535" s="89">
        <v>0.20799999999999999</v>
      </c>
    </row>
    <row r="536" spans="1:2">
      <c r="A536" s="88">
        <v>42569</v>
      </c>
      <c r="B536" s="89">
        <v>0.21299999999999999</v>
      </c>
    </row>
    <row r="537" spans="1:2">
      <c r="A537" s="88">
        <v>42568</v>
      </c>
      <c r="B537" s="89" t="s">
        <v>145</v>
      </c>
    </row>
    <row r="538" spans="1:2">
      <c r="A538" s="88">
        <v>42567</v>
      </c>
      <c r="B538" s="89" t="s">
        <v>145</v>
      </c>
    </row>
    <row r="539" spans="1:2">
      <c r="A539" s="88">
        <v>42566</v>
      </c>
      <c r="B539" s="89">
        <v>0.23200000000000001</v>
      </c>
    </row>
    <row r="540" spans="1:2">
      <c r="A540" s="88">
        <v>42565</v>
      </c>
      <c r="B540" s="89">
        <v>0.191</v>
      </c>
    </row>
    <row r="541" spans="1:2">
      <c r="A541" s="88">
        <v>42564</v>
      </c>
      <c r="B541" s="89">
        <v>0.14499999999999999</v>
      </c>
    </row>
    <row r="542" spans="1:2">
      <c r="A542" s="88">
        <v>42563</v>
      </c>
      <c r="B542" s="89">
        <v>0.19400000000000001</v>
      </c>
    </row>
    <row r="543" spans="1:2">
      <c r="A543" s="88">
        <v>42562</v>
      </c>
      <c r="B543" s="89">
        <v>0.128</v>
      </c>
    </row>
    <row r="544" spans="1:2">
      <c r="A544" s="88">
        <v>42561</v>
      </c>
      <c r="B544" s="89" t="s">
        <v>145</v>
      </c>
    </row>
    <row r="545" spans="1:2">
      <c r="A545" s="88">
        <v>42560</v>
      </c>
      <c r="B545" s="89" t="s">
        <v>145</v>
      </c>
    </row>
    <row r="546" spans="1:2">
      <c r="A546" s="88">
        <v>42559</v>
      </c>
      <c r="B546" s="89">
        <v>0.107</v>
      </c>
    </row>
    <row r="547" spans="1:2">
      <c r="A547" s="88">
        <v>42558</v>
      </c>
      <c r="B547" s="89">
        <v>0.13800000000000001</v>
      </c>
    </row>
    <row r="548" spans="1:2">
      <c r="A548" s="88">
        <v>42557</v>
      </c>
      <c r="B548" s="89">
        <v>0.13400000000000001</v>
      </c>
    </row>
    <row r="549" spans="1:2">
      <c r="A549" s="88">
        <v>42556</v>
      </c>
      <c r="B549" s="89">
        <v>0.13800000000000001</v>
      </c>
    </row>
    <row r="550" spans="1:2">
      <c r="A550" s="88">
        <v>42555</v>
      </c>
      <c r="B550" s="89">
        <v>0.16900000000000001</v>
      </c>
    </row>
    <row r="551" spans="1:2">
      <c r="A551" s="88">
        <v>42554</v>
      </c>
      <c r="B551" s="89" t="s">
        <v>145</v>
      </c>
    </row>
    <row r="552" spans="1:2">
      <c r="A552" s="88">
        <v>42553</v>
      </c>
      <c r="B552" s="89" t="s">
        <v>145</v>
      </c>
    </row>
    <row r="553" spans="1:2">
      <c r="A553" s="88">
        <v>42552</v>
      </c>
      <c r="B553" s="89">
        <v>0.157</v>
      </c>
    </row>
    <row r="554" spans="1:2">
      <c r="A554" s="88">
        <v>42551</v>
      </c>
      <c r="B554" s="89">
        <v>0.20599999999999999</v>
      </c>
    </row>
    <row r="555" spans="1:2">
      <c r="A555" s="88">
        <v>42550</v>
      </c>
      <c r="B555" s="89">
        <v>0.218</v>
      </c>
    </row>
    <row r="556" spans="1:2">
      <c r="A556" s="88">
        <v>42549</v>
      </c>
      <c r="B556" s="89">
        <v>0.24</v>
      </c>
    </row>
    <row r="557" spans="1:2">
      <c r="A557" s="88">
        <v>42548</v>
      </c>
      <c r="B557" s="89">
        <v>0.308</v>
      </c>
    </row>
    <row r="558" spans="1:2">
      <c r="A558" s="88">
        <v>42547</v>
      </c>
      <c r="B558" s="89" t="s">
        <v>145</v>
      </c>
    </row>
    <row r="559" spans="1:2">
      <c r="A559" s="88">
        <v>42546</v>
      </c>
      <c r="B559" s="89" t="s">
        <v>145</v>
      </c>
    </row>
    <row r="560" spans="1:2">
      <c r="A560" s="88">
        <v>42545</v>
      </c>
      <c r="B560" s="89">
        <v>0.38900000000000001</v>
      </c>
    </row>
    <row r="561" spans="1:2">
      <c r="A561" s="88">
        <v>42544</v>
      </c>
      <c r="B561" s="89">
        <v>0.45500000000000002</v>
      </c>
    </row>
    <row r="562" spans="1:2">
      <c r="A562" s="88">
        <v>42543</v>
      </c>
      <c r="B562" s="89">
        <v>0.42099999999999999</v>
      </c>
    </row>
    <row r="563" spans="1:2">
      <c r="A563" s="88">
        <v>42542</v>
      </c>
      <c r="B563" s="89">
        <v>0.41599999999999998</v>
      </c>
    </row>
    <row r="564" spans="1:2">
      <c r="A564" s="88">
        <v>42541</v>
      </c>
      <c r="B564" s="89">
        <v>0.432</v>
      </c>
    </row>
    <row r="565" spans="1:2">
      <c r="A565" s="88">
        <v>42540</v>
      </c>
      <c r="B565" s="89" t="s">
        <v>145</v>
      </c>
    </row>
    <row r="566" spans="1:2">
      <c r="A566" s="88">
        <v>42539</v>
      </c>
      <c r="B566" s="89" t="s">
        <v>145</v>
      </c>
    </row>
    <row r="567" spans="1:2">
      <c r="A567" s="88">
        <v>42538</v>
      </c>
      <c r="B567" s="89">
        <v>0.42499999999999999</v>
      </c>
    </row>
    <row r="568" spans="1:2">
      <c r="A568" s="88">
        <v>42537</v>
      </c>
      <c r="B568" s="89">
        <v>0.4</v>
      </c>
    </row>
    <row r="569" spans="1:2">
      <c r="A569" s="88">
        <v>42536</v>
      </c>
      <c r="B569" s="89">
        <v>0.39800000000000002</v>
      </c>
    </row>
    <row r="570" spans="1:2">
      <c r="A570" s="88">
        <v>42535</v>
      </c>
      <c r="B570" s="89">
        <v>0.42399999999999999</v>
      </c>
    </row>
    <row r="571" spans="1:2">
      <c r="A571" s="88">
        <v>42534</v>
      </c>
      <c r="B571" s="89">
        <v>0.41399999999999998</v>
      </c>
    </row>
    <row r="572" spans="1:2">
      <c r="A572" s="88">
        <v>42533</v>
      </c>
      <c r="B572" s="89" t="s">
        <v>145</v>
      </c>
    </row>
    <row r="573" spans="1:2">
      <c r="A573" s="88">
        <v>42532</v>
      </c>
      <c r="B573" s="89" t="s">
        <v>145</v>
      </c>
    </row>
    <row r="574" spans="1:2">
      <c r="A574" s="88">
        <v>42531</v>
      </c>
      <c r="B574" s="89">
        <v>0.39</v>
      </c>
    </row>
    <row r="575" spans="1:2">
      <c r="A575" s="88">
        <v>42530</v>
      </c>
      <c r="B575" s="89">
        <v>0.39600000000000002</v>
      </c>
    </row>
    <row r="576" spans="1:2">
      <c r="A576" s="88">
        <v>42529</v>
      </c>
      <c r="B576" s="89">
        <v>0.42099999999999999</v>
      </c>
    </row>
    <row r="577" spans="1:2">
      <c r="A577" s="88">
        <v>42528</v>
      </c>
      <c r="B577" s="89">
        <v>0.41199999999999998</v>
      </c>
    </row>
    <row r="578" spans="1:2">
      <c r="A578" s="88">
        <v>42527</v>
      </c>
      <c r="B578" s="89">
        <v>0.45400000000000001</v>
      </c>
    </row>
    <row r="579" spans="1:2">
      <c r="A579" s="88">
        <v>42526</v>
      </c>
      <c r="B579" s="89" t="s">
        <v>145</v>
      </c>
    </row>
    <row r="580" spans="1:2">
      <c r="A580" s="88">
        <v>42525</v>
      </c>
      <c r="B580" s="89" t="s">
        <v>145</v>
      </c>
    </row>
    <row r="581" spans="1:2">
      <c r="A581" s="88">
        <v>42524</v>
      </c>
      <c r="B581" s="89">
        <v>0.42299999999999999</v>
      </c>
    </row>
    <row r="582" spans="1:2">
      <c r="A582" s="88">
        <v>42523</v>
      </c>
      <c r="B582" s="89">
        <v>0.46200000000000002</v>
      </c>
    </row>
    <row r="583" spans="1:2">
      <c r="A583" s="88">
        <v>42522</v>
      </c>
      <c r="B583" s="89">
        <v>0.47499999999999998</v>
      </c>
    </row>
    <row r="584" spans="1:2">
      <c r="A584" s="88">
        <v>42521</v>
      </c>
      <c r="B584" s="89">
        <v>0.48499999999999999</v>
      </c>
    </row>
    <row r="585" spans="1:2">
      <c r="A585" s="88">
        <v>42520</v>
      </c>
      <c r="B585" s="89">
        <v>0.505</v>
      </c>
    </row>
    <row r="586" spans="1:2">
      <c r="A586" s="88">
        <v>42519</v>
      </c>
      <c r="B586" s="89" t="s">
        <v>145</v>
      </c>
    </row>
    <row r="587" spans="1:2">
      <c r="A587" s="88">
        <v>42518</v>
      </c>
      <c r="B587" s="89" t="s">
        <v>145</v>
      </c>
    </row>
    <row r="588" spans="1:2">
      <c r="A588" s="88">
        <v>42517</v>
      </c>
      <c r="B588" s="89">
        <v>0.47599999999999998</v>
      </c>
    </row>
    <row r="589" spans="1:2">
      <c r="A589" s="88">
        <v>42516</v>
      </c>
      <c r="B589" s="89">
        <v>0.47899999999999998</v>
      </c>
    </row>
    <row r="590" spans="1:2">
      <c r="A590" s="88">
        <v>42515</v>
      </c>
      <c r="B590" s="89">
        <v>0.47899999999999998</v>
      </c>
    </row>
    <row r="591" spans="1:2">
      <c r="A591" s="88">
        <v>42514</v>
      </c>
      <c r="B591" s="89">
        <v>0.50600000000000001</v>
      </c>
    </row>
    <row r="592" spans="1:2">
      <c r="A592" s="88">
        <v>42513</v>
      </c>
      <c r="B592" s="89">
        <v>0.52</v>
      </c>
    </row>
    <row r="593" spans="1:2">
      <c r="A593" s="88">
        <v>42512</v>
      </c>
      <c r="B593" s="89" t="s">
        <v>145</v>
      </c>
    </row>
    <row r="594" spans="1:2">
      <c r="A594" s="88">
        <v>42511</v>
      </c>
      <c r="B594" s="89" t="s">
        <v>145</v>
      </c>
    </row>
    <row r="595" spans="1:2">
      <c r="A595" s="88">
        <v>42510</v>
      </c>
      <c r="B595" s="89">
        <v>0.51100000000000001</v>
      </c>
    </row>
    <row r="596" spans="1:2">
      <c r="A596" s="88">
        <v>42509</v>
      </c>
      <c r="B596" s="89">
        <v>0.51</v>
      </c>
    </row>
    <row r="597" spans="1:2">
      <c r="A597" s="88">
        <v>42508</v>
      </c>
      <c r="B597" s="89">
        <v>0.51200000000000001</v>
      </c>
    </row>
    <row r="598" spans="1:2">
      <c r="A598" s="88">
        <v>42507</v>
      </c>
      <c r="B598" s="89">
        <v>0.47299999999999998</v>
      </c>
    </row>
    <row r="599" spans="1:2">
      <c r="A599" s="88">
        <v>42506</v>
      </c>
      <c r="B599" s="89">
        <v>0.49</v>
      </c>
    </row>
    <row r="600" spans="1:2">
      <c r="A600" s="88">
        <v>42505</v>
      </c>
      <c r="B600" s="89" t="s">
        <v>145</v>
      </c>
    </row>
    <row r="601" spans="1:2">
      <c r="A601" s="88">
        <v>42504</v>
      </c>
      <c r="B601" s="89" t="s">
        <v>145</v>
      </c>
    </row>
    <row r="602" spans="1:2">
      <c r="A602" s="88">
        <v>42503</v>
      </c>
      <c r="B602" s="89">
        <v>0.47899999999999998</v>
      </c>
    </row>
    <row r="603" spans="1:2">
      <c r="A603" s="88">
        <v>42502</v>
      </c>
      <c r="B603" s="89">
        <v>0.50900000000000001</v>
      </c>
    </row>
    <row r="604" spans="1:2">
      <c r="A604" s="88">
        <v>42501</v>
      </c>
      <c r="B604" s="89">
        <v>0.47699999999999998</v>
      </c>
    </row>
    <row r="605" spans="1:2">
      <c r="A605" s="88">
        <v>42500</v>
      </c>
      <c r="B605" s="89">
        <v>0.48399999999999999</v>
      </c>
    </row>
    <row r="606" spans="1:2">
      <c r="A606" s="88">
        <v>42499</v>
      </c>
      <c r="B606" s="89">
        <v>0.499</v>
      </c>
    </row>
    <row r="607" spans="1:2">
      <c r="A607" s="88">
        <v>42498</v>
      </c>
      <c r="B607" s="89" t="s">
        <v>145</v>
      </c>
    </row>
    <row r="608" spans="1:2">
      <c r="A608" s="88">
        <v>42497</v>
      </c>
      <c r="B608" s="89" t="s">
        <v>145</v>
      </c>
    </row>
    <row r="609" spans="1:2">
      <c r="A609" s="88">
        <v>42496</v>
      </c>
      <c r="B609" s="89">
        <v>0.52500000000000002</v>
      </c>
    </row>
    <row r="610" spans="1:2">
      <c r="A610" s="88">
        <v>42495</v>
      </c>
      <c r="B610" s="89">
        <v>0.53800000000000003</v>
      </c>
    </row>
    <row r="611" spans="1:2">
      <c r="A611" s="88">
        <v>42494</v>
      </c>
      <c r="B611" s="89">
        <v>0.56499999999999995</v>
      </c>
    </row>
    <row r="612" spans="1:2">
      <c r="A612" s="88">
        <v>42493</v>
      </c>
      <c r="B612" s="89">
        <v>0.55800000000000005</v>
      </c>
    </row>
    <row r="613" spans="1:2">
      <c r="A613" s="88">
        <v>42492</v>
      </c>
      <c r="B613" s="89">
        <v>0.628</v>
      </c>
    </row>
    <row r="614" spans="1:2">
      <c r="A614" s="88">
        <v>42491</v>
      </c>
      <c r="B614" s="89" t="s">
        <v>145</v>
      </c>
    </row>
    <row r="615" spans="1:2">
      <c r="A615" s="88">
        <v>42490</v>
      </c>
      <c r="B615" s="89" t="s">
        <v>145</v>
      </c>
    </row>
    <row r="616" spans="1:2">
      <c r="A616" s="88">
        <v>42489</v>
      </c>
      <c r="B616" s="89">
        <v>0.64600000000000002</v>
      </c>
    </row>
    <row r="617" spans="1:2">
      <c r="A617" s="88">
        <v>42488</v>
      </c>
      <c r="B617" s="89">
        <v>0.59899999999999998</v>
      </c>
    </row>
    <row r="618" spans="1:2">
      <c r="A618" s="88">
        <v>42487</v>
      </c>
      <c r="B618" s="89">
        <v>0.64</v>
      </c>
    </row>
    <row r="619" spans="1:2">
      <c r="A619" s="88">
        <v>42486</v>
      </c>
      <c r="B619" s="89">
        <v>0.63800000000000001</v>
      </c>
    </row>
    <row r="620" spans="1:2">
      <c r="A620" s="88">
        <v>42485</v>
      </c>
      <c r="B620" s="89">
        <v>0.61</v>
      </c>
    </row>
    <row r="621" spans="1:2">
      <c r="A621" s="88">
        <v>42484</v>
      </c>
      <c r="B621" s="89" t="s">
        <v>145</v>
      </c>
    </row>
    <row r="622" spans="1:2">
      <c r="A622" s="88">
        <v>42483</v>
      </c>
      <c r="B622" s="89" t="s">
        <v>145</v>
      </c>
    </row>
    <row r="623" spans="1:2">
      <c r="A623" s="88">
        <v>42482</v>
      </c>
      <c r="B623" s="89">
        <v>0.56799999999999995</v>
      </c>
    </row>
    <row r="624" spans="1:2">
      <c r="A624" s="88">
        <v>42481</v>
      </c>
      <c r="B624" s="89">
        <v>0.56299999999999994</v>
      </c>
    </row>
    <row r="625" spans="1:2">
      <c r="A625" s="88">
        <v>42480</v>
      </c>
      <c r="B625" s="89">
        <v>0.49399999999999999</v>
      </c>
    </row>
    <row r="626" spans="1:2">
      <c r="A626" s="88">
        <v>42479</v>
      </c>
      <c r="B626" s="89">
        <v>0.52</v>
      </c>
    </row>
    <row r="627" spans="1:2">
      <c r="A627" s="88">
        <v>42478</v>
      </c>
      <c r="B627" s="89">
        <v>0.50700000000000001</v>
      </c>
    </row>
    <row r="628" spans="1:2">
      <c r="A628" s="88">
        <v>42477</v>
      </c>
      <c r="B628" s="89" t="s">
        <v>145</v>
      </c>
    </row>
    <row r="629" spans="1:2">
      <c r="A629" s="88">
        <v>42476</v>
      </c>
      <c r="B629" s="89" t="s">
        <v>145</v>
      </c>
    </row>
    <row r="630" spans="1:2">
      <c r="A630" s="88">
        <v>42475</v>
      </c>
      <c r="B630" s="89">
        <v>0.48099999999999998</v>
      </c>
    </row>
    <row r="631" spans="1:2">
      <c r="A631" s="88">
        <v>42474</v>
      </c>
      <c r="B631" s="89">
        <v>0.51300000000000001</v>
      </c>
    </row>
    <row r="632" spans="1:2">
      <c r="A632" s="88">
        <v>42473</v>
      </c>
      <c r="B632" s="89">
        <v>0.47599999999999998</v>
      </c>
    </row>
    <row r="633" spans="1:2">
      <c r="A633" s="88">
        <v>42472</v>
      </c>
      <c r="B633" s="89">
        <v>0.51900000000000002</v>
      </c>
    </row>
    <row r="634" spans="1:2">
      <c r="A634" s="88">
        <v>42471</v>
      </c>
      <c r="B634" s="89">
        <v>0.46800000000000003</v>
      </c>
    </row>
    <row r="635" spans="1:2">
      <c r="A635" s="88">
        <v>42470</v>
      </c>
      <c r="B635" s="89" t="s">
        <v>145</v>
      </c>
    </row>
    <row r="636" spans="1:2">
      <c r="A636" s="88">
        <v>42469</v>
      </c>
      <c r="B636" s="89" t="s">
        <v>145</v>
      </c>
    </row>
    <row r="637" spans="1:2">
      <c r="A637" s="88">
        <v>42468</v>
      </c>
      <c r="B637" s="89">
        <v>0.437</v>
      </c>
    </row>
    <row r="638" spans="1:2">
      <c r="A638" s="88">
        <v>42467</v>
      </c>
      <c r="B638" s="89">
        <v>0.438</v>
      </c>
    </row>
    <row r="639" spans="1:2">
      <c r="A639" s="88">
        <v>42466</v>
      </c>
      <c r="B639" s="89">
        <v>0.45600000000000002</v>
      </c>
    </row>
    <row r="640" spans="1:2">
      <c r="A640" s="88">
        <v>42465</v>
      </c>
      <c r="B640" s="89">
        <v>0.45200000000000001</v>
      </c>
    </row>
    <row r="641" spans="1:2">
      <c r="A641" s="88">
        <v>42464</v>
      </c>
      <c r="B641" s="89">
        <v>0.38300000000000001</v>
      </c>
    </row>
    <row r="642" spans="1:2">
      <c r="A642" s="88">
        <v>42463</v>
      </c>
      <c r="B642" s="89" t="s">
        <v>145</v>
      </c>
    </row>
    <row r="643" spans="1:2">
      <c r="A643" s="88">
        <v>42462</v>
      </c>
      <c r="B643" s="89" t="s">
        <v>145</v>
      </c>
    </row>
    <row r="644" spans="1:2">
      <c r="A644" s="88">
        <v>42461</v>
      </c>
      <c r="B644" s="89">
        <v>0.39100000000000001</v>
      </c>
    </row>
    <row r="645" spans="1:2">
      <c r="A645" s="88">
        <v>42460</v>
      </c>
      <c r="B645" s="89">
        <v>0.41199999999999998</v>
      </c>
    </row>
    <row r="646" spans="1:2">
      <c r="A646" s="88">
        <v>42459</v>
      </c>
      <c r="B646" s="89">
        <v>0.41699999999999998</v>
      </c>
    </row>
    <row r="647" spans="1:2">
      <c r="A647" s="88">
        <v>42458</v>
      </c>
      <c r="B647" s="89">
        <v>0.40400000000000003</v>
      </c>
    </row>
    <row r="648" spans="1:2">
      <c r="A648" s="88">
        <v>42457</v>
      </c>
      <c r="B648" s="89" t="s">
        <v>145</v>
      </c>
    </row>
    <row r="649" spans="1:2">
      <c r="A649" s="88">
        <v>42456</v>
      </c>
      <c r="B649" s="89" t="s">
        <v>145</v>
      </c>
    </row>
    <row r="650" spans="1:2">
      <c r="A650" s="88">
        <v>42455</v>
      </c>
      <c r="B650" s="89" t="s">
        <v>145</v>
      </c>
    </row>
    <row r="651" spans="1:2">
      <c r="A651" s="88">
        <v>42454</v>
      </c>
      <c r="B651" s="89" t="s">
        <v>145</v>
      </c>
    </row>
    <row r="652" spans="1:2">
      <c r="A652" s="88">
        <v>42453</v>
      </c>
      <c r="B652" s="89">
        <v>0.45200000000000001</v>
      </c>
    </row>
    <row r="653" spans="1:2">
      <c r="A653" s="88">
        <v>42452</v>
      </c>
      <c r="B653" s="89">
        <v>0.47099999999999997</v>
      </c>
    </row>
    <row r="654" spans="1:2">
      <c r="A654" s="88">
        <v>42451</v>
      </c>
      <c r="B654" s="89">
        <v>0.47499999999999998</v>
      </c>
    </row>
    <row r="655" spans="1:2">
      <c r="A655" s="88">
        <v>42450</v>
      </c>
      <c r="B655" s="89">
        <v>0.49099999999999999</v>
      </c>
    </row>
    <row r="656" spans="1:2">
      <c r="A656" s="88">
        <v>42449</v>
      </c>
      <c r="B656" s="89" t="s">
        <v>145</v>
      </c>
    </row>
    <row r="657" spans="1:2">
      <c r="A657" s="88">
        <v>42448</v>
      </c>
      <c r="B657" s="89" t="s">
        <v>145</v>
      </c>
    </row>
    <row r="658" spans="1:2">
      <c r="A658" s="88">
        <v>42447</v>
      </c>
      <c r="B658" s="89">
        <v>0.48099999999999998</v>
      </c>
    </row>
    <row r="659" spans="1:2">
      <c r="A659" s="88">
        <v>42446</v>
      </c>
      <c r="B659" s="89">
        <v>0.49</v>
      </c>
    </row>
    <row r="660" spans="1:2">
      <c r="A660" s="88">
        <v>42445</v>
      </c>
      <c r="B660" s="89">
        <v>0.56299999999999994</v>
      </c>
    </row>
    <row r="661" spans="1:2">
      <c r="A661" s="88">
        <v>42444</v>
      </c>
      <c r="B661" s="89">
        <v>0.58799999999999997</v>
      </c>
    </row>
    <row r="662" spans="1:2">
      <c r="A662" s="88">
        <v>42443</v>
      </c>
      <c r="B662" s="89">
        <v>0.54300000000000004</v>
      </c>
    </row>
    <row r="663" spans="1:2">
      <c r="A663" s="88">
        <v>42442</v>
      </c>
      <c r="B663" s="89" t="s">
        <v>145</v>
      </c>
    </row>
    <row r="664" spans="1:2">
      <c r="A664" s="88">
        <v>42441</v>
      </c>
      <c r="B664" s="89" t="s">
        <v>145</v>
      </c>
    </row>
    <row r="665" spans="1:2">
      <c r="A665" s="88">
        <v>42440</v>
      </c>
      <c r="B665" s="89">
        <v>0.54200000000000004</v>
      </c>
    </row>
    <row r="666" spans="1:2">
      <c r="A666" s="88">
        <v>42439</v>
      </c>
      <c r="B666" s="89">
        <v>0.58699999999999997</v>
      </c>
    </row>
    <row r="667" spans="1:2">
      <c r="A667" s="88">
        <v>42438</v>
      </c>
      <c r="B667" s="89">
        <v>0.54100000000000004</v>
      </c>
    </row>
    <row r="668" spans="1:2">
      <c r="A668" s="88">
        <v>42437</v>
      </c>
      <c r="B668" s="89">
        <v>0.495</v>
      </c>
    </row>
    <row r="669" spans="1:2">
      <c r="A669" s="88">
        <v>42436</v>
      </c>
      <c r="B669" s="89">
        <v>0.54800000000000004</v>
      </c>
    </row>
    <row r="670" spans="1:2">
      <c r="A670" s="88">
        <v>42435</v>
      </c>
      <c r="B670" s="89" t="s">
        <v>145</v>
      </c>
    </row>
    <row r="671" spans="1:2">
      <c r="A671" s="88">
        <v>42434</v>
      </c>
      <c r="B671" s="89" t="s">
        <v>145</v>
      </c>
    </row>
    <row r="672" spans="1:2">
      <c r="A672" s="88">
        <v>42433</v>
      </c>
      <c r="B672" s="89">
        <v>0.58499999999999996</v>
      </c>
    </row>
    <row r="673" spans="1:2">
      <c r="A673" s="88">
        <v>42432</v>
      </c>
      <c r="B673" s="89">
        <v>0.53200000000000003</v>
      </c>
    </row>
    <row r="674" spans="1:2">
      <c r="A674" s="88">
        <v>42431</v>
      </c>
      <c r="B674" s="89">
        <v>0.56799999999999995</v>
      </c>
    </row>
    <row r="675" spans="1:2">
      <c r="A675" s="88">
        <v>42430</v>
      </c>
      <c r="B675" s="89">
        <v>0.51100000000000001</v>
      </c>
    </row>
    <row r="676" spans="1:2">
      <c r="A676" s="88">
        <v>42429</v>
      </c>
      <c r="B676" s="89">
        <v>0.47199999999999998</v>
      </c>
    </row>
    <row r="677" spans="1:2">
      <c r="A677" s="88">
        <v>42428</v>
      </c>
      <c r="B677" s="89" t="s">
        <v>145</v>
      </c>
    </row>
    <row r="678" spans="1:2">
      <c r="A678" s="88">
        <v>42427</v>
      </c>
      <c r="B678" s="89" t="s">
        <v>145</v>
      </c>
    </row>
    <row r="679" spans="1:2">
      <c r="A679" s="88">
        <v>42426</v>
      </c>
      <c r="B679" s="89">
        <v>0.505</v>
      </c>
    </row>
    <row r="680" spans="1:2">
      <c r="A680" s="88">
        <v>42425</v>
      </c>
      <c r="B680" s="89">
        <v>0.51</v>
      </c>
    </row>
    <row r="681" spans="1:2">
      <c r="A681" s="88">
        <v>42424</v>
      </c>
      <c r="B681" s="89">
        <v>0.51700000000000002</v>
      </c>
    </row>
    <row r="682" spans="1:2">
      <c r="A682" s="88">
        <v>42423</v>
      </c>
      <c r="B682" s="89">
        <v>0.54200000000000004</v>
      </c>
    </row>
    <row r="683" spans="1:2">
      <c r="A683" s="88">
        <v>42422</v>
      </c>
      <c r="B683" s="89">
        <v>0.52800000000000002</v>
      </c>
    </row>
    <row r="684" spans="1:2">
      <c r="A684" s="88">
        <v>42421</v>
      </c>
      <c r="B684" s="89" t="s">
        <v>145</v>
      </c>
    </row>
    <row r="685" spans="1:2">
      <c r="A685" s="88">
        <v>42420</v>
      </c>
      <c r="B685" s="89" t="s">
        <v>145</v>
      </c>
    </row>
    <row r="686" spans="1:2">
      <c r="A686" s="88">
        <v>42419</v>
      </c>
      <c r="B686" s="89">
        <v>0.56799999999999995</v>
      </c>
    </row>
    <row r="687" spans="1:2">
      <c r="A687" s="88">
        <v>42418</v>
      </c>
      <c r="B687" s="89">
        <v>0.57599999999999996</v>
      </c>
    </row>
    <row r="688" spans="1:2">
      <c r="A688" s="88">
        <v>42417</v>
      </c>
      <c r="B688" s="89">
        <v>0.64700000000000002</v>
      </c>
    </row>
    <row r="689" spans="1:2">
      <c r="A689" s="88">
        <v>42416</v>
      </c>
      <c r="B689" s="89">
        <v>0.65</v>
      </c>
    </row>
    <row r="690" spans="1:2">
      <c r="A690" s="88">
        <v>42415</v>
      </c>
      <c r="B690" s="89">
        <v>0.61699999999999999</v>
      </c>
    </row>
    <row r="691" spans="1:2">
      <c r="A691" s="88">
        <v>42414</v>
      </c>
      <c r="B691" s="89" t="s">
        <v>145</v>
      </c>
    </row>
    <row r="692" spans="1:2">
      <c r="A692" s="88">
        <v>42413</v>
      </c>
      <c r="B692" s="89" t="s">
        <v>145</v>
      </c>
    </row>
    <row r="693" spans="1:2">
      <c r="A693" s="88">
        <v>42412</v>
      </c>
      <c r="B693" s="89">
        <v>0.65700000000000003</v>
      </c>
    </row>
    <row r="694" spans="1:2">
      <c r="A694" s="88">
        <v>42411</v>
      </c>
      <c r="B694" s="89">
        <v>0.58799999999999997</v>
      </c>
    </row>
    <row r="695" spans="1:2">
      <c r="A695" s="88">
        <v>42410</v>
      </c>
      <c r="B695" s="89">
        <v>0.624</v>
      </c>
    </row>
    <row r="696" spans="1:2">
      <c r="A696" s="88">
        <v>42409</v>
      </c>
      <c r="B696" s="89">
        <v>0.61899999999999999</v>
      </c>
    </row>
    <row r="697" spans="1:2">
      <c r="A697" s="88">
        <v>42408</v>
      </c>
      <c r="B697" s="89">
        <v>0.60299999999999998</v>
      </c>
    </row>
    <row r="698" spans="1:2">
      <c r="A698" s="88">
        <v>42407</v>
      </c>
      <c r="B698" s="89" t="s">
        <v>145</v>
      </c>
    </row>
    <row r="699" spans="1:2">
      <c r="A699" s="88">
        <v>42406</v>
      </c>
      <c r="B699" s="89" t="s">
        <v>145</v>
      </c>
    </row>
    <row r="700" spans="1:2">
      <c r="A700" s="88">
        <v>42405</v>
      </c>
      <c r="B700" s="89">
        <v>0.63300000000000001</v>
      </c>
    </row>
    <row r="701" spans="1:2">
      <c r="A701" s="88">
        <v>42404</v>
      </c>
      <c r="B701" s="89">
        <v>0.63600000000000001</v>
      </c>
    </row>
    <row r="702" spans="1:2">
      <c r="A702" s="88">
        <v>42403</v>
      </c>
      <c r="B702" s="89">
        <v>0.61099999999999999</v>
      </c>
    </row>
    <row r="703" spans="1:2">
      <c r="A703" s="88">
        <v>42402</v>
      </c>
      <c r="B703" s="89">
        <v>0.65100000000000002</v>
      </c>
    </row>
    <row r="704" spans="1:2">
      <c r="A704" s="88">
        <v>42401</v>
      </c>
      <c r="B704" s="89">
        <v>0.68400000000000005</v>
      </c>
    </row>
    <row r="705" spans="1:2">
      <c r="A705" s="88">
        <v>42400</v>
      </c>
      <c r="B705" s="89" t="s">
        <v>145</v>
      </c>
    </row>
    <row r="706" spans="1:2">
      <c r="A706" s="88">
        <v>42399</v>
      </c>
      <c r="B706" s="89" t="s">
        <v>145</v>
      </c>
    </row>
    <row r="707" spans="1:2">
      <c r="A707" s="88">
        <v>42398</v>
      </c>
      <c r="B707" s="89">
        <v>0.64900000000000002</v>
      </c>
    </row>
    <row r="708" spans="1:2">
      <c r="A708" s="88">
        <v>42397</v>
      </c>
      <c r="B708" s="89">
        <v>0.73399999999999999</v>
      </c>
    </row>
    <row r="709" spans="1:2">
      <c r="A709" s="88">
        <v>42396</v>
      </c>
      <c r="B709" s="89">
        <v>0.754</v>
      </c>
    </row>
    <row r="710" spans="1:2">
      <c r="A710" s="88">
        <v>42395</v>
      </c>
      <c r="B710" s="89">
        <v>0.748</v>
      </c>
    </row>
    <row r="711" spans="1:2">
      <c r="A711" s="88">
        <v>42394</v>
      </c>
      <c r="B711" s="89">
        <v>0.78800000000000003</v>
      </c>
    </row>
    <row r="712" spans="1:2">
      <c r="A712" s="88">
        <v>42393</v>
      </c>
      <c r="B712" s="89" t="s">
        <v>145</v>
      </c>
    </row>
    <row r="713" spans="1:2">
      <c r="A713" s="88">
        <v>42392</v>
      </c>
      <c r="B713" s="89" t="s">
        <v>145</v>
      </c>
    </row>
    <row r="714" spans="1:2">
      <c r="A714" s="88">
        <v>42391</v>
      </c>
      <c r="B714" s="89">
        <v>0.80300000000000005</v>
      </c>
    </row>
    <row r="715" spans="1:2">
      <c r="A715" s="88">
        <v>42390</v>
      </c>
      <c r="B715" s="89">
        <v>0.77500000000000002</v>
      </c>
    </row>
    <row r="716" spans="1:2">
      <c r="A716" s="88">
        <v>42389</v>
      </c>
      <c r="B716" s="89">
        <v>0.83099999999999996</v>
      </c>
    </row>
    <row r="717" spans="1:2">
      <c r="A717" s="88">
        <v>42388</v>
      </c>
      <c r="B717" s="89">
        <v>0.86899999999999999</v>
      </c>
    </row>
    <row r="718" spans="1:2">
      <c r="A718" s="88">
        <v>42387</v>
      </c>
      <c r="B718" s="89">
        <v>0.871</v>
      </c>
    </row>
    <row r="719" spans="1:2">
      <c r="A719" s="88">
        <v>42386</v>
      </c>
      <c r="B719" s="89" t="s">
        <v>145</v>
      </c>
    </row>
    <row r="720" spans="1:2">
      <c r="A720" s="88">
        <v>42385</v>
      </c>
      <c r="B720" s="89" t="s">
        <v>145</v>
      </c>
    </row>
    <row r="721" spans="1:2">
      <c r="A721" s="88">
        <v>42384</v>
      </c>
      <c r="B721" s="89">
        <v>0.86499999999999999</v>
      </c>
    </row>
    <row r="722" spans="1:2">
      <c r="A722" s="88">
        <v>42383</v>
      </c>
      <c r="B722" s="89">
        <v>0.90300000000000002</v>
      </c>
    </row>
    <row r="723" spans="1:2">
      <c r="A723" s="88">
        <v>42382</v>
      </c>
      <c r="B723" s="89">
        <v>0.89100000000000001</v>
      </c>
    </row>
    <row r="724" spans="1:2">
      <c r="A724" s="88">
        <v>42381</v>
      </c>
      <c r="B724" s="89">
        <v>0.91400000000000003</v>
      </c>
    </row>
    <row r="725" spans="1:2">
      <c r="A725" s="88">
        <v>42380</v>
      </c>
      <c r="B725" s="89">
        <v>0.92200000000000004</v>
      </c>
    </row>
    <row r="726" spans="1:2">
      <c r="A726" s="88">
        <v>42379</v>
      </c>
      <c r="B726" s="89" t="s">
        <v>145</v>
      </c>
    </row>
    <row r="727" spans="1:2">
      <c r="A727" s="88">
        <v>42378</v>
      </c>
      <c r="B727" s="89" t="s">
        <v>145</v>
      </c>
    </row>
    <row r="728" spans="1:2">
      <c r="A728" s="88">
        <v>42377</v>
      </c>
      <c r="B728" s="89">
        <v>0.877</v>
      </c>
    </row>
    <row r="729" spans="1:2">
      <c r="A729" s="88">
        <v>42376</v>
      </c>
      <c r="B729" s="89">
        <v>0.92200000000000004</v>
      </c>
    </row>
    <row r="730" spans="1:2">
      <c r="A730" s="88">
        <v>42375</v>
      </c>
      <c r="B730" s="89">
        <v>0.88300000000000001</v>
      </c>
    </row>
    <row r="731" spans="1:2">
      <c r="A731" s="88">
        <v>42374</v>
      </c>
      <c r="B731" s="89">
        <v>0.92</v>
      </c>
    </row>
    <row r="732" spans="1:2">
      <c r="A732" s="88">
        <v>42373</v>
      </c>
      <c r="B732" s="89">
        <v>0.93799999999999994</v>
      </c>
    </row>
    <row r="733" spans="1:2">
      <c r="A733" s="88">
        <v>42372</v>
      </c>
      <c r="B733" s="89" t="s">
        <v>145</v>
      </c>
    </row>
    <row r="734" spans="1:2">
      <c r="A734" s="88">
        <v>42371</v>
      </c>
      <c r="B734" s="89" t="s">
        <v>145</v>
      </c>
    </row>
    <row r="735" spans="1:2">
      <c r="A735" s="88">
        <v>42370</v>
      </c>
      <c r="B735" s="89" t="s">
        <v>145</v>
      </c>
    </row>
    <row r="736" spans="1:2">
      <c r="A736" s="88">
        <v>42369</v>
      </c>
      <c r="B736" s="89" t="s">
        <v>145</v>
      </c>
    </row>
    <row r="737" spans="1:2">
      <c r="A737" s="88">
        <v>42368</v>
      </c>
      <c r="B737" s="89">
        <v>0.995</v>
      </c>
    </row>
    <row r="738" spans="1:2">
      <c r="A738" s="88">
        <v>42367</v>
      </c>
      <c r="B738" s="89">
        <v>0.997</v>
      </c>
    </row>
    <row r="739" spans="1:2">
      <c r="A739" s="88">
        <v>42366</v>
      </c>
      <c r="B739" s="89">
        <v>0.90800000000000003</v>
      </c>
    </row>
    <row r="740" spans="1:2">
      <c r="A740" s="88">
        <v>42365</v>
      </c>
      <c r="B740" s="89" t="s">
        <v>145</v>
      </c>
    </row>
    <row r="741" spans="1:2">
      <c r="A741" s="88">
        <v>42364</v>
      </c>
      <c r="B741" s="89" t="s">
        <v>145</v>
      </c>
    </row>
    <row r="742" spans="1:2">
      <c r="A742" s="88">
        <v>42363</v>
      </c>
      <c r="B742" s="89" t="s">
        <v>145</v>
      </c>
    </row>
    <row r="743" spans="1:2">
      <c r="A743" s="88">
        <v>42362</v>
      </c>
      <c r="B743" s="89">
        <v>0.98899999999999999</v>
      </c>
    </row>
    <row r="744" spans="1:2">
      <c r="A744" s="88">
        <v>42361</v>
      </c>
      <c r="B744" s="89">
        <v>0.98699999999999999</v>
      </c>
    </row>
    <row r="745" spans="1:2">
      <c r="A745" s="88">
        <v>42360</v>
      </c>
      <c r="B745" s="89">
        <v>0.95499999999999996</v>
      </c>
    </row>
    <row r="746" spans="1:2">
      <c r="A746" s="88">
        <v>42359</v>
      </c>
      <c r="B746" s="89">
        <v>0.89600000000000002</v>
      </c>
    </row>
    <row r="747" spans="1:2">
      <c r="A747" s="88">
        <v>42358</v>
      </c>
      <c r="B747" s="89" t="s">
        <v>145</v>
      </c>
    </row>
    <row r="748" spans="1:2">
      <c r="A748" s="88">
        <v>42357</v>
      </c>
      <c r="B748" s="89" t="s">
        <v>145</v>
      </c>
    </row>
    <row r="749" spans="1:2">
      <c r="A749" s="88">
        <v>42356</v>
      </c>
      <c r="B749" s="89">
        <v>0.89200000000000002</v>
      </c>
    </row>
    <row r="750" spans="1:2">
      <c r="A750" s="88">
        <v>42355</v>
      </c>
      <c r="B750" s="89">
        <v>0.94099999999999995</v>
      </c>
    </row>
    <row r="751" spans="1:2">
      <c r="A751" s="88">
        <v>42354</v>
      </c>
      <c r="B751" s="89">
        <v>1.0169999999999999</v>
      </c>
    </row>
    <row r="752" spans="1:2">
      <c r="A752" s="88">
        <v>42353</v>
      </c>
      <c r="B752" s="89">
        <v>0.98799999999999999</v>
      </c>
    </row>
    <row r="753" spans="1:2">
      <c r="A753" s="88">
        <v>42352</v>
      </c>
      <c r="B753" s="89">
        <v>0.90400000000000003</v>
      </c>
    </row>
    <row r="754" spans="1:2">
      <c r="A754" s="88">
        <v>42351</v>
      </c>
      <c r="B754" s="89" t="s">
        <v>145</v>
      </c>
    </row>
    <row r="755" spans="1:2">
      <c r="A755" s="88">
        <v>42350</v>
      </c>
      <c r="B755" s="89" t="s">
        <v>145</v>
      </c>
    </row>
    <row r="756" spans="1:2">
      <c r="A756" s="88">
        <v>42349</v>
      </c>
      <c r="B756" s="89">
        <v>0.86499999999999999</v>
      </c>
    </row>
    <row r="757" spans="1:2">
      <c r="A757" s="88">
        <v>42348</v>
      </c>
      <c r="B757" s="89">
        <v>0.88700000000000001</v>
      </c>
    </row>
    <row r="758" spans="1:2">
      <c r="A758" s="88">
        <v>42347</v>
      </c>
      <c r="B758" s="89">
        <v>0.92200000000000004</v>
      </c>
    </row>
    <row r="759" spans="1:2">
      <c r="A759" s="88">
        <v>42346</v>
      </c>
      <c r="B759" s="89" t="s">
        <v>145</v>
      </c>
    </row>
    <row r="760" spans="1:2">
      <c r="A760" s="88">
        <v>42345</v>
      </c>
      <c r="B760" s="89">
        <v>0.9</v>
      </c>
    </row>
    <row r="761" spans="1:2">
      <c r="A761" s="88">
        <v>42344</v>
      </c>
      <c r="B761" s="89" t="s">
        <v>145</v>
      </c>
    </row>
    <row r="762" spans="1:2">
      <c r="A762" s="88">
        <v>42343</v>
      </c>
      <c r="B762" s="89" t="s">
        <v>145</v>
      </c>
    </row>
    <row r="763" spans="1:2">
      <c r="A763" s="88">
        <v>42342</v>
      </c>
      <c r="B763" s="89">
        <v>1.01</v>
      </c>
    </row>
    <row r="764" spans="1:2">
      <c r="A764" s="88">
        <v>42341</v>
      </c>
      <c r="B764" s="89">
        <v>0.995</v>
      </c>
    </row>
    <row r="765" spans="1:2">
      <c r="A765" s="88">
        <v>42340</v>
      </c>
      <c r="B765" s="89">
        <v>0.78600000000000003</v>
      </c>
    </row>
    <row r="766" spans="1:2">
      <c r="A766" s="88">
        <v>42339</v>
      </c>
      <c r="B766" s="89">
        <v>0.79</v>
      </c>
    </row>
    <row r="767" spans="1:2">
      <c r="A767" s="88">
        <v>42338</v>
      </c>
      <c r="B767" s="89">
        <v>0.79400000000000004</v>
      </c>
    </row>
    <row r="768" spans="1:2">
      <c r="A768" s="88">
        <v>42337</v>
      </c>
      <c r="B768" s="89" t="s">
        <v>145</v>
      </c>
    </row>
    <row r="769" spans="1:2">
      <c r="A769" s="88">
        <v>42336</v>
      </c>
      <c r="B769" s="89" t="s">
        <v>145</v>
      </c>
    </row>
    <row r="770" spans="1:2">
      <c r="A770" s="88">
        <v>42335</v>
      </c>
      <c r="B770" s="89">
        <v>0.77</v>
      </c>
    </row>
    <row r="771" spans="1:2">
      <c r="A771" s="88">
        <v>42334</v>
      </c>
      <c r="B771" s="89">
        <v>0.8</v>
      </c>
    </row>
    <row r="772" spans="1:2">
      <c r="A772" s="88">
        <v>42333</v>
      </c>
      <c r="B772" s="89">
        <v>0.80300000000000005</v>
      </c>
    </row>
    <row r="773" spans="1:2">
      <c r="A773" s="88">
        <v>42332</v>
      </c>
      <c r="B773" s="89">
        <v>0.84499999999999997</v>
      </c>
    </row>
    <row r="774" spans="1:2">
      <c r="A774" s="88">
        <v>42331</v>
      </c>
      <c r="B774" s="89">
        <v>0.878</v>
      </c>
    </row>
    <row r="775" spans="1:2">
      <c r="A775" s="88">
        <v>42330</v>
      </c>
      <c r="B775" s="89" t="s">
        <v>145</v>
      </c>
    </row>
    <row r="776" spans="1:2">
      <c r="A776" s="88">
        <v>42329</v>
      </c>
      <c r="B776" s="89" t="s">
        <v>145</v>
      </c>
    </row>
    <row r="777" spans="1:2">
      <c r="A777" s="88">
        <v>42328</v>
      </c>
      <c r="B777" s="89">
        <v>0.81499999999999995</v>
      </c>
    </row>
    <row r="778" spans="1:2">
      <c r="A778" s="88">
        <v>42327</v>
      </c>
      <c r="B778" s="89">
        <v>0.81100000000000005</v>
      </c>
    </row>
    <row r="779" spans="1:2">
      <c r="A779" s="88">
        <v>42326</v>
      </c>
      <c r="B779" s="89">
        <v>0.82599999999999996</v>
      </c>
    </row>
    <row r="780" spans="1:2">
      <c r="A780" s="88">
        <v>42325</v>
      </c>
      <c r="B780" s="89">
        <v>0.85799999999999998</v>
      </c>
    </row>
    <row r="781" spans="1:2">
      <c r="A781" s="88">
        <v>42324</v>
      </c>
      <c r="B781" s="89">
        <v>0.85499999999999998</v>
      </c>
    </row>
    <row r="782" spans="1:2">
      <c r="A782" s="88">
        <v>42323</v>
      </c>
      <c r="B782" s="89" t="s">
        <v>145</v>
      </c>
    </row>
    <row r="783" spans="1:2">
      <c r="A783" s="88">
        <v>42322</v>
      </c>
      <c r="B783" s="89" t="s">
        <v>145</v>
      </c>
    </row>
    <row r="784" spans="1:2">
      <c r="A784" s="88">
        <v>42321</v>
      </c>
      <c r="B784" s="89">
        <v>0.879</v>
      </c>
    </row>
    <row r="785" spans="1:2">
      <c r="A785" s="88">
        <v>42320</v>
      </c>
      <c r="B785" s="89">
        <v>0.92700000000000005</v>
      </c>
    </row>
    <row r="786" spans="1:2">
      <c r="A786" s="88">
        <v>42319</v>
      </c>
      <c r="B786" s="89">
        <v>0.93300000000000005</v>
      </c>
    </row>
    <row r="787" spans="1:2">
      <c r="A787" s="88">
        <v>42318</v>
      </c>
      <c r="B787" s="89">
        <v>0.95599999999999996</v>
      </c>
    </row>
    <row r="788" spans="1:2">
      <c r="A788" s="88">
        <v>42317</v>
      </c>
      <c r="B788" s="89">
        <v>0.996</v>
      </c>
    </row>
    <row r="789" spans="1:2">
      <c r="A789" s="88">
        <v>42316</v>
      </c>
      <c r="B789" s="89" t="s">
        <v>145</v>
      </c>
    </row>
    <row r="790" spans="1:2">
      <c r="A790" s="88">
        <v>42315</v>
      </c>
      <c r="B790" s="89" t="s">
        <v>145</v>
      </c>
    </row>
    <row r="791" spans="1:2">
      <c r="A791" s="88">
        <v>42314</v>
      </c>
      <c r="B791" s="89">
        <v>1.024</v>
      </c>
    </row>
    <row r="792" spans="1:2">
      <c r="A792" s="88">
        <v>42313</v>
      </c>
      <c r="B792" s="89">
        <v>0.95099999999999996</v>
      </c>
    </row>
    <row r="793" spans="1:2">
      <c r="A793" s="88">
        <v>42312</v>
      </c>
      <c r="B793" s="89">
        <v>0.96199999999999997</v>
      </c>
    </row>
    <row r="794" spans="1:2">
      <c r="A794" s="88">
        <v>42311</v>
      </c>
      <c r="B794" s="89">
        <v>0.93400000000000005</v>
      </c>
    </row>
    <row r="795" spans="1:2">
      <c r="A795" s="88">
        <v>42310</v>
      </c>
      <c r="B795" s="89">
        <v>0.92900000000000005</v>
      </c>
    </row>
    <row r="796" spans="1:2">
      <c r="A796" s="88">
        <v>42309</v>
      </c>
      <c r="B796" s="89" t="s">
        <v>145</v>
      </c>
    </row>
    <row r="797" spans="1:2">
      <c r="A797" s="88">
        <v>42308</v>
      </c>
      <c r="B797" s="89" t="s">
        <v>145</v>
      </c>
    </row>
    <row r="798" spans="1:2">
      <c r="A798" s="88">
        <v>42307</v>
      </c>
      <c r="B798" s="89">
        <v>0.87</v>
      </c>
    </row>
    <row r="799" spans="1:2">
      <c r="A799" s="88">
        <v>42306</v>
      </c>
      <c r="B799" s="89">
        <v>0.878</v>
      </c>
    </row>
    <row r="800" spans="1:2">
      <c r="A800" s="88">
        <v>42305</v>
      </c>
      <c r="B800" s="89">
        <v>0.78700000000000003</v>
      </c>
    </row>
    <row r="801" spans="1:2">
      <c r="A801" s="88">
        <v>42304</v>
      </c>
      <c r="B801" s="89">
        <v>0.79400000000000004</v>
      </c>
    </row>
    <row r="802" spans="1:2">
      <c r="A802" s="88">
        <v>42303</v>
      </c>
      <c r="B802" s="89">
        <v>0.84599999999999997</v>
      </c>
    </row>
    <row r="803" spans="1:2">
      <c r="A803" s="88">
        <v>42302</v>
      </c>
      <c r="B803" s="89" t="s">
        <v>145</v>
      </c>
    </row>
    <row r="804" spans="1:2">
      <c r="A804" s="88">
        <v>42301</v>
      </c>
      <c r="B804" s="89" t="s">
        <v>145</v>
      </c>
    </row>
    <row r="805" spans="1:2">
      <c r="A805" s="88">
        <v>42300</v>
      </c>
      <c r="B805" s="89">
        <v>0.85</v>
      </c>
    </row>
    <row r="806" spans="1:2">
      <c r="A806" s="88">
        <v>42299</v>
      </c>
      <c r="B806" s="89">
        <v>0.85699999999999998</v>
      </c>
    </row>
    <row r="807" spans="1:2">
      <c r="A807" s="88">
        <v>42298</v>
      </c>
      <c r="B807" s="89">
        <v>0.93400000000000005</v>
      </c>
    </row>
    <row r="808" spans="1:2">
      <c r="A808" s="88">
        <v>42297</v>
      </c>
      <c r="B808" s="89">
        <v>1.008</v>
      </c>
    </row>
    <row r="809" spans="1:2">
      <c r="A809" s="88">
        <v>42296</v>
      </c>
      <c r="B809" s="89">
        <v>0.85099999999999998</v>
      </c>
    </row>
    <row r="810" spans="1:2">
      <c r="A810" s="88">
        <v>42295</v>
      </c>
      <c r="B810" s="89" t="s">
        <v>145</v>
      </c>
    </row>
    <row r="811" spans="1:2">
      <c r="A811" s="88">
        <v>42294</v>
      </c>
      <c r="B811" s="89" t="s">
        <v>145</v>
      </c>
    </row>
    <row r="812" spans="1:2">
      <c r="A812" s="88">
        <v>42293</v>
      </c>
      <c r="B812" s="89">
        <v>0.83499999999999996</v>
      </c>
    </row>
    <row r="813" spans="1:2">
      <c r="A813" s="88">
        <v>42292</v>
      </c>
      <c r="B813" s="89">
        <v>0.84599999999999997</v>
      </c>
    </row>
    <row r="814" spans="1:2">
      <c r="A814" s="88">
        <v>42291</v>
      </c>
      <c r="B814" s="89">
        <v>0.83399999999999996</v>
      </c>
    </row>
    <row r="815" spans="1:2">
      <c r="A815" s="88">
        <v>42290</v>
      </c>
      <c r="B815" s="89">
        <v>0.877</v>
      </c>
    </row>
    <row r="816" spans="1:2">
      <c r="A816" s="88">
        <v>42289</v>
      </c>
      <c r="B816" s="89">
        <v>0.871</v>
      </c>
    </row>
    <row r="817" spans="1:2">
      <c r="A817" s="88">
        <v>42288</v>
      </c>
      <c r="B817" s="89" t="s">
        <v>145</v>
      </c>
    </row>
    <row r="818" spans="1:2">
      <c r="A818" s="88">
        <v>42287</v>
      </c>
      <c r="B818" s="89" t="s">
        <v>145</v>
      </c>
    </row>
    <row r="819" spans="1:2">
      <c r="A819" s="88">
        <v>42286</v>
      </c>
      <c r="B819" s="89">
        <v>0.90700000000000003</v>
      </c>
    </row>
    <row r="820" spans="1:2">
      <c r="A820" s="88">
        <v>42285</v>
      </c>
      <c r="B820" s="89">
        <v>0.878</v>
      </c>
    </row>
    <row r="821" spans="1:2">
      <c r="A821" s="88">
        <v>42284</v>
      </c>
      <c r="B821" s="89">
        <v>0.88600000000000001</v>
      </c>
    </row>
    <row r="822" spans="1:2">
      <c r="A822" s="88">
        <v>42283</v>
      </c>
      <c r="B822" s="89">
        <v>0.89800000000000002</v>
      </c>
    </row>
    <row r="823" spans="1:2">
      <c r="A823" s="88">
        <v>42282</v>
      </c>
      <c r="B823" s="89">
        <v>0.86199999999999999</v>
      </c>
    </row>
    <row r="824" spans="1:2">
      <c r="A824" s="88">
        <v>42281</v>
      </c>
      <c r="B824" s="89" t="s">
        <v>145</v>
      </c>
    </row>
    <row r="825" spans="1:2">
      <c r="A825" s="88">
        <v>42280</v>
      </c>
      <c r="B825" s="89" t="s">
        <v>145</v>
      </c>
    </row>
    <row r="826" spans="1:2">
      <c r="A826" s="88">
        <v>42279</v>
      </c>
      <c r="B826" s="89">
        <v>0.81299999999999994</v>
      </c>
    </row>
    <row r="827" spans="1:2">
      <c r="A827" s="88">
        <v>42278</v>
      </c>
      <c r="B827" s="89">
        <v>0.85299999999999998</v>
      </c>
    </row>
    <row r="828" spans="1:2">
      <c r="A828" s="88">
        <v>42277</v>
      </c>
      <c r="B828" s="89">
        <v>0.90200000000000002</v>
      </c>
    </row>
    <row r="829" spans="1:2">
      <c r="A829" s="88">
        <v>42276</v>
      </c>
      <c r="B829" s="89">
        <v>0.91700000000000004</v>
      </c>
    </row>
    <row r="830" spans="1:2">
      <c r="A830" s="88">
        <v>42275</v>
      </c>
      <c r="B830" s="89">
        <v>0.92700000000000005</v>
      </c>
    </row>
    <row r="831" spans="1:2">
      <c r="A831" s="88">
        <v>42274</v>
      </c>
      <c r="B831" s="89" t="s">
        <v>145</v>
      </c>
    </row>
    <row r="832" spans="1:2">
      <c r="A832" s="88">
        <v>42273</v>
      </c>
      <c r="B832" s="89" t="s">
        <v>145</v>
      </c>
    </row>
    <row r="833" spans="1:2">
      <c r="A833" s="88">
        <v>42272</v>
      </c>
      <c r="B833" s="89">
        <v>0.96599999999999997</v>
      </c>
    </row>
    <row r="834" spans="1:2">
      <c r="A834" s="88">
        <v>42271</v>
      </c>
      <c r="B834" s="89">
        <v>0.90400000000000003</v>
      </c>
    </row>
    <row r="835" spans="1:2">
      <c r="A835" s="88">
        <v>42270</v>
      </c>
      <c r="B835" s="89">
        <v>0.90100000000000002</v>
      </c>
    </row>
    <row r="836" spans="1:2">
      <c r="A836" s="88">
        <v>42269</v>
      </c>
      <c r="B836" s="89">
        <v>0.90300000000000002</v>
      </c>
    </row>
    <row r="837" spans="1:2">
      <c r="A837" s="88">
        <v>42268</v>
      </c>
      <c r="B837" s="89">
        <v>0.98</v>
      </c>
    </row>
    <row r="838" spans="1:2">
      <c r="A838" s="88">
        <v>42267</v>
      </c>
      <c r="B838" s="89" t="s">
        <v>145</v>
      </c>
    </row>
    <row r="839" spans="1:2">
      <c r="A839" s="88">
        <v>42266</v>
      </c>
      <c r="B839" s="89" t="s">
        <v>145</v>
      </c>
    </row>
    <row r="840" spans="1:2">
      <c r="A840" s="88">
        <v>42265</v>
      </c>
      <c r="B840" s="89">
        <v>0.96699999999999997</v>
      </c>
    </row>
    <row r="841" spans="1:2">
      <c r="A841" s="88">
        <v>42264</v>
      </c>
      <c r="B841" s="89">
        <v>1.095</v>
      </c>
    </row>
    <row r="842" spans="1:2">
      <c r="A842" s="88">
        <v>42263</v>
      </c>
      <c r="B842" s="89">
        <v>1.0980000000000001</v>
      </c>
    </row>
    <row r="843" spans="1:2">
      <c r="A843" s="88">
        <v>42262</v>
      </c>
      <c r="B843" s="89">
        <v>1.0609999999999999</v>
      </c>
    </row>
    <row r="844" spans="1:2">
      <c r="A844" s="88">
        <v>42261</v>
      </c>
      <c r="B844" s="89">
        <v>0.99099999999999999</v>
      </c>
    </row>
    <row r="845" spans="1:2">
      <c r="A845" s="88">
        <v>42260</v>
      </c>
      <c r="B845" s="89" t="s">
        <v>145</v>
      </c>
    </row>
    <row r="846" spans="1:2">
      <c r="A846" s="88">
        <v>42259</v>
      </c>
      <c r="B846" s="89" t="s">
        <v>145</v>
      </c>
    </row>
    <row r="847" spans="1:2">
      <c r="A847" s="88">
        <v>42258</v>
      </c>
      <c r="B847" s="89">
        <v>0.98899999999999999</v>
      </c>
    </row>
    <row r="848" spans="1:2">
      <c r="A848" s="88">
        <v>42257</v>
      </c>
      <c r="B848" s="89">
        <v>1.0069999999999999</v>
      </c>
    </row>
    <row r="849" spans="1:2">
      <c r="A849" s="88">
        <v>42256</v>
      </c>
      <c r="B849" s="89">
        <v>1.0309999999999999</v>
      </c>
    </row>
    <row r="850" spans="1:2">
      <c r="A850" s="88">
        <v>42255</v>
      </c>
      <c r="B850" s="89">
        <v>1.028</v>
      </c>
    </row>
    <row r="851" spans="1:2">
      <c r="A851" s="88">
        <v>42254</v>
      </c>
      <c r="B851" s="89">
        <v>1.046</v>
      </c>
    </row>
    <row r="852" spans="1:2">
      <c r="A852" s="88">
        <v>42253</v>
      </c>
      <c r="B852" s="89" t="s">
        <v>145</v>
      </c>
    </row>
    <row r="853" spans="1:2">
      <c r="A853" s="88">
        <v>42252</v>
      </c>
      <c r="B853" s="89" t="s">
        <v>145</v>
      </c>
    </row>
    <row r="854" spans="1:2">
      <c r="A854" s="88">
        <v>42251</v>
      </c>
      <c r="B854" s="89">
        <v>1.0149999999999999</v>
      </c>
    </row>
    <row r="855" spans="1:2">
      <c r="A855" s="88">
        <v>42250</v>
      </c>
      <c r="B855" s="89">
        <v>1.069</v>
      </c>
    </row>
    <row r="856" spans="1:2">
      <c r="A856" s="88">
        <v>42249</v>
      </c>
      <c r="B856" s="89">
        <v>1.145</v>
      </c>
    </row>
    <row r="857" spans="1:2">
      <c r="A857" s="88">
        <v>42248</v>
      </c>
      <c r="B857" s="89">
        <v>1.1599999999999999</v>
      </c>
    </row>
    <row r="858" spans="1:2">
      <c r="A858" s="88">
        <v>42247</v>
      </c>
      <c r="B858" s="89">
        <v>1.151</v>
      </c>
    </row>
    <row r="859" spans="1:2">
      <c r="A859" s="88">
        <v>42246</v>
      </c>
      <c r="B859" s="89" t="s">
        <v>145</v>
      </c>
    </row>
    <row r="860" spans="1:2">
      <c r="A860" s="88">
        <v>42245</v>
      </c>
      <c r="B860" s="89" t="s">
        <v>145</v>
      </c>
    </row>
    <row r="861" spans="1:2">
      <c r="A861" s="88">
        <v>42244</v>
      </c>
      <c r="B861" s="89">
        <v>1.077</v>
      </c>
    </row>
    <row r="862" spans="1:2">
      <c r="A862" s="88">
        <v>42243</v>
      </c>
      <c r="B862" s="89">
        <v>1.1000000000000001</v>
      </c>
    </row>
    <row r="863" spans="1:2">
      <c r="A863" s="88">
        <v>42242</v>
      </c>
      <c r="B863" s="89">
        <v>1.0820000000000001</v>
      </c>
    </row>
    <row r="864" spans="1:2">
      <c r="A864" s="88">
        <v>42241</v>
      </c>
      <c r="B864" s="89">
        <v>1.1339999999999999</v>
      </c>
    </row>
    <row r="865" spans="1:2">
      <c r="A865" s="88">
        <v>42240</v>
      </c>
      <c r="B865" s="89">
        <v>0.96299999999999997</v>
      </c>
    </row>
    <row r="866" spans="1:2">
      <c r="A866" s="88">
        <v>42239</v>
      </c>
      <c r="B866" s="89" t="s">
        <v>145</v>
      </c>
    </row>
    <row r="867" spans="1:2">
      <c r="A867" s="88">
        <v>42238</v>
      </c>
      <c r="B867" s="89" t="s">
        <v>145</v>
      </c>
    </row>
    <row r="868" spans="1:2">
      <c r="A868" s="88">
        <v>42237</v>
      </c>
      <c r="B868" s="89">
        <v>0.95299999999999996</v>
      </c>
    </row>
    <row r="869" spans="1:2">
      <c r="A869" s="88">
        <v>42236</v>
      </c>
      <c r="B869" s="89">
        <v>0.94399999999999995</v>
      </c>
    </row>
    <row r="870" spans="1:2">
      <c r="A870" s="88">
        <v>42235</v>
      </c>
      <c r="B870" s="89">
        <v>0.97499999999999998</v>
      </c>
    </row>
    <row r="871" spans="1:2">
      <c r="A871" s="88">
        <v>42234</v>
      </c>
      <c r="B871" s="89">
        <v>0.97699999999999998</v>
      </c>
    </row>
    <row r="872" spans="1:2">
      <c r="A872" s="88">
        <v>42233</v>
      </c>
      <c r="B872" s="89" t="s">
        <v>145</v>
      </c>
    </row>
    <row r="873" spans="1:2">
      <c r="A873" s="88">
        <v>42232</v>
      </c>
      <c r="B873" s="89" t="s">
        <v>145</v>
      </c>
    </row>
    <row r="874" spans="1:2">
      <c r="A874" s="88">
        <v>42231</v>
      </c>
      <c r="B874" s="89" t="s">
        <v>145</v>
      </c>
    </row>
    <row r="875" spans="1:2">
      <c r="A875" s="88">
        <v>42230</v>
      </c>
      <c r="B875" s="89" t="s">
        <v>145</v>
      </c>
    </row>
    <row r="876" spans="1:2">
      <c r="A876" s="88">
        <v>42229</v>
      </c>
      <c r="B876" s="89">
        <v>0.95099999999999996</v>
      </c>
    </row>
    <row r="877" spans="1:2">
      <c r="A877" s="88">
        <v>42228</v>
      </c>
      <c r="B877" s="89">
        <v>0.92</v>
      </c>
    </row>
    <row r="878" spans="1:2">
      <c r="A878" s="88">
        <v>42227</v>
      </c>
      <c r="B878" s="89">
        <v>0.92700000000000005</v>
      </c>
    </row>
    <row r="879" spans="1:2">
      <c r="A879" s="88">
        <v>42226</v>
      </c>
      <c r="B879" s="89">
        <v>1.006</v>
      </c>
    </row>
    <row r="880" spans="1:2">
      <c r="A880" s="88">
        <v>42225</v>
      </c>
      <c r="B880" s="89" t="s">
        <v>145</v>
      </c>
    </row>
    <row r="881" spans="1:2">
      <c r="A881" s="88">
        <v>42224</v>
      </c>
      <c r="B881" s="89" t="s">
        <v>145</v>
      </c>
    </row>
    <row r="882" spans="1:2">
      <c r="A882" s="88">
        <v>42223</v>
      </c>
      <c r="B882" s="89">
        <v>0.96399999999999997</v>
      </c>
    </row>
    <row r="883" spans="1:2">
      <c r="A883" s="88">
        <v>42222</v>
      </c>
      <c r="B883" s="89">
        <v>1.0109999999999999</v>
      </c>
    </row>
    <row r="884" spans="1:2">
      <c r="A884" s="88">
        <v>42221</v>
      </c>
      <c r="B884" s="89">
        <v>1.0640000000000001</v>
      </c>
    </row>
    <row r="885" spans="1:2">
      <c r="A885" s="88">
        <v>42220</v>
      </c>
      <c r="B885" s="89">
        <v>0.95499999999999996</v>
      </c>
    </row>
    <row r="886" spans="1:2">
      <c r="A886" s="88">
        <v>42219</v>
      </c>
      <c r="B886" s="89">
        <v>0.94199999999999995</v>
      </c>
    </row>
    <row r="887" spans="1:2">
      <c r="A887" s="88">
        <v>42218</v>
      </c>
      <c r="B887" s="89" t="s">
        <v>145</v>
      </c>
    </row>
    <row r="888" spans="1:2">
      <c r="A888" s="88">
        <v>42217</v>
      </c>
      <c r="B888" s="89" t="s">
        <v>145</v>
      </c>
    </row>
    <row r="889" spans="1:2">
      <c r="A889" s="88">
        <v>42216</v>
      </c>
      <c r="B889" s="89">
        <v>0.94199999999999995</v>
      </c>
    </row>
    <row r="890" spans="1:2">
      <c r="A890" s="88">
        <v>42215</v>
      </c>
      <c r="B890" s="89">
        <v>0.93899999999999995</v>
      </c>
    </row>
    <row r="891" spans="1:2">
      <c r="A891" s="88">
        <v>42214</v>
      </c>
      <c r="B891" s="89">
        <v>1.0069999999999999</v>
      </c>
    </row>
    <row r="892" spans="1:2">
      <c r="A892" s="88">
        <v>42213</v>
      </c>
      <c r="B892" s="89">
        <v>0.97599999999999998</v>
      </c>
    </row>
    <row r="893" spans="1:2">
      <c r="A893" s="88">
        <v>42212</v>
      </c>
      <c r="B893" s="89">
        <v>0.97799999999999998</v>
      </c>
    </row>
    <row r="894" spans="1:2">
      <c r="A894" s="88">
        <v>42211</v>
      </c>
      <c r="B894" s="89" t="s">
        <v>145</v>
      </c>
    </row>
    <row r="895" spans="1:2">
      <c r="A895" s="88">
        <v>42210</v>
      </c>
      <c r="B895" s="89" t="s">
        <v>145</v>
      </c>
    </row>
    <row r="896" spans="1:2">
      <c r="A896" s="88">
        <v>42209</v>
      </c>
      <c r="B896" s="89">
        <v>0.97899999999999998</v>
      </c>
    </row>
    <row r="897" spans="1:2">
      <c r="A897" s="88">
        <v>42208</v>
      </c>
      <c r="B897" s="89">
        <v>1.0329999999999999</v>
      </c>
    </row>
    <row r="898" spans="1:2">
      <c r="A898" s="88">
        <v>42207</v>
      </c>
      <c r="B898" s="89">
        <v>1.052</v>
      </c>
    </row>
    <row r="899" spans="1:2">
      <c r="A899" s="88">
        <v>42206</v>
      </c>
      <c r="B899" s="89">
        <v>1.0860000000000001</v>
      </c>
    </row>
    <row r="900" spans="1:2">
      <c r="A900" s="88">
        <v>42205</v>
      </c>
      <c r="B900" s="89">
        <v>1.0409999999999999</v>
      </c>
    </row>
    <row r="901" spans="1:2">
      <c r="A901" s="88">
        <v>42204</v>
      </c>
      <c r="B901" s="89" t="s">
        <v>145</v>
      </c>
    </row>
    <row r="902" spans="1:2">
      <c r="A902" s="88">
        <v>42203</v>
      </c>
      <c r="B902" s="89" t="s">
        <v>145</v>
      </c>
    </row>
    <row r="903" spans="1:2">
      <c r="A903" s="88">
        <v>42202</v>
      </c>
      <c r="B903" s="89">
        <v>1.0760000000000001</v>
      </c>
    </row>
    <row r="904" spans="1:2">
      <c r="A904" s="88">
        <v>42201</v>
      </c>
      <c r="B904" s="89">
        <v>1.1439999999999999</v>
      </c>
    </row>
    <row r="905" spans="1:2">
      <c r="A905" s="88">
        <v>42200</v>
      </c>
      <c r="B905" s="89">
        <v>1.139</v>
      </c>
    </row>
    <row r="906" spans="1:2">
      <c r="A906" s="88">
        <v>42199</v>
      </c>
      <c r="B906" s="89">
        <v>1.222</v>
      </c>
    </row>
    <row r="907" spans="1:2">
      <c r="A907" s="88">
        <v>42198</v>
      </c>
      <c r="B907" s="89">
        <v>1.246</v>
      </c>
    </row>
    <row r="908" spans="1:2">
      <c r="A908" s="88">
        <v>42197</v>
      </c>
      <c r="B908" s="89" t="s">
        <v>145</v>
      </c>
    </row>
    <row r="909" spans="1:2">
      <c r="A909" s="88">
        <v>42196</v>
      </c>
      <c r="B909" s="89" t="s">
        <v>145</v>
      </c>
    </row>
    <row r="910" spans="1:2">
      <c r="A910" s="88">
        <v>42195</v>
      </c>
      <c r="B910" s="89">
        <v>1.2769999999999999</v>
      </c>
    </row>
    <row r="911" spans="1:2">
      <c r="A911" s="88">
        <v>42194</v>
      </c>
      <c r="B911" s="89">
        <v>1.167</v>
      </c>
    </row>
    <row r="912" spans="1:2">
      <c r="A912" s="88">
        <v>42193</v>
      </c>
      <c r="B912" s="89">
        <v>1.1319999999999999</v>
      </c>
    </row>
    <row r="913" spans="1:2">
      <c r="A913" s="88">
        <v>42192</v>
      </c>
      <c r="B913" s="89">
        <v>1.129</v>
      </c>
    </row>
    <row r="914" spans="1:2">
      <c r="A914" s="88">
        <v>42191</v>
      </c>
      <c r="B914" s="89">
        <v>1.2470000000000001</v>
      </c>
    </row>
    <row r="915" spans="1:2">
      <c r="A915" s="88">
        <v>42190</v>
      </c>
      <c r="B915" s="89" t="s">
        <v>145</v>
      </c>
    </row>
    <row r="916" spans="1:2">
      <c r="A916" s="88">
        <v>42189</v>
      </c>
      <c r="B916" s="89" t="s">
        <v>145</v>
      </c>
    </row>
    <row r="917" spans="1:2">
      <c r="A917" s="88">
        <v>42188</v>
      </c>
      <c r="B917" s="89">
        <v>1.24</v>
      </c>
    </row>
    <row r="918" spans="1:2">
      <c r="A918" s="88">
        <v>42187</v>
      </c>
      <c r="B918" s="89">
        <v>1.3080000000000001</v>
      </c>
    </row>
    <row r="919" spans="1:2">
      <c r="A919" s="88">
        <v>42186</v>
      </c>
      <c r="B919" s="89">
        <v>1.2529999999999999</v>
      </c>
    </row>
    <row r="920" spans="1:2">
      <c r="A920" s="88">
        <v>42185</v>
      </c>
      <c r="B920" s="89">
        <v>1.196</v>
      </c>
    </row>
    <row r="921" spans="1:2">
      <c r="A921" s="88">
        <v>42184</v>
      </c>
      <c r="B921" s="89">
        <v>1.2370000000000001</v>
      </c>
    </row>
    <row r="922" spans="1:2">
      <c r="A922" s="88">
        <v>42183</v>
      </c>
      <c r="B922" s="89" t="s">
        <v>145</v>
      </c>
    </row>
    <row r="923" spans="1:2">
      <c r="A923" s="88">
        <v>42182</v>
      </c>
      <c r="B923" s="89" t="s">
        <v>145</v>
      </c>
    </row>
    <row r="924" spans="1:2">
      <c r="A924" s="88">
        <v>42181</v>
      </c>
      <c r="B924" s="89">
        <v>1.2929999999999999</v>
      </c>
    </row>
    <row r="925" spans="1:2">
      <c r="A925" s="88">
        <v>42180</v>
      </c>
      <c r="B925" s="89">
        <v>1.242</v>
      </c>
    </row>
    <row r="926" spans="1:2">
      <c r="A926" s="88">
        <v>42179</v>
      </c>
      <c r="B926" s="89">
        <v>1.2210000000000001</v>
      </c>
    </row>
    <row r="927" spans="1:2">
      <c r="A927" s="88">
        <v>42178</v>
      </c>
      <c r="B927" s="89">
        <v>1.2270000000000001</v>
      </c>
    </row>
    <row r="928" spans="1:2">
      <c r="A928" s="88">
        <v>42177</v>
      </c>
      <c r="B928" s="89">
        <v>1.2470000000000001</v>
      </c>
    </row>
    <row r="929" spans="1:2">
      <c r="A929" s="88">
        <v>42176</v>
      </c>
      <c r="B929" s="89" t="s">
        <v>145</v>
      </c>
    </row>
    <row r="930" spans="1:2">
      <c r="A930" s="88">
        <v>42175</v>
      </c>
      <c r="B930" s="89" t="s">
        <v>145</v>
      </c>
    </row>
    <row r="931" spans="1:2">
      <c r="A931" s="88">
        <v>42174</v>
      </c>
      <c r="B931" s="89">
        <v>1.1639999999999999</v>
      </c>
    </row>
    <row r="932" spans="1:2">
      <c r="A932" s="88">
        <v>42173</v>
      </c>
      <c r="B932" s="89">
        <v>1.198</v>
      </c>
    </row>
    <row r="933" spans="1:2">
      <c r="A933" s="88">
        <v>42172</v>
      </c>
      <c r="B933" s="89">
        <v>1.238</v>
      </c>
    </row>
    <row r="934" spans="1:2">
      <c r="A934" s="88">
        <v>42171</v>
      </c>
      <c r="B934" s="89">
        <v>1.24</v>
      </c>
    </row>
    <row r="935" spans="1:2">
      <c r="A935" s="88">
        <v>42170</v>
      </c>
      <c r="B935" s="89">
        <v>1.27</v>
      </c>
    </row>
    <row r="936" spans="1:2">
      <c r="A936" s="88">
        <v>42169</v>
      </c>
      <c r="B936" s="89" t="s">
        <v>145</v>
      </c>
    </row>
    <row r="937" spans="1:2">
      <c r="A937" s="88">
        <v>42168</v>
      </c>
      <c r="B937" s="89" t="s">
        <v>145</v>
      </c>
    </row>
    <row r="938" spans="1:2">
      <c r="A938" s="88">
        <v>42167</v>
      </c>
      <c r="B938" s="89">
        <v>1.2290000000000001</v>
      </c>
    </row>
    <row r="939" spans="1:2">
      <c r="A939" s="88">
        <v>42166</v>
      </c>
      <c r="B939" s="89">
        <v>1.2310000000000001</v>
      </c>
    </row>
    <row r="940" spans="1:2">
      <c r="A940" s="88">
        <v>42165</v>
      </c>
      <c r="B940" s="89">
        <v>1.327</v>
      </c>
    </row>
    <row r="941" spans="1:2">
      <c r="A941" s="88">
        <v>42164</v>
      </c>
      <c r="B941" s="89" t="s">
        <v>145</v>
      </c>
    </row>
    <row r="942" spans="1:2">
      <c r="A942" s="88">
        <v>42163</v>
      </c>
      <c r="B942" s="89">
        <v>1.214</v>
      </c>
    </row>
    <row r="943" spans="1:2">
      <c r="A943" s="88">
        <v>42162</v>
      </c>
      <c r="B943" s="89" t="s">
        <v>145</v>
      </c>
    </row>
    <row r="944" spans="1:2">
      <c r="A944" s="88">
        <v>42161</v>
      </c>
      <c r="B944" s="89" t="s">
        <v>145</v>
      </c>
    </row>
    <row r="945" spans="1:2">
      <c r="A945" s="88">
        <v>42160</v>
      </c>
      <c r="B945" s="89">
        <v>1.1679999999999999</v>
      </c>
    </row>
    <row r="946" spans="1:2">
      <c r="A946" s="88">
        <v>42159</v>
      </c>
      <c r="B946" s="89">
        <v>1.1339999999999999</v>
      </c>
    </row>
    <row r="947" spans="1:2">
      <c r="A947" s="88">
        <v>42158</v>
      </c>
      <c r="B947" s="89">
        <v>1.1719999999999999</v>
      </c>
    </row>
    <row r="948" spans="1:2">
      <c r="A948" s="88">
        <v>42157</v>
      </c>
      <c r="B948" s="89">
        <v>1.0089999999999999</v>
      </c>
    </row>
    <row r="949" spans="1:2">
      <c r="A949" s="88">
        <v>42156</v>
      </c>
      <c r="B949" s="89">
        <v>0.84899999999999998</v>
      </c>
    </row>
    <row r="950" spans="1:2">
      <c r="A950" s="88">
        <v>42155</v>
      </c>
      <c r="B950" s="89" t="s">
        <v>145</v>
      </c>
    </row>
    <row r="951" spans="1:2">
      <c r="A951" s="88">
        <v>42154</v>
      </c>
      <c r="B951" s="89" t="s">
        <v>145</v>
      </c>
    </row>
    <row r="952" spans="1:2">
      <c r="A952" s="88">
        <v>42153</v>
      </c>
      <c r="B952" s="89">
        <v>0.79800000000000004</v>
      </c>
    </row>
    <row r="953" spans="1:2">
      <c r="A953" s="88">
        <v>42152</v>
      </c>
      <c r="B953" s="89">
        <v>0.84799999999999998</v>
      </c>
    </row>
    <row r="954" spans="1:2">
      <c r="A954" s="88">
        <v>42151</v>
      </c>
      <c r="B954" s="89">
        <v>0.84899999999999998</v>
      </c>
    </row>
    <row r="955" spans="1:2">
      <c r="A955" s="88">
        <v>42150</v>
      </c>
      <c r="B955" s="89">
        <v>0.86</v>
      </c>
    </row>
    <row r="956" spans="1:2">
      <c r="A956" s="88">
        <v>42149</v>
      </c>
      <c r="B956" s="89">
        <v>0.91</v>
      </c>
    </row>
    <row r="957" spans="1:2">
      <c r="A957" s="88">
        <v>42148</v>
      </c>
      <c r="B957" s="89" t="s">
        <v>145</v>
      </c>
    </row>
    <row r="958" spans="1:2">
      <c r="A958" s="88">
        <v>42147</v>
      </c>
      <c r="B958" s="89" t="s">
        <v>145</v>
      </c>
    </row>
    <row r="959" spans="1:2">
      <c r="A959" s="88">
        <v>42146</v>
      </c>
      <c r="B959" s="89">
        <v>0.89600000000000002</v>
      </c>
    </row>
    <row r="960" spans="1:2">
      <c r="A960" s="88">
        <v>42145</v>
      </c>
      <c r="B960" s="89">
        <v>0.91900000000000004</v>
      </c>
    </row>
    <row r="961" spans="1:2">
      <c r="A961" s="88">
        <v>42144</v>
      </c>
      <c r="B961" s="89">
        <v>0.91100000000000003</v>
      </c>
    </row>
    <row r="962" spans="1:2">
      <c r="A962" s="88">
        <v>42143</v>
      </c>
      <c r="B962" s="89">
        <v>0.88900000000000001</v>
      </c>
    </row>
    <row r="963" spans="1:2">
      <c r="A963" s="88">
        <v>42142</v>
      </c>
      <c r="B963" s="89">
        <v>0.93700000000000006</v>
      </c>
    </row>
    <row r="964" spans="1:2">
      <c r="A964" s="88">
        <v>42141</v>
      </c>
      <c r="B964" s="89" t="s">
        <v>145</v>
      </c>
    </row>
    <row r="965" spans="1:2">
      <c r="A965" s="88">
        <v>42140</v>
      </c>
      <c r="B965" s="89" t="s">
        <v>145</v>
      </c>
    </row>
    <row r="966" spans="1:2">
      <c r="A966" s="88">
        <v>42139</v>
      </c>
      <c r="B966" s="89">
        <v>0.91400000000000003</v>
      </c>
    </row>
    <row r="967" spans="1:2">
      <c r="A967" s="88">
        <v>42138</v>
      </c>
      <c r="B967" s="89">
        <v>0.98399999999999999</v>
      </c>
    </row>
    <row r="968" spans="1:2">
      <c r="A968" s="88">
        <v>42137</v>
      </c>
      <c r="B968" s="89">
        <v>0.99199999999999999</v>
      </c>
    </row>
    <row r="969" spans="1:2">
      <c r="A969" s="88">
        <v>42136</v>
      </c>
      <c r="B969" s="89">
        <v>0.97399999999999998</v>
      </c>
    </row>
    <row r="970" spans="1:2">
      <c r="A970" s="88">
        <v>42135</v>
      </c>
      <c r="B970" s="89">
        <v>0.89300000000000002</v>
      </c>
    </row>
    <row r="971" spans="1:2">
      <c r="A971" s="88">
        <v>42134</v>
      </c>
      <c r="B971" s="89" t="s">
        <v>145</v>
      </c>
    </row>
    <row r="972" spans="1:2">
      <c r="A972" s="88">
        <v>42133</v>
      </c>
      <c r="B972" s="89" t="s">
        <v>145</v>
      </c>
    </row>
    <row r="973" spans="1:2">
      <c r="A973" s="88">
        <v>42132</v>
      </c>
      <c r="B973" s="89">
        <v>0.83499999999999996</v>
      </c>
    </row>
    <row r="974" spans="1:2">
      <c r="A974" s="88">
        <v>42131</v>
      </c>
      <c r="B974" s="89">
        <v>0.90400000000000003</v>
      </c>
    </row>
    <row r="975" spans="1:2">
      <c r="A975" s="88">
        <v>42130</v>
      </c>
      <c r="B975" s="89">
        <v>0.90200000000000002</v>
      </c>
    </row>
    <row r="976" spans="1:2">
      <c r="A976" s="88">
        <v>42129</v>
      </c>
      <c r="B976" s="89">
        <v>0.82799999999999996</v>
      </c>
    </row>
    <row r="977" spans="1:2">
      <c r="A977" s="88">
        <v>42128</v>
      </c>
      <c r="B977" s="89">
        <v>0.73399999999999999</v>
      </c>
    </row>
    <row r="978" spans="1:2">
      <c r="A978" s="88">
        <v>42127</v>
      </c>
      <c r="B978" s="89" t="s">
        <v>145</v>
      </c>
    </row>
    <row r="979" spans="1:2">
      <c r="A979" s="88">
        <v>42126</v>
      </c>
      <c r="B979" s="89" t="s">
        <v>145</v>
      </c>
    </row>
    <row r="980" spans="1:2">
      <c r="A980" s="88">
        <v>42125</v>
      </c>
      <c r="B980" s="89" t="s">
        <v>145</v>
      </c>
    </row>
    <row r="981" spans="1:2">
      <c r="A981" s="88">
        <v>42124</v>
      </c>
      <c r="B981" s="89">
        <v>0.63300000000000001</v>
      </c>
    </row>
    <row r="982" spans="1:2">
      <c r="A982" s="88">
        <v>42123</v>
      </c>
      <c r="B982" s="89">
        <v>0.56299999999999994</v>
      </c>
    </row>
    <row r="983" spans="1:2">
      <c r="A983" s="88">
        <v>42122</v>
      </c>
      <c r="B983" s="89">
        <v>0.42</v>
      </c>
    </row>
    <row r="984" spans="1:2">
      <c r="A984" s="88">
        <v>42121</v>
      </c>
      <c r="B984" s="89">
        <v>0.42299999999999999</v>
      </c>
    </row>
    <row r="985" spans="1:2">
      <c r="A985" s="88">
        <v>42120</v>
      </c>
      <c r="B985" s="89" t="s">
        <v>145</v>
      </c>
    </row>
    <row r="986" spans="1:2">
      <c r="A986" s="88">
        <v>42119</v>
      </c>
      <c r="B986" s="89" t="s">
        <v>145</v>
      </c>
    </row>
    <row r="987" spans="1:2">
      <c r="A987" s="88">
        <v>42118</v>
      </c>
      <c r="B987" s="89">
        <v>0.42199999999999999</v>
      </c>
    </row>
    <row r="988" spans="1:2">
      <c r="A988" s="88">
        <v>42117</v>
      </c>
      <c r="B988" s="89">
        <v>0.41199999999999998</v>
      </c>
    </row>
    <row r="989" spans="1:2">
      <c r="A989" s="88">
        <v>42116</v>
      </c>
      <c r="B989" s="89">
        <v>0.41199999999999998</v>
      </c>
    </row>
    <row r="990" spans="1:2">
      <c r="A990" s="88">
        <v>42115</v>
      </c>
      <c r="B990" s="89">
        <v>0.376</v>
      </c>
    </row>
    <row r="991" spans="1:2">
      <c r="A991" s="88">
        <v>42114</v>
      </c>
      <c r="B991" s="89">
        <v>0.36499999999999999</v>
      </c>
    </row>
    <row r="992" spans="1:2">
      <c r="A992" s="88">
        <v>42113</v>
      </c>
      <c r="B992" s="89" t="s">
        <v>145</v>
      </c>
    </row>
    <row r="993" spans="1:2">
      <c r="A993" s="88">
        <v>42112</v>
      </c>
      <c r="B993" s="89" t="s">
        <v>145</v>
      </c>
    </row>
    <row r="994" spans="1:2">
      <c r="A994" s="88">
        <v>42111</v>
      </c>
      <c r="B994" s="89">
        <v>0.371</v>
      </c>
    </row>
    <row r="995" spans="1:2">
      <c r="A995" s="88">
        <v>42110</v>
      </c>
      <c r="B995" s="89">
        <v>0.35199999999999998</v>
      </c>
    </row>
    <row r="996" spans="1:2">
      <c r="A996" s="88">
        <v>42109</v>
      </c>
      <c r="B996" s="89">
        <v>0.35799999999999998</v>
      </c>
    </row>
    <row r="997" spans="1:2">
      <c r="A997" s="88">
        <v>42108</v>
      </c>
      <c r="B997" s="89">
        <v>0.40799999999999997</v>
      </c>
    </row>
    <row r="998" spans="1:2">
      <c r="A998" s="88">
        <v>42107</v>
      </c>
      <c r="B998" s="89">
        <v>0.438</v>
      </c>
    </row>
    <row r="999" spans="1:2">
      <c r="A999" s="88">
        <v>42106</v>
      </c>
      <c r="B999" s="89" t="s">
        <v>145</v>
      </c>
    </row>
    <row r="1000" spans="1:2">
      <c r="A1000" s="88">
        <v>42105</v>
      </c>
      <c r="B1000" s="89" t="s">
        <v>145</v>
      </c>
    </row>
    <row r="1001" spans="1:2">
      <c r="A1001" s="88">
        <v>42104</v>
      </c>
      <c r="B1001" s="89">
        <v>0.438</v>
      </c>
    </row>
    <row r="1002" spans="1:2">
      <c r="A1002" s="88">
        <v>42103</v>
      </c>
      <c r="B1002" s="89">
        <v>0.44600000000000001</v>
      </c>
    </row>
    <row r="1003" spans="1:2">
      <c r="A1003" s="88">
        <v>42102</v>
      </c>
      <c r="B1003" s="89">
        <v>0.45200000000000001</v>
      </c>
    </row>
    <row r="1004" spans="1:2">
      <c r="A1004" s="88">
        <v>42101</v>
      </c>
      <c r="B1004" s="89">
        <v>0.47199999999999998</v>
      </c>
    </row>
    <row r="1005" spans="1:2">
      <c r="A1005" s="88">
        <v>42100</v>
      </c>
      <c r="B1005" s="89" t="s">
        <v>145</v>
      </c>
    </row>
    <row r="1006" spans="1:2">
      <c r="A1006" s="88">
        <v>42099</v>
      </c>
      <c r="B1006" s="89" t="s">
        <v>145</v>
      </c>
    </row>
    <row r="1007" spans="1:2">
      <c r="A1007" s="88">
        <v>42098</v>
      </c>
      <c r="B1007" s="89" t="s">
        <v>145</v>
      </c>
    </row>
    <row r="1008" spans="1:2">
      <c r="A1008" s="88">
        <v>42097</v>
      </c>
      <c r="B1008" s="89" t="s">
        <v>145</v>
      </c>
    </row>
    <row r="1009" spans="1:2">
      <c r="A1009" s="88">
        <v>42096</v>
      </c>
      <c r="B1009" s="89">
        <v>0.47899999999999998</v>
      </c>
    </row>
    <row r="1010" spans="1:2">
      <c r="A1010" s="88">
        <v>42095</v>
      </c>
      <c r="B1010" s="89">
        <v>0.46</v>
      </c>
    </row>
    <row r="1011" spans="1:2">
      <c r="A1011" s="88">
        <v>42094</v>
      </c>
      <c r="B1011" s="89">
        <v>0.47799999999999998</v>
      </c>
    </row>
    <row r="1012" spans="1:2">
      <c r="A1012" s="88">
        <v>42093</v>
      </c>
      <c r="B1012" s="89">
        <v>0.51600000000000001</v>
      </c>
    </row>
    <row r="1013" spans="1:2">
      <c r="A1013" s="88">
        <v>42092</v>
      </c>
      <c r="B1013" s="89" t="s">
        <v>145</v>
      </c>
    </row>
    <row r="1014" spans="1:2">
      <c r="A1014" s="88">
        <v>42091</v>
      </c>
      <c r="B1014" s="89" t="s">
        <v>145</v>
      </c>
    </row>
    <row r="1015" spans="1:2">
      <c r="A1015" s="88">
        <v>42090</v>
      </c>
      <c r="B1015" s="89">
        <v>0.503</v>
      </c>
    </row>
    <row r="1016" spans="1:2">
      <c r="A1016" s="88">
        <v>42089</v>
      </c>
      <c r="B1016" s="89">
        <v>0.501</v>
      </c>
    </row>
    <row r="1017" spans="1:2">
      <c r="A1017" s="88">
        <v>42088</v>
      </c>
      <c r="B1017" s="89">
        <v>0.502</v>
      </c>
    </row>
    <row r="1018" spans="1:2">
      <c r="A1018" s="88">
        <v>42087</v>
      </c>
      <c r="B1018" s="89">
        <v>0.51</v>
      </c>
    </row>
    <row r="1019" spans="1:2">
      <c r="A1019" s="88">
        <v>42086</v>
      </c>
      <c r="B1019" s="89">
        <v>0.48799999999999999</v>
      </c>
    </row>
    <row r="1020" spans="1:2">
      <c r="A1020" s="88">
        <v>42085</v>
      </c>
      <c r="B1020" s="89" t="s">
        <v>145</v>
      </c>
    </row>
    <row r="1021" spans="1:2">
      <c r="A1021" s="88">
        <v>42084</v>
      </c>
      <c r="B1021" s="89" t="s">
        <v>145</v>
      </c>
    </row>
    <row r="1022" spans="1:2">
      <c r="A1022" s="88">
        <v>42083</v>
      </c>
      <c r="B1022" s="89">
        <v>0.442</v>
      </c>
    </row>
    <row r="1023" spans="1:2">
      <c r="A1023" s="88">
        <v>42082</v>
      </c>
      <c r="B1023" s="89">
        <v>0.45300000000000001</v>
      </c>
    </row>
    <row r="1024" spans="1:2">
      <c r="A1024" s="88">
        <v>42081</v>
      </c>
      <c r="B1024" s="89">
        <v>0.47199999999999998</v>
      </c>
    </row>
    <row r="1025" spans="1:2">
      <c r="A1025" s="88">
        <v>42080</v>
      </c>
      <c r="B1025" s="89">
        <v>0.48</v>
      </c>
    </row>
    <row r="1026" spans="1:2">
      <c r="A1026" s="88">
        <v>42079</v>
      </c>
      <c r="B1026" s="89">
        <v>0.45900000000000002</v>
      </c>
    </row>
    <row r="1027" spans="1:2">
      <c r="A1027" s="88">
        <v>42078</v>
      </c>
      <c r="B1027" s="89" t="s">
        <v>145</v>
      </c>
    </row>
    <row r="1028" spans="1:2">
      <c r="A1028" s="88">
        <v>42077</v>
      </c>
      <c r="B1028" s="89" t="s">
        <v>145</v>
      </c>
    </row>
    <row r="1029" spans="1:2">
      <c r="A1029" s="88">
        <v>42076</v>
      </c>
      <c r="B1029" s="89" t="s">
        <v>145</v>
      </c>
    </row>
    <row r="1030" spans="1:2">
      <c r="A1030" s="88">
        <v>42075</v>
      </c>
      <c r="B1030" s="89">
        <v>0.439</v>
      </c>
    </row>
    <row r="1031" spans="1:2">
      <c r="A1031" s="88">
        <v>42074</v>
      </c>
      <c r="B1031" s="89">
        <v>0.42</v>
      </c>
    </row>
    <row r="1032" spans="1:2">
      <c r="A1032" s="88">
        <v>42073</v>
      </c>
      <c r="B1032" s="89">
        <v>0.46600000000000003</v>
      </c>
    </row>
    <row r="1033" spans="1:2">
      <c r="A1033" s="88">
        <v>42072</v>
      </c>
      <c r="B1033" s="89">
        <v>0.53800000000000003</v>
      </c>
    </row>
    <row r="1034" spans="1:2">
      <c r="A1034" s="88">
        <v>42071</v>
      </c>
      <c r="B1034" s="89" t="s">
        <v>145</v>
      </c>
    </row>
    <row r="1035" spans="1:2">
      <c r="A1035" s="88">
        <v>42070</v>
      </c>
      <c r="B1035" s="89" t="s">
        <v>145</v>
      </c>
    </row>
    <row r="1036" spans="1:2">
      <c r="A1036" s="88">
        <v>42069</v>
      </c>
      <c r="B1036" s="89">
        <v>0.63800000000000001</v>
      </c>
    </row>
    <row r="1037" spans="1:2">
      <c r="A1037" s="88">
        <v>42068</v>
      </c>
      <c r="B1037" s="89">
        <v>0.59599999999999997</v>
      </c>
    </row>
    <row r="1038" spans="1:2">
      <c r="A1038" s="88">
        <v>42067</v>
      </c>
      <c r="B1038" s="89">
        <v>0.61499999999999999</v>
      </c>
    </row>
    <row r="1039" spans="1:2">
      <c r="A1039" s="88">
        <v>42066</v>
      </c>
      <c r="B1039" s="89">
        <v>0.60599999999999998</v>
      </c>
    </row>
    <row r="1040" spans="1:2">
      <c r="A1040" s="88">
        <v>42065</v>
      </c>
      <c r="B1040" s="89">
        <v>0.57299999999999995</v>
      </c>
    </row>
    <row r="1041" spans="1:2">
      <c r="A1041" s="88">
        <v>42064</v>
      </c>
      <c r="B1041" s="89" t="s">
        <v>145</v>
      </c>
    </row>
    <row r="1042" spans="1:2">
      <c r="A1042" s="88">
        <v>42063</v>
      </c>
      <c r="B1042" s="89" t="s">
        <v>145</v>
      </c>
    </row>
    <row r="1043" spans="1:2">
      <c r="A1043" s="88">
        <v>42062</v>
      </c>
      <c r="B1043" s="89">
        <v>0.53500000000000003</v>
      </c>
    </row>
    <row r="1044" spans="1:2">
      <c r="A1044" s="88">
        <v>42061</v>
      </c>
      <c r="B1044" s="89">
        <v>0.51600000000000001</v>
      </c>
    </row>
    <row r="1045" spans="1:2">
      <c r="A1045" s="88">
        <v>42060</v>
      </c>
      <c r="B1045" s="89">
        <v>0.55300000000000005</v>
      </c>
    </row>
    <row r="1046" spans="1:2">
      <c r="A1046" s="88">
        <v>42059</v>
      </c>
      <c r="B1046" s="89">
        <v>0.58699999999999997</v>
      </c>
    </row>
    <row r="1047" spans="1:2">
      <c r="A1047" s="88">
        <v>42058</v>
      </c>
      <c r="B1047" s="89">
        <v>0.59699999999999998</v>
      </c>
    </row>
    <row r="1048" spans="1:2">
      <c r="A1048" s="88">
        <v>42057</v>
      </c>
      <c r="B1048" s="89" t="s">
        <v>145</v>
      </c>
    </row>
    <row r="1049" spans="1:2">
      <c r="A1049" s="88">
        <v>42056</v>
      </c>
      <c r="B1049" s="89" t="s">
        <v>145</v>
      </c>
    </row>
    <row r="1050" spans="1:2">
      <c r="A1050" s="88">
        <v>42055</v>
      </c>
      <c r="B1050" s="89">
        <v>0.625</v>
      </c>
    </row>
    <row r="1051" spans="1:2">
      <c r="A1051" s="88">
        <v>42054</v>
      </c>
      <c r="B1051" s="89">
        <v>0.64500000000000002</v>
      </c>
    </row>
    <row r="1052" spans="1:2">
      <c r="A1052" s="88">
        <v>42053</v>
      </c>
      <c r="B1052" s="89">
        <v>0.63600000000000001</v>
      </c>
    </row>
    <row r="1053" spans="1:2">
      <c r="A1053" s="88">
        <v>42052</v>
      </c>
      <c r="B1053" s="89">
        <v>0.63400000000000001</v>
      </c>
    </row>
    <row r="1054" spans="1:2">
      <c r="A1054" s="88">
        <v>42051</v>
      </c>
      <c r="B1054" s="89">
        <v>0.60799999999999998</v>
      </c>
    </row>
    <row r="1055" spans="1:2">
      <c r="A1055" s="88">
        <v>42050</v>
      </c>
      <c r="B1055" s="89" t="s">
        <v>145</v>
      </c>
    </row>
    <row r="1056" spans="1:2">
      <c r="A1056" s="88">
        <v>42049</v>
      </c>
      <c r="B1056" s="89" t="s">
        <v>145</v>
      </c>
    </row>
    <row r="1057" spans="1:2">
      <c r="A1057" s="88">
        <v>42048</v>
      </c>
      <c r="B1057" s="89">
        <v>0.59399999999999997</v>
      </c>
    </row>
    <row r="1058" spans="1:2">
      <c r="A1058" s="88">
        <v>42047</v>
      </c>
      <c r="B1058" s="89">
        <v>0.59099999999999997</v>
      </c>
    </row>
    <row r="1059" spans="1:2">
      <c r="A1059" s="88">
        <v>42046</v>
      </c>
      <c r="B1059" s="89">
        <v>0.629</v>
      </c>
    </row>
    <row r="1060" spans="1:2">
      <c r="A1060" s="88">
        <v>42045</v>
      </c>
      <c r="B1060" s="89">
        <v>0.64700000000000002</v>
      </c>
    </row>
    <row r="1061" spans="1:2">
      <c r="A1061" s="88">
        <v>42044</v>
      </c>
      <c r="B1061" s="89">
        <v>0.61099999999999999</v>
      </c>
    </row>
    <row r="1062" spans="1:2">
      <c r="A1062" s="88">
        <v>42043</v>
      </c>
      <c r="B1062" s="89" t="s">
        <v>145</v>
      </c>
    </row>
    <row r="1063" spans="1:2">
      <c r="A1063" s="88">
        <v>42042</v>
      </c>
      <c r="B1063" s="89" t="s">
        <v>145</v>
      </c>
    </row>
    <row r="1064" spans="1:2">
      <c r="A1064" s="88">
        <v>42041</v>
      </c>
      <c r="B1064" s="89">
        <v>0.61599999999999999</v>
      </c>
    </row>
    <row r="1065" spans="1:2">
      <c r="A1065" s="88">
        <v>42040</v>
      </c>
      <c r="B1065" s="89">
        <v>0.59199999999999997</v>
      </c>
    </row>
    <row r="1066" spans="1:2">
      <c r="A1066" s="88">
        <v>42039</v>
      </c>
      <c r="B1066" s="89">
        <v>0.59299999999999997</v>
      </c>
    </row>
    <row r="1067" spans="1:2">
      <c r="A1067" s="88">
        <v>42038</v>
      </c>
      <c r="B1067" s="89">
        <v>0.57699999999999996</v>
      </c>
    </row>
    <row r="1068" spans="1:2">
      <c r="A1068" s="88">
        <v>42037</v>
      </c>
      <c r="B1068" s="89">
        <v>0.55100000000000005</v>
      </c>
    </row>
    <row r="1069" spans="1:2">
      <c r="A1069" s="88">
        <v>42036</v>
      </c>
      <c r="B1069" s="89" t="s">
        <v>145</v>
      </c>
    </row>
    <row r="1070" spans="1:2">
      <c r="A1070" s="88">
        <v>42035</v>
      </c>
      <c r="B1070" s="89" t="s">
        <v>145</v>
      </c>
    </row>
    <row r="1071" spans="1:2">
      <c r="A1071" s="88">
        <v>42034</v>
      </c>
      <c r="B1071" s="89">
        <v>0.54700000000000004</v>
      </c>
    </row>
    <row r="1072" spans="1:2">
      <c r="A1072" s="88">
        <v>42033</v>
      </c>
      <c r="B1072" s="89">
        <v>0.59299999999999997</v>
      </c>
    </row>
    <row r="1073" spans="1:2">
      <c r="A1073" s="88">
        <v>42032</v>
      </c>
      <c r="B1073" s="89">
        <v>0.57499999999999996</v>
      </c>
    </row>
    <row r="1074" spans="1:2">
      <c r="A1074" s="88">
        <v>42031</v>
      </c>
      <c r="B1074" s="89">
        <v>0.57999999999999996</v>
      </c>
    </row>
    <row r="1075" spans="1:2">
      <c r="A1075" s="88">
        <v>42030</v>
      </c>
      <c r="B1075" s="89">
        <v>0.58099999999999996</v>
      </c>
    </row>
    <row r="1076" spans="1:2">
      <c r="A1076" s="88">
        <v>42029</v>
      </c>
      <c r="B1076" s="89" t="s">
        <v>145</v>
      </c>
    </row>
    <row r="1077" spans="1:2">
      <c r="A1077" s="88">
        <v>42028</v>
      </c>
      <c r="B1077" s="89" t="s">
        <v>145</v>
      </c>
    </row>
    <row r="1078" spans="1:2">
      <c r="A1078" s="88">
        <v>42027</v>
      </c>
      <c r="B1078" s="89">
        <v>0.54500000000000004</v>
      </c>
    </row>
    <row r="1079" spans="1:2">
      <c r="A1079" s="88">
        <v>42026</v>
      </c>
      <c r="B1079" s="89">
        <v>0.622</v>
      </c>
    </row>
    <row r="1080" spans="1:2">
      <c r="A1080" s="88">
        <v>42025</v>
      </c>
      <c r="B1080" s="89">
        <v>0.69899999999999995</v>
      </c>
    </row>
    <row r="1081" spans="1:2">
      <c r="A1081" s="88">
        <v>42024</v>
      </c>
      <c r="B1081" s="89">
        <v>0.64900000000000002</v>
      </c>
    </row>
    <row r="1082" spans="1:2">
      <c r="A1082" s="88">
        <v>42023</v>
      </c>
      <c r="B1082" s="89">
        <v>0.63500000000000001</v>
      </c>
    </row>
    <row r="1083" spans="1:2">
      <c r="A1083" s="88">
        <v>42022</v>
      </c>
      <c r="B1083" s="89" t="s">
        <v>145</v>
      </c>
    </row>
    <row r="1084" spans="1:2">
      <c r="A1084" s="88">
        <v>42021</v>
      </c>
      <c r="B1084" s="89" t="s">
        <v>145</v>
      </c>
    </row>
    <row r="1085" spans="1:2">
      <c r="A1085" s="88">
        <v>42020</v>
      </c>
      <c r="B1085" s="89">
        <v>0.63800000000000001</v>
      </c>
    </row>
    <row r="1086" spans="1:2">
      <c r="A1086" s="88">
        <v>42019</v>
      </c>
      <c r="B1086" s="89">
        <v>0.66900000000000004</v>
      </c>
    </row>
    <row r="1087" spans="1:2">
      <c r="A1087" s="88">
        <v>42018</v>
      </c>
      <c r="B1087" s="89">
        <v>0.66100000000000003</v>
      </c>
    </row>
    <row r="1088" spans="1:2">
      <c r="A1088" s="88">
        <v>42017</v>
      </c>
      <c r="B1088" s="89">
        <v>0.73199999999999998</v>
      </c>
    </row>
    <row r="1089" spans="1:2">
      <c r="A1089" s="88">
        <v>42016</v>
      </c>
      <c r="B1089" s="89">
        <v>0.749</v>
      </c>
    </row>
    <row r="1090" spans="1:2">
      <c r="A1090" s="88">
        <v>42015</v>
      </c>
      <c r="B1090" s="89" t="s">
        <v>145</v>
      </c>
    </row>
    <row r="1091" spans="1:2">
      <c r="A1091" s="88">
        <v>42014</v>
      </c>
      <c r="B1091" s="89" t="s">
        <v>145</v>
      </c>
    </row>
    <row r="1092" spans="1:2">
      <c r="A1092" s="88">
        <v>42013</v>
      </c>
      <c r="B1092" s="89">
        <v>0.79100000000000004</v>
      </c>
    </row>
    <row r="1093" spans="1:2">
      <c r="A1093" s="88">
        <v>42012</v>
      </c>
      <c r="B1093" s="89">
        <v>0.79500000000000004</v>
      </c>
    </row>
    <row r="1094" spans="1:2">
      <c r="A1094" s="88">
        <v>42011</v>
      </c>
      <c r="B1094" s="89">
        <v>0.78</v>
      </c>
    </row>
    <row r="1095" spans="1:2">
      <c r="A1095" s="88">
        <v>42010</v>
      </c>
      <c r="B1095" s="89">
        <v>0.74399999999999999</v>
      </c>
    </row>
    <row r="1096" spans="1:2">
      <c r="A1096" s="88">
        <v>42009</v>
      </c>
      <c r="B1096" s="89">
        <v>0.78600000000000003</v>
      </c>
    </row>
    <row r="1097" spans="1:2">
      <c r="A1097" s="88">
        <v>42008</v>
      </c>
      <c r="B1097" s="89" t="s">
        <v>145</v>
      </c>
    </row>
    <row r="1098" spans="1:2">
      <c r="A1098" s="88">
        <v>42007</v>
      </c>
      <c r="B1098" s="89" t="s">
        <v>145</v>
      </c>
    </row>
    <row r="1099" spans="1:2">
      <c r="A1099" s="88">
        <v>42006</v>
      </c>
      <c r="B1099" s="89">
        <v>0.78500000000000003</v>
      </c>
    </row>
    <row r="1100" spans="1:2">
      <c r="A1100" s="88">
        <v>42005</v>
      </c>
      <c r="B1100" s="89" t="s">
        <v>145</v>
      </c>
    </row>
    <row r="1101" spans="1:2">
      <c r="A1101" s="88">
        <v>42004</v>
      </c>
      <c r="B1101" s="89">
        <v>0.83699999999999997</v>
      </c>
    </row>
    <row r="1102" spans="1:2">
      <c r="A1102" s="88">
        <v>42003</v>
      </c>
      <c r="B1102" s="89">
        <v>0.82799999999999996</v>
      </c>
    </row>
    <row r="1103" spans="1:2">
      <c r="A1103" s="88">
        <v>42002</v>
      </c>
      <c r="B1103" s="89">
        <v>0.83899999999999997</v>
      </c>
    </row>
    <row r="1104" spans="1:2">
      <c r="A1104" s="88">
        <v>42001</v>
      </c>
      <c r="B1104" s="89" t="s">
        <v>145</v>
      </c>
    </row>
    <row r="1105" spans="1:2">
      <c r="A1105" s="88">
        <v>42000</v>
      </c>
      <c r="B1105" s="89" t="s">
        <v>145</v>
      </c>
    </row>
    <row r="1106" spans="1:2">
      <c r="A1106" s="88">
        <v>41999</v>
      </c>
      <c r="B1106" s="89">
        <v>0.86499999999999999</v>
      </c>
    </row>
    <row r="1107" spans="1:2">
      <c r="A1107" s="88">
        <v>41998</v>
      </c>
      <c r="B1107" s="89" t="s">
        <v>145</v>
      </c>
    </row>
    <row r="1108" spans="1:2">
      <c r="A1108" s="88">
        <v>41997</v>
      </c>
      <c r="B1108" s="89">
        <v>0.86499999999999999</v>
      </c>
    </row>
    <row r="1109" spans="1:2">
      <c r="A1109" s="88">
        <v>41996</v>
      </c>
      <c r="B1109" s="89">
        <v>0.86699999999999999</v>
      </c>
    </row>
    <row r="1110" spans="1:2">
      <c r="A1110" s="88">
        <v>41995</v>
      </c>
      <c r="B1110" s="89">
        <v>0.88400000000000001</v>
      </c>
    </row>
    <row r="1111" spans="1:2">
      <c r="A1111" s="88">
        <v>41994</v>
      </c>
      <c r="B1111" s="89" t="s">
        <v>145</v>
      </c>
    </row>
    <row r="1112" spans="1:2">
      <c r="A1112" s="88">
        <v>41993</v>
      </c>
      <c r="B1112" s="89" t="s">
        <v>145</v>
      </c>
    </row>
    <row r="1113" spans="1:2">
      <c r="A1113" s="88">
        <v>41992</v>
      </c>
      <c r="B1113" s="89">
        <v>0.89400000000000002</v>
      </c>
    </row>
    <row r="1114" spans="1:2">
      <c r="A1114" s="88">
        <v>41991</v>
      </c>
      <c r="B1114" s="89">
        <v>0.90300000000000002</v>
      </c>
    </row>
    <row r="1115" spans="1:2">
      <c r="A1115" s="88">
        <v>41990</v>
      </c>
      <c r="B1115" s="89">
        <v>0.86299999999999999</v>
      </c>
    </row>
    <row r="1116" spans="1:2">
      <c r="A1116" s="88">
        <v>41989</v>
      </c>
      <c r="B1116" s="89">
        <v>0.86599999999999999</v>
      </c>
    </row>
    <row r="1117" spans="1:2">
      <c r="A1117" s="88">
        <v>41988</v>
      </c>
      <c r="B1117" s="89">
        <v>0.90700000000000003</v>
      </c>
    </row>
    <row r="1118" spans="1:2">
      <c r="A1118" s="88">
        <v>41987</v>
      </c>
      <c r="B1118" s="89" t="s">
        <v>145</v>
      </c>
    </row>
    <row r="1119" spans="1:2">
      <c r="A1119" s="88">
        <v>41986</v>
      </c>
      <c r="B1119" s="89" t="s">
        <v>145</v>
      </c>
    </row>
    <row r="1120" spans="1:2">
      <c r="A1120" s="88">
        <v>41985</v>
      </c>
      <c r="B1120" s="89">
        <v>0.90300000000000002</v>
      </c>
    </row>
    <row r="1121" spans="1:2">
      <c r="A1121" s="88">
        <v>41984</v>
      </c>
      <c r="B1121" s="89">
        <v>0.93799999999999994</v>
      </c>
    </row>
    <row r="1122" spans="1:2">
      <c r="A1122" s="88">
        <v>41983</v>
      </c>
      <c r="B1122" s="89">
        <v>0.96599999999999997</v>
      </c>
    </row>
    <row r="1123" spans="1:2">
      <c r="A1123" s="88">
        <v>41982</v>
      </c>
      <c r="B1123" s="89">
        <v>0.96499999999999997</v>
      </c>
    </row>
    <row r="1124" spans="1:2">
      <c r="A1124" s="88">
        <v>41981</v>
      </c>
      <c r="B1124" s="89">
        <v>0.98499999999999999</v>
      </c>
    </row>
    <row r="1125" spans="1:2">
      <c r="A1125" s="88">
        <v>41980</v>
      </c>
      <c r="B1125" s="89" t="s">
        <v>145</v>
      </c>
    </row>
    <row r="1126" spans="1:2">
      <c r="A1126" s="88">
        <v>41979</v>
      </c>
      <c r="B1126" s="89" t="s">
        <v>145</v>
      </c>
    </row>
    <row r="1127" spans="1:2">
      <c r="A1127" s="88">
        <v>41978</v>
      </c>
      <c r="B1127" s="89">
        <v>1.03</v>
      </c>
    </row>
    <row r="1128" spans="1:2">
      <c r="A1128" s="88">
        <v>41977</v>
      </c>
      <c r="B1128" s="89">
        <v>1.0309999999999999</v>
      </c>
    </row>
    <row r="1129" spans="1:2">
      <c r="A1129" s="88">
        <v>41976</v>
      </c>
      <c r="B1129" s="89">
        <v>1.0209999999999999</v>
      </c>
    </row>
    <row r="1130" spans="1:2">
      <c r="A1130" s="88">
        <v>41975</v>
      </c>
      <c r="B1130" s="89">
        <v>1.02</v>
      </c>
    </row>
    <row r="1131" spans="1:2">
      <c r="A1131" s="88">
        <v>41974</v>
      </c>
      <c r="B1131" s="89">
        <v>0.98</v>
      </c>
    </row>
    <row r="1132" spans="1:2">
      <c r="A1132" s="88">
        <v>41973</v>
      </c>
      <c r="B1132" s="89" t="s">
        <v>145</v>
      </c>
    </row>
    <row r="1133" spans="1:2">
      <c r="A1133" s="88">
        <v>41972</v>
      </c>
      <c r="B1133" s="89" t="s">
        <v>145</v>
      </c>
    </row>
    <row r="1134" spans="1:2">
      <c r="A1134" s="88">
        <v>41971</v>
      </c>
      <c r="B1134" s="89">
        <v>0.97099999999999997</v>
      </c>
    </row>
    <row r="1135" spans="1:2">
      <c r="A1135" s="88">
        <v>41970</v>
      </c>
      <c r="B1135" s="89">
        <v>0.997</v>
      </c>
    </row>
    <row r="1136" spans="1:2">
      <c r="A1136" s="88">
        <v>41969</v>
      </c>
      <c r="B1136" s="89">
        <v>1.0640000000000001</v>
      </c>
    </row>
    <row r="1137" spans="1:2">
      <c r="A1137" s="88">
        <v>41968</v>
      </c>
      <c r="B1137" s="89">
        <v>1.083</v>
      </c>
    </row>
    <row r="1138" spans="1:2">
      <c r="A1138" s="88">
        <v>41967</v>
      </c>
      <c r="B1138" s="89">
        <v>1.109</v>
      </c>
    </row>
    <row r="1139" spans="1:2">
      <c r="A1139" s="88">
        <v>41966</v>
      </c>
      <c r="B1139" s="89" t="s">
        <v>145</v>
      </c>
    </row>
    <row r="1140" spans="1:2">
      <c r="A1140" s="88">
        <v>41965</v>
      </c>
      <c r="B1140" s="89" t="s">
        <v>145</v>
      </c>
    </row>
    <row r="1141" spans="1:2">
      <c r="A1141" s="88">
        <v>41964</v>
      </c>
      <c r="B1141" s="89">
        <v>1.1120000000000001</v>
      </c>
    </row>
    <row r="1142" spans="1:2">
      <c r="A1142" s="88">
        <v>41963</v>
      </c>
      <c r="B1142" s="89">
        <v>1.1479999999999999</v>
      </c>
    </row>
    <row r="1143" spans="1:2">
      <c r="A1143" s="88">
        <v>41962</v>
      </c>
      <c r="B1143" s="89">
        <v>1.1870000000000001</v>
      </c>
    </row>
    <row r="1144" spans="1:2">
      <c r="A1144" s="88">
        <v>41961</v>
      </c>
      <c r="B1144" s="89">
        <v>1.139</v>
      </c>
    </row>
    <row r="1145" spans="1:2">
      <c r="A1145" s="88">
        <v>41960</v>
      </c>
      <c r="B1145" s="89">
        <v>1.153</v>
      </c>
    </row>
    <row r="1146" spans="1:2">
      <c r="A1146" s="88">
        <v>41959</v>
      </c>
      <c r="B1146" s="89" t="s">
        <v>145</v>
      </c>
    </row>
    <row r="1147" spans="1:2">
      <c r="A1147" s="88">
        <v>41958</v>
      </c>
      <c r="B1147" s="89" t="s">
        <v>145</v>
      </c>
    </row>
    <row r="1148" spans="1:2">
      <c r="A1148" s="88">
        <v>41957</v>
      </c>
      <c r="B1148" s="89">
        <v>1.1459999999999999</v>
      </c>
    </row>
    <row r="1149" spans="1:2">
      <c r="A1149" s="88">
        <v>41956</v>
      </c>
      <c r="B1149" s="89">
        <v>1.1619999999999999</v>
      </c>
    </row>
    <row r="1150" spans="1:2">
      <c r="A1150" s="88">
        <v>41955</v>
      </c>
      <c r="B1150" s="89">
        <v>1.163</v>
      </c>
    </row>
    <row r="1151" spans="1:2">
      <c r="A1151" s="88">
        <v>41954</v>
      </c>
      <c r="B1151" s="89">
        <v>1.1719999999999999</v>
      </c>
    </row>
    <row r="1152" spans="1:2">
      <c r="A1152" s="88">
        <v>41953</v>
      </c>
      <c r="B1152" s="89">
        <v>1.181</v>
      </c>
    </row>
    <row r="1153" spans="1:2">
      <c r="A1153" s="88">
        <v>41952</v>
      </c>
      <c r="B1153" s="89" t="s">
        <v>145</v>
      </c>
    </row>
    <row r="1154" spans="1:2">
      <c r="A1154" s="88">
        <v>41951</v>
      </c>
      <c r="B1154" s="89" t="s">
        <v>145</v>
      </c>
    </row>
    <row r="1155" spans="1:2">
      <c r="A1155" s="88">
        <v>41950</v>
      </c>
      <c r="B1155" s="89">
        <v>1.1830000000000001</v>
      </c>
    </row>
    <row r="1156" spans="1:2">
      <c r="A1156" s="88">
        <v>41949</v>
      </c>
      <c r="B1156" s="89">
        <v>1.1859999999999999</v>
      </c>
    </row>
    <row r="1157" spans="1:2">
      <c r="A1157" s="88">
        <v>41948</v>
      </c>
      <c r="B1157" s="89">
        <v>1.1850000000000001</v>
      </c>
    </row>
    <row r="1158" spans="1:2">
      <c r="A1158" s="88">
        <v>41947</v>
      </c>
      <c r="B1158" s="89">
        <v>1.1679999999999999</v>
      </c>
    </row>
    <row r="1159" spans="1:2">
      <c r="A1159" s="88">
        <v>41946</v>
      </c>
      <c r="B1159" s="89">
        <v>1.2070000000000001</v>
      </c>
    </row>
    <row r="1160" spans="1:2">
      <c r="A1160" s="88">
        <v>41945</v>
      </c>
      <c r="B1160" s="89" t="s">
        <v>145</v>
      </c>
    </row>
    <row r="1161" spans="1:2">
      <c r="A1161" s="88">
        <v>41944</v>
      </c>
      <c r="B1161" s="89" t="s">
        <v>145</v>
      </c>
    </row>
    <row r="1162" spans="1:2">
      <c r="A1162" s="88">
        <v>41943</v>
      </c>
      <c r="B1162" s="89">
        <v>1.1910000000000001</v>
      </c>
    </row>
    <row r="1163" spans="1:2">
      <c r="A1163" s="88">
        <v>41942</v>
      </c>
      <c r="B1163" s="89">
        <v>1.2330000000000001</v>
      </c>
    </row>
    <row r="1164" spans="1:2">
      <c r="A1164" s="88">
        <v>41941</v>
      </c>
      <c r="B1164" s="89">
        <v>1.268</v>
      </c>
    </row>
    <row r="1165" spans="1:2">
      <c r="A1165" s="88">
        <v>41940</v>
      </c>
      <c r="B1165" s="89">
        <v>1.2789999999999999</v>
      </c>
    </row>
    <row r="1166" spans="1:2">
      <c r="A1166" s="88">
        <v>41939</v>
      </c>
      <c r="B1166" s="89">
        <v>1.286</v>
      </c>
    </row>
    <row r="1167" spans="1:2">
      <c r="A1167" s="88">
        <v>41938</v>
      </c>
      <c r="B1167" s="89" t="s">
        <v>145</v>
      </c>
    </row>
    <row r="1168" spans="1:2">
      <c r="A1168" s="88">
        <v>41937</v>
      </c>
      <c r="B1168" s="89" t="s">
        <v>145</v>
      </c>
    </row>
    <row r="1169" spans="1:2">
      <c r="A1169" s="88">
        <v>41936</v>
      </c>
      <c r="B1169" s="89">
        <v>1.292</v>
      </c>
    </row>
    <row r="1170" spans="1:2">
      <c r="A1170" s="88">
        <v>41935</v>
      </c>
      <c r="B1170" s="89">
        <v>1.298</v>
      </c>
    </row>
    <row r="1171" spans="1:2">
      <c r="A1171" s="88">
        <v>41934</v>
      </c>
      <c r="B1171" s="89">
        <v>1.288</v>
      </c>
    </row>
    <row r="1172" spans="1:2">
      <c r="A1172" s="88">
        <v>41933</v>
      </c>
      <c r="B1172" s="89">
        <v>1.2889999999999999</v>
      </c>
    </row>
    <row r="1173" spans="1:2">
      <c r="A1173" s="88">
        <v>41932</v>
      </c>
      <c r="B1173" s="89">
        <v>1.3120000000000001</v>
      </c>
    </row>
    <row r="1174" spans="1:2">
      <c r="A1174" s="88">
        <v>41931</v>
      </c>
      <c r="B1174" s="89" t="s">
        <v>145</v>
      </c>
    </row>
    <row r="1175" spans="1:2">
      <c r="A1175" s="88">
        <v>41930</v>
      </c>
      <c r="B1175" s="89" t="s">
        <v>145</v>
      </c>
    </row>
    <row r="1176" spans="1:2">
      <c r="A1176" s="88">
        <v>41929</v>
      </c>
      <c r="B1176" s="89">
        <v>1.3049999999999999</v>
      </c>
    </row>
    <row r="1177" spans="1:2">
      <c r="A1177" s="88">
        <v>41928</v>
      </c>
      <c r="B1177" s="89">
        <v>1.258</v>
      </c>
    </row>
    <row r="1178" spans="1:2">
      <c r="A1178" s="88">
        <v>41927</v>
      </c>
      <c r="B1178" s="89">
        <v>1.1299999999999999</v>
      </c>
    </row>
    <row r="1179" spans="1:2">
      <c r="A1179" s="88">
        <v>41926</v>
      </c>
      <c r="B1179" s="89">
        <v>1.2110000000000001</v>
      </c>
    </row>
    <row r="1180" spans="1:2">
      <c r="A1180" s="88">
        <v>41925</v>
      </c>
      <c r="B1180" s="89">
        <v>1.2609999999999999</v>
      </c>
    </row>
    <row r="1181" spans="1:2">
      <c r="A1181" s="88">
        <v>41924</v>
      </c>
      <c r="B1181" s="89" t="s">
        <v>145</v>
      </c>
    </row>
    <row r="1182" spans="1:2">
      <c r="A1182" s="88">
        <v>41923</v>
      </c>
      <c r="B1182" s="89" t="s">
        <v>145</v>
      </c>
    </row>
    <row r="1183" spans="1:2">
      <c r="A1183" s="88">
        <v>41922</v>
      </c>
      <c r="B1183" s="89">
        <v>1.2410000000000001</v>
      </c>
    </row>
    <row r="1184" spans="1:2">
      <c r="A1184" s="88">
        <v>41921</v>
      </c>
      <c r="B1184" s="89">
        <v>1.242</v>
      </c>
    </row>
    <row r="1185" spans="1:2">
      <c r="A1185" s="88">
        <v>41920</v>
      </c>
      <c r="B1185" s="89">
        <v>1.2589999999999999</v>
      </c>
    </row>
    <row r="1186" spans="1:2">
      <c r="A1186" s="88">
        <v>41919</v>
      </c>
      <c r="B1186" s="89">
        <v>1.276</v>
      </c>
    </row>
    <row r="1187" spans="1:2">
      <c r="A1187" s="88">
        <v>41918</v>
      </c>
      <c r="B1187" s="89">
        <v>1.2549999999999999</v>
      </c>
    </row>
    <row r="1188" spans="1:2">
      <c r="A1188" s="88">
        <v>41917</v>
      </c>
      <c r="B1188" s="89" t="s">
        <v>145</v>
      </c>
    </row>
    <row r="1189" spans="1:2">
      <c r="A1189" s="88">
        <v>41916</v>
      </c>
      <c r="B1189" s="89" t="s">
        <v>145</v>
      </c>
    </row>
    <row r="1190" spans="1:2">
      <c r="A1190" s="88">
        <v>41915</v>
      </c>
      <c r="B1190" s="89">
        <v>1.2849999999999999</v>
      </c>
    </row>
    <row r="1191" spans="1:2">
      <c r="A1191" s="88">
        <v>41914</v>
      </c>
      <c r="B1191" s="89">
        <v>1.274</v>
      </c>
    </row>
    <row r="1192" spans="1:2">
      <c r="A1192" s="88">
        <v>41913</v>
      </c>
      <c r="B1192" s="89">
        <v>1.242</v>
      </c>
    </row>
    <row r="1193" spans="1:2">
      <c r="A1193" s="88">
        <v>41912</v>
      </c>
      <c r="B1193" s="89">
        <v>1.2869999999999999</v>
      </c>
    </row>
    <row r="1194" spans="1:2">
      <c r="A1194" s="88">
        <v>41911</v>
      </c>
      <c r="B1194" s="89">
        <v>1.302</v>
      </c>
    </row>
    <row r="1195" spans="1:2">
      <c r="A1195" s="88">
        <v>41910</v>
      </c>
      <c r="B1195" s="89" t="s">
        <v>145</v>
      </c>
    </row>
    <row r="1196" spans="1:2">
      <c r="A1196" s="88">
        <v>41909</v>
      </c>
      <c r="B1196" s="89" t="s">
        <v>145</v>
      </c>
    </row>
    <row r="1197" spans="1:2">
      <c r="A1197" s="88">
        <v>41908</v>
      </c>
      <c r="B1197" s="89">
        <v>1.3140000000000001</v>
      </c>
    </row>
    <row r="1198" spans="1:2">
      <c r="A1198" s="88">
        <v>41907</v>
      </c>
      <c r="B1198" s="89">
        <v>1.319</v>
      </c>
    </row>
    <row r="1199" spans="1:2">
      <c r="A1199" s="88">
        <v>41906</v>
      </c>
      <c r="B1199" s="89">
        <v>1.3340000000000001</v>
      </c>
    </row>
    <row r="1200" spans="1:2">
      <c r="A1200" s="88">
        <v>41905</v>
      </c>
      <c r="B1200" s="89">
        <v>1.35</v>
      </c>
    </row>
    <row r="1201" spans="1:2">
      <c r="A1201" s="88">
        <v>41904</v>
      </c>
      <c r="B1201" s="89">
        <v>1.36</v>
      </c>
    </row>
    <row r="1202" spans="1:2">
      <c r="A1202" s="88">
        <v>41903</v>
      </c>
      <c r="B1202" s="89" t="s">
        <v>145</v>
      </c>
    </row>
    <row r="1203" spans="1:2">
      <c r="A1203" s="88">
        <v>41902</v>
      </c>
      <c r="B1203" s="89" t="s">
        <v>145</v>
      </c>
    </row>
    <row r="1204" spans="1:2">
      <c r="A1204" s="88">
        <v>41901</v>
      </c>
      <c r="B1204" s="89">
        <v>1.401</v>
      </c>
    </row>
    <row r="1205" spans="1:2">
      <c r="A1205" s="88">
        <v>41900</v>
      </c>
      <c r="B1205" s="89">
        <v>1.4590000000000001</v>
      </c>
    </row>
    <row r="1206" spans="1:2">
      <c r="A1206" s="88">
        <v>41899</v>
      </c>
      <c r="B1206" s="89">
        <v>1.4179999999999999</v>
      </c>
    </row>
    <row r="1207" spans="1:2">
      <c r="A1207" s="88">
        <v>41898</v>
      </c>
      <c r="B1207" s="89">
        <v>1.4330000000000001</v>
      </c>
    </row>
    <row r="1208" spans="1:2">
      <c r="A1208" s="88">
        <v>41897</v>
      </c>
      <c r="B1208" s="89">
        <v>1.4219999999999999</v>
      </c>
    </row>
    <row r="1209" spans="1:2">
      <c r="A1209" s="88">
        <v>41896</v>
      </c>
      <c r="B1209" s="89" t="s">
        <v>145</v>
      </c>
    </row>
    <row r="1210" spans="1:2">
      <c r="A1210" s="88">
        <v>41895</v>
      </c>
      <c r="B1210" s="89" t="s">
        <v>145</v>
      </c>
    </row>
    <row r="1211" spans="1:2">
      <c r="A1211" s="88">
        <v>41894</v>
      </c>
      <c r="B1211" s="89">
        <v>1.4370000000000001</v>
      </c>
    </row>
    <row r="1212" spans="1:2">
      <c r="A1212" s="88">
        <v>41893</v>
      </c>
      <c r="B1212" s="89">
        <v>1.397</v>
      </c>
    </row>
    <row r="1213" spans="1:2">
      <c r="A1213" s="88">
        <v>41892</v>
      </c>
      <c r="B1213" s="89">
        <v>1.371</v>
      </c>
    </row>
    <row r="1214" spans="1:2">
      <c r="A1214" s="88">
        <v>41891</v>
      </c>
      <c r="B1214" s="89">
        <v>1.349</v>
      </c>
    </row>
    <row r="1215" spans="1:2">
      <c r="A1215" s="88">
        <v>41890</v>
      </c>
      <c r="B1215" s="89">
        <v>1.2769999999999999</v>
      </c>
    </row>
    <row r="1216" spans="1:2">
      <c r="A1216" s="88">
        <v>41889</v>
      </c>
      <c r="B1216" s="89" t="s">
        <v>145</v>
      </c>
    </row>
    <row r="1217" spans="1:2">
      <c r="A1217" s="88">
        <v>41888</v>
      </c>
      <c r="B1217" s="89" t="s">
        <v>145</v>
      </c>
    </row>
    <row r="1218" spans="1:2">
      <c r="A1218" s="88">
        <v>41887</v>
      </c>
      <c r="B1218" s="89">
        <v>1.2649999999999999</v>
      </c>
    </row>
    <row r="1219" spans="1:2">
      <c r="A1219" s="88">
        <v>41886</v>
      </c>
      <c r="B1219" s="89">
        <v>1.3049999999999999</v>
      </c>
    </row>
    <row r="1220" spans="1:2">
      <c r="A1220" s="88">
        <v>41885</v>
      </c>
      <c r="B1220" s="89">
        <v>1.3420000000000001</v>
      </c>
    </row>
    <row r="1221" spans="1:2">
      <c r="A1221" s="88">
        <v>41884</v>
      </c>
      <c r="B1221" s="89">
        <v>1.319</v>
      </c>
    </row>
    <row r="1222" spans="1:2">
      <c r="A1222" s="88">
        <v>41883</v>
      </c>
      <c r="B1222" s="89">
        <v>1.2569999999999999</v>
      </c>
    </row>
    <row r="1223" spans="1:2">
      <c r="A1223" s="88">
        <v>41882</v>
      </c>
      <c r="B1223" s="89" t="s">
        <v>145</v>
      </c>
    </row>
    <row r="1224" spans="1:2">
      <c r="A1224" s="88">
        <v>41881</v>
      </c>
      <c r="B1224" s="89" t="s">
        <v>145</v>
      </c>
    </row>
    <row r="1225" spans="1:2">
      <c r="A1225" s="88">
        <v>41880</v>
      </c>
      <c r="B1225" s="89">
        <v>1.254</v>
      </c>
    </row>
    <row r="1226" spans="1:2">
      <c r="A1226" s="88">
        <v>41879</v>
      </c>
      <c r="B1226" s="89">
        <v>1.2310000000000001</v>
      </c>
    </row>
    <row r="1227" spans="1:2">
      <c r="A1227" s="88">
        <v>41878</v>
      </c>
      <c r="B1227" s="89">
        <v>1.25</v>
      </c>
    </row>
    <row r="1228" spans="1:2">
      <c r="A1228" s="88">
        <v>41877</v>
      </c>
      <c r="B1228" s="89">
        <v>1.282</v>
      </c>
    </row>
    <row r="1229" spans="1:2">
      <c r="A1229" s="88">
        <v>41876</v>
      </c>
      <c r="B1229" s="89">
        <v>1.3160000000000001</v>
      </c>
    </row>
    <row r="1230" spans="1:2">
      <c r="A1230" s="88">
        <v>41875</v>
      </c>
      <c r="B1230" s="89" t="s">
        <v>145</v>
      </c>
    </row>
    <row r="1231" spans="1:2">
      <c r="A1231" s="88">
        <v>41874</v>
      </c>
      <c r="B1231" s="89" t="s">
        <v>145</v>
      </c>
    </row>
    <row r="1232" spans="1:2">
      <c r="A1232" s="88">
        <v>41873</v>
      </c>
      <c r="B1232" s="89">
        <v>1.3819999999999999</v>
      </c>
    </row>
    <row r="1233" spans="1:2">
      <c r="A1233" s="88">
        <v>41872</v>
      </c>
      <c r="B1233" s="89">
        <v>1.381</v>
      </c>
    </row>
    <row r="1234" spans="1:2">
      <c r="A1234" s="88">
        <v>41871</v>
      </c>
      <c r="B1234" s="89">
        <v>1.377</v>
      </c>
    </row>
    <row r="1235" spans="1:2">
      <c r="A1235" s="88">
        <v>41870</v>
      </c>
      <c r="B1235" s="89">
        <v>1.3859999999999999</v>
      </c>
    </row>
    <row r="1236" spans="1:2">
      <c r="A1236" s="88">
        <v>41869</v>
      </c>
      <c r="B1236" s="89">
        <v>1.4139999999999999</v>
      </c>
    </row>
    <row r="1237" spans="1:2">
      <c r="A1237" s="88">
        <v>41868</v>
      </c>
      <c r="B1237" s="89" t="s">
        <v>145</v>
      </c>
    </row>
    <row r="1238" spans="1:2">
      <c r="A1238" s="88">
        <v>41867</v>
      </c>
      <c r="B1238" s="89" t="s">
        <v>145</v>
      </c>
    </row>
    <row r="1239" spans="1:2">
      <c r="A1239" s="88">
        <v>41866</v>
      </c>
      <c r="B1239" s="89">
        <v>1.381</v>
      </c>
    </row>
    <row r="1240" spans="1:2">
      <c r="A1240" s="88">
        <v>41865</v>
      </c>
      <c r="B1240" s="89">
        <v>1.41</v>
      </c>
    </row>
    <row r="1241" spans="1:2">
      <c r="A1241" s="88">
        <v>41864</v>
      </c>
      <c r="B1241" s="89">
        <v>1.44</v>
      </c>
    </row>
    <row r="1242" spans="1:2">
      <c r="A1242" s="88">
        <v>41863</v>
      </c>
      <c r="B1242" s="89">
        <v>1.4650000000000001</v>
      </c>
    </row>
    <row r="1243" spans="1:2">
      <c r="A1243" s="88">
        <v>41862</v>
      </c>
      <c r="B1243" s="89">
        <v>1.464</v>
      </c>
    </row>
    <row r="1244" spans="1:2">
      <c r="A1244" s="88">
        <v>41861</v>
      </c>
      <c r="B1244" s="89" t="s">
        <v>145</v>
      </c>
    </row>
    <row r="1245" spans="1:2">
      <c r="A1245" s="88">
        <v>41860</v>
      </c>
      <c r="B1245" s="89" t="s">
        <v>145</v>
      </c>
    </row>
    <row r="1246" spans="1:2">
      <c r="A1246" s="88">
        <v>41859</v>
      </c>
      <c r="B1246" s="89">
        <v>1.4490000000000001</v>
      </c>
    </row>
    <row r="1247" spans="1:2">
      <c r="A1247" s="88">
        <v>41858</v>
      </c>
      <c r="B1247" s="89">
        <v>1.5029999999999999</v>
      </c>
    </row>
    <row r="1248" spans="1:2">
      <c r="A1248" s="88">
        <v>41857</v>
      </c>
      <c r="B1248" s="89">
        <v>1.526</v>
      </c>
    </row>
    <row r="1249" spans="1:2">
      <c r="A1249" s="88">
        <v>41856</v>
      </c>
      <c r="B1249" s="89">
        <v>1.579</v>
      </c>
    </row>
    <row r="1250" spans="1:2">
      <c r="A1250" s="88">
        <v>41855</v>
      </c>
      <c r="B1250" s="89">
        <v>1.5109999999999999</v>
      </c>
    </row>
    <row r="1251" spans="1:2">
      <c r="A1251" s="88">
        <v>41854</v>
      </c>
      <c r="B1251" s="89" t="s">
        <v>145</v>
      </c>
    </row>
    <row r="1252" spans="1:2">
      <c r="A1252" s="88">
        <v>41853</v>
      </c>
      <c r="B1252" s="89" t="s">
        <v>145</v>
      </c>
    </row>
    <row r="1253" spans="1:2">
      <c r="A1253" s="88">
        <v>41852</v>
      </c>
      <c r="B1253" s="89">
        <v>1.5329999999999999</v>
      </c>
    </row>
    <row r="1254" spans="1:2">
      <c r="A1254" s="88">
        <v>41851</v>
      </c>
      <c r="B1254" s="89">
        <v>1.5580000000000001</v>
      </c>
    </row>
    <row r="1255" spans="1:2">
      <c r="A1255" s="88">
        <v>41850</v>
      </c>
      <c r="B1255" s="89">
        <v>1.5229999999999999</v>
      </c>
    </row>
    <row r="1256" spans="1:2">
      <c r="A1256" s="88">
        <v>41849</v>
      </c>
      <c r="B1256" s="89">
        <v>1.5129999999999999</v>
      </c>
    </row>
    <row r="1257" spans="1:2">
      <c r="A1257" s="88">
        <v>41848</v>
      </c>
      <c r="B1257" s="89">
        <v>1.538</v>
      </c>
    </row>
    <row r="1258" spans="1:2">
      <c r="A1258" s="88">
        <v>41847</v>
      </c>
      <c r="B1258" s="89" t="s">
        <v>145</v>
      </c>
    </row>
    <row r="1259" spans="1:2">
      <c r="A1259" s="88">
        <v>41846</v>
      </c>
      <c r="B1259" s="89" t="s">
        <v>145</v>
      </c>
    </row>
    <row r="1260" spans="1:2">
      <c r="A1260" s="88">
        <v>41845</v>
      </c>
      <c r="B1260" s="89" t="s">
        <v>145</v>
      </c>
    </row>
    <row r="1261" spans="1:2">
      <c r="A1261" s="88">
        <v>41844</v>
      </c>
      <c r="B1261" s="89">
        <v>1.577</v>
      </c>
    </row>
    <row r="1262" spans="1:2">
      <c r="A1262" s="88">
        <v>41843</v>
      </c>
      <c r="B1262" s="89">
        <v>1.5429999999999999</v>
      </c>
    </row>
    <row r="1263" spans="1:2">
      <c r="A1263" s="88">
        <v>41842</v>
      </c>
      <c r="B1263" s="89">
        <v>1.583</v>
      </c>
    </row>
    <row r="1264" spans="1:2">
      <c r="A1264" s="88">
        <v>41841</v>
      </c>
      <c r="B1264" s="89">
        <v>1.56</v>
      </c>
    </row>
    <row r="1265" spans="1:2">
      <c r="A1265" s="88">
        <v>41840</v>
      </c>
      <c r="B1265" s="89" t="s">
        <v>145</v>
      </c>
    </row>
    <row r="1266" spans="1:2">
      <c r="A1266" s="88">
        <v>41839</v>
      </c>
      <c r="B1266" s="89" t="s">
        <v>145</v>
      </c>
    </row>
    <row r="1267" spans="1:2">
      <c r="A1267" s="88">
        <v>41838</v>
      </c>
      <c r="B1267" s="89">
        <v>1.5720000000000001</v>
      </c>
    </row>
    <row r="1268" spans="1:2">
      <c r="A1268" s="88">
        <v>41837</v>
      </c>
      <c r="B1268" s="89">
        <v>1.589</v>
      </c>
    </row>
    <row r="1269" spans="1:2">
      <c r="A1269" s="88">
        <v>41836</v>
      </c>
      <c r="B1269" s="89">
        <v>1.512</v>
      </c>
    </row>
    <row r="1270" spans="1:2">
      <c r="A1270" s="88">
        <v>41835</v>
      </c>
      <c r="B1270" s="89">
        <v>1.5289999999999999</v>
      </c>
    </row>
    <row r="1271" spans="1:2">
      <c r="A1271" s="88">
        <v>41834</v>
      </c>
      <c r="B1271" s="89">
        <v>1.5449999999999999</v>
      </c>
    </row>
    <row r="1272" spans="1:2">
      <c r="A1272" s="88">
        <v>41833</v>
      </c>
      <c r="B1272" s="89" t="s">
        <v>145</v>
      </c>
    </row>
    <row r="1273" spans="1:2">
      <c r="A1273" s="88">
        <v>41832</v>
      </c>
      <c r="B1273" s="89" t="s">
        <v>145</v>
      </c>
    </row>
    <row r="1274" spans="1:2">
      <c r="A1274" s="88">
        <v>41831</v>
      </c>
      <c r="B1274" s="89">
        <v>1.5369999999999999</v>
      </c>
    </row>
    <row r="1275" spans="1:2">
      <c r="A1275" s="88">
        <v>41830</v>
      </c>
      <c r="B1275" s="89">
        <v>1.5269999999999999</v>
      </c>
    </row>
    <row r="1276" spans="1:2">
      <c r="A1276" s="88">
        <v>41829</v>
      </c>
      <c r="B1276" s="89">
        <v>1.546</v>
      </c>
    </row>
    <row r="1277" spans="1:2">
      <c r="A1277" s="88">
        <v>41828</v>
      </c>
      <c r="B1277" s="89">
        <v>1.5429999999999999</v>
      </c>
    </row>
    <row r="1278" spans="1:2">
      <c r="A1278" s="88">
        <v>41827</v>
      </c>
      <c r="B1278" s="89">
        <v>1.5880000000000001</v>
      </c>
    </row>
    <row r="1279" spans="1:2">
      <c r="A1279" s="88">
        <v>41826</v>
      </c>
      <c r="B1279" s="89" t="s">
        <v>145</v>
      </c>
    </row>
    <row r="1280" spans="1:2">
      <c r="A1280" s="88">
        <v>41825</v>
      </c>
      <c r="B1280" s="89" t="s">
        <v>145</v>
      </c>
    </row>
    <row r="1281" spans="1:2">
      <c r="A1281" s="88">
        <v>41824</v>
      </c>
      <c r="B1281" s="89">
        <v>1.5740000000000001</v>
      </c>
    </row>
    <row r="1282" spans="1:2">
      <c r="A1282" s="88">
        <v>41823</v>
      </c>
      <c r="B1282" s="89">
        <v>1.617</v>
      </c>
    </row>
    <row r="1283" spans="1:2">
      <c r="A1283" s="88">
        <v>41822</v>
      </c>
      <c r="B1283" s="89">
        <v>1.63</v>
      </c>
    </row>
    <row r="1284" spans="1:2">
      <c r="A1284" s="88">
        <v>41821</v>
      </c>
      <c r="B1284" s="89">
        <v>1.5940000000000001</v>
      </c>
    </row>
    <row r="1285" spans="1:2">
      <c r="A1285" s="88">
        <v>41820</v>
      </c>
      <c r="B1285" s="89">
        <v>1.5980000000000001</v>
      </c>
    </row>
    <row r="1286" spans="1:2">
      <c r="A1286" s="88">
        <v>41819</v>
      </c>
      <c r="B1286" s="89" t="s">
        <v>145</v>
      </c>
    </row>
    <row r="1287" spans="1:2">
      <c r="A1287" s="88">
        <v>41818</v>
      </c>
      <c r="B1287" s="89" t="s">
        <v>145</v>
      </c>
    </row>
    <row r="1288" spans="1:2">
      <c r="A1288" s="88">
        <v>41817</v>
      </c>
      <c r="B1288" s="89">
        <v>1.601</v>
      </c>
    </row>
    <row r="1289" spans="1:2">
      <c r="A1289" s="88">
        <v>41816</v>
      </c>
      <c r="B1289" s="89">
        <v>1.5820000000000001</v>
      </c>
    </row>
    <row r="1290" spans="1:2">
      <c r="A1290" s="88">
        <v>41815</v>
      </c>
      <c r="B1290" s="89">
        <v>1.601</v>
      </c>
    </row>
    <row r="1291" spans="1:2">
      <c r="A1291" s="88">
        <v>41814</v>
      </c>
      <c r="B1291" s="89">
        <v>1.6619999999999999</v>
      </c>
    </row>
    <row r="1292" spans="1:2">
      <c r="A1292" s="88">
        <v>41813</v>
      </c>
      <c r="B1292" s="89">
        <v>1.669</v>
      </c>
    </row>
    <row r="1293" spans="1:2">
      <c r="A1293" s="88">
        <v>41812</v>
      </c>
      <c r="B1293" s="89" t="s">
        <v>145</v>
      </c>
    </row>
    <row r="1294" spans="1:2">
      <c r="A1294" s="88">
        <v>41811</v>
      </c>
      <c r="B1294" s="89" t="s">
        <v>145</v>
      </c>
    </row>
    <row r="1295" spans="1:2">
      <c r="A1295" s="88">
        <v>41810</v>
      </c>
      <c r="B1295" s="89">
        <v>1.6910000000000001</v>
      </c>
    </row>
    <row r="1296" spans="1:2">
      <c r="A1296" s="88">
        <v>41809</v>
      </c>
      <c r="B1296" s="89">
        <v>1.663</v>
      </c>
    </row>
    <row r="1297" spans="1:2">
      <c r="A1297" s="88">
        <v>41808</v>
      </c>
      <c r="B1297" s="89">
        <v>1.742</v>
      </c>
    </row>
    <row r="1298" spans="1:2">
      <c r="A1298" s="88">
        <v>41807</v>
      </c>
      <c r="B1298" s="89">
        <v>1.776</v>
      </c>
    </row>
    <row r="1299" spans="1:2">
      <c r="A1299" s="88">
        <v>41806</v>
      </c>
      <c r="B1299" s="89">
        <v>1.7250000000000001</v>
      </c>
    </row>
    <row r="1300" spans="1:2">
      <c r="A1300" s="88">
        <v>41805</v>
      </c>
      <c r="B1300" s="89" t="s">
        <v>145</v>
      </c>
    </row>
    <row r="1301" spans="1:2">
      <c r="A1301" s="88">
        <v>41804</v>
      </c>
      <c r="B1301" s="89" t="s">
        <v>145</v>
      </c>
    </row>
    <row r="1302" spans="1:2">
      <c r="A1302" s="88">
        <v>41803</v>
      </c>
      <c r="B1302" s="89">
        <v>1.7370000000000001</v>
      </c>
    </row>
    <row r="1303" spans="1:2">
      <c r="A1303" s="88">
        <v>41802</v>
      </c>
      <c r="B1303" s="89">
        <v>1.7509999999999999</v>
      </c>
    </row>
    <row r="1304" spans="1:2">
      <c r="A1304" s="88">
        <v>41801</v>
      </c>
      <c r="B1304" s="89">
        <v>1.7450000000000001</v>
      </c>
    </row>
    <row r="1305" spans="1:2">
      <c r="A1305" s="88">
        <v>41800</v>
      </c>
      <c r="B1305" s="89">
        <v>1.756</v>
      </c>
    </row>
    <row r="1306" spans="1:2">
      <c r="A1306" s="88">
        <v>41799</v>
      </c>
      <c r="B1306" s="89">
        <v>1.7</v>
      </c>
    </row>
    <row r="1307" spans="1:2">
      <c r="A1307" s="88">
        <v>41798</v>
      </c>
      <c r="B1307" s="89" t="s">
        <v>145</v>
      </c>
    </row>
    <row r="1308" spans="1:2">
      <c r="A1308" s="88">
        <v>41797</v>
      </c>
      <c r="B1308" s="89" t="s">
        <v>145</v>
      </c>
    </row>
    <row r="1309" spans="1:2">
      <c r="A1309" s="88">
        <v>41796</v>
      </c>
      <c r="B1309" s="89">
        <v>1.696</v>
      </c>
    </row>
    <row r="1310" spans="1:2">
      <c r="A1310" s="88">
        <v>41795</v>
      </c>
      <c r="B1310" s="89">
        <v>1.829</v>
      </c>
    </row>
    <row r="1311" spans="1:2">
      <c r="A1311" s="88">
        <v>41794</v>
      </c>
      <c r="B1311" s="89">
        <v>1.84</v>
      </c>
    </row>
    <row r="1312" spans="1:2">
      <c r="A1312" s="88">
        <v>41793</v>
      </c>
      <c r="B1312" s="89">
        <v>1.8149999999999999</v>
      </c>
    </row>
    <row r="1313" spans="1:2">
      <c r="A1313" s="88">
        <v>41792</v>
      </c>
      <c r="B1313" s="89">
        <v>1.77</v>
      </c>
    </row>
    <row r="1314" spans="1:2">
      <c r="A1314" s="88">
        <v>41791</v>
      </c>
      <c r="B1314" s="89" t="s">
        <v>145</v>
      </c>
    </row>
    <row r="1315" spans="1:2">
      <c r="A1315" s="88">
        <v>41790</v>
      </c>
      <c r="B1315" s="89" t="s">
        <v>145</v>
      </c>
    </row>
    <row r="1316" spans="1:2">
      <c r="A1316" s="88">
        <v>41789</v>
      </c>
      <c r="B1316" s="89">
        <v>1.768</v>
      </c>
    </row>
    <row r="1317" spans="1:2">
      <c r="A1317" s="88">
        <v>41788</v>
      </c>
      <c r="B1317" s="89">
        <v>1.73</v>
      </c>
    </row>
    <row r="1318" spans="1:2">
      <c r="A1318" s="88">
        <v>41787</v>
      </c>
      <c r="B1318" s="89">
        <v>1.7330000000000001</v>
      </c>
    </row>
    <row r="1319" spans="1:2">
      <c r="A1319" s="88">
        <v>41786</v>
      </c>
      <c r="B1319" s="89">
        <v>1.7949999999999999</v>
      </c>
    </row>
    <row r="1320" spans="1:2">
      <c r="A1320" s="88">
        <v>41785</v>
      </c>
      <c r="B1320" s="89">
        <v>1.8140000000000001</v>
      </c>
    </row>
    <row r="1321" spans="1:2">
      <c r="A1321" s="88">
        <v>41784</v>
      </c>
      <c r="B1321" s="89" t="s">
        <v>145</v>
      </c>
    </row>
    <row r="1322" spans="1:2">
      <c r="A1322" s="88">
        <v>41783</v>
      </c>
      <c r="B1322" s="89" t="s">
        <v>145</v>
      </c>
    </row>
    <row r="1323" spans="1:2">
      <c r="A1323" s="88">
        <v>41782</v>
      </c>
      <c r="B1323" s="89">
        <v>1.8149999999999999</v>
      </c>
    </row>
    <row r="1324" spans="1:2">
      <c r="A1324" s="88">
        <v>41781</v>
      </c>
      <c r="B1324" s="89">
        <v>1.8160000000000001</v>
      </c>
    </row>
    <row r="1325" spans="1:2">
      <c r="A1325" s="88">
        <v>41780</v>
      </c>
      <c r="B1325" s="89">
        <v>1.845</v>
      </c>
    </row>
    <row r="1326" spans="1:2">
      <c r="A1326" s="88">
        <v>41779</v>
      </c>
      <c r="B1326" s="89">
        <v>1.8340000000000001</v>
      </c>
    </row>
    <row r="1327" spans="1:2">
      <c r="A1327" s="88">
        <v>41778</v>
      </c>
      <c r="B1327" s="89">
        <v>1.806</v>
      </c>
    </row>
    <row r="1328" spans="1:2">
      <c r="A1328" s="88">
        <v>41777</v>
      </c>
      <c r="B1328" s="89" t="s">
        <v>145</v>
      </c>
    </row>
    <row r="1329" spans="1:2">
      <c r="A1329" s="88">
        <v>41776</v>
      </c>
      <c r="B1329" s="89" t="s">
        <v>145</v>
      </c>
    </row>
    <row r="1330" spans="1:2">
      <c r="A1330" s="88">
        <v>41775</v>
      </c>
      <c r="B1330" s="89">
        <v>1.79</v>
      </c>
    </row>
    <row r="1331" spans="1:2">
      <c r="A1331" s="88">
        <v>41774</v>
      </c>
      <c r="B1331" s="89">
        <v>1.7709999999999999</v>
      </c>
    </row>
    <row r="1332" spans="1:2">
      <c r="A1332" s="88">
        <v>41773</v>
      </c>
      <c r="B1332" s="89">
        <v>1.8180000000000001</v>
      </c>
    </row>
    <row r="1333" spans="1:2">
      <c r="A1333" s="88">
        <v>41772</v>
      </c>
      <c r="B1333" s="89">
        <v>1.883</v>
      </c>
    </row>
    <row r="1334" spans="1:2">
      <c r="A1334" s="88">
        <v>41771</v>
      </c>
      <c r="B1334" s="89">
        <v>1.921</v>
      </c>
    </row>
    <row r="1335" spans="1:2">
      <c r="A1335" s="88">
        <v>41770</v>
      </c>
      <c r="B1335" s="89" t="s">
        <v>145</v>
      </c>
    </row>
    <row r="1336" spans="1:2">
      <c r="A1336" s="88">
        <v>41769</v>
      </c>
      <c r="B1336" s="89" t="s">
        <v>145</v>
      </c>
    </row>
    <row r="1337" spans="1:2">
      <c r="A1337" s="88">
        <v>41768</v>
      </c>
      <c r="B1337" s="89">
        <v>1.893</v>
      </c>
    </row>
    <row r="1338" spans="1:2">
      <c r="A1338" s="88">
        <v>41767</v>
      </c>
      <c r="B1338" s="89">
        <v>1.911</v>
      </c>
    </row>
    <row r="1339" spans="1:2">
      <c r="A1339" s="88">
        <v>41766</v>
      </c>
      <c r="B1339" s="89">
        <v>1.948</v>
      </c>
    </row>
    <row r="1340" spans="1:2">
      <c r="A1340" s="88">
        <v>41765</v>
      </c>
      <c r="B1340" s="89">
        <v>1.9370000000000001</v>
      </c>
    </row>
    <row r="1341" spans="1:2">
      <c r="A1341" s="88">
        <v>41764</v>
      </c>
      <c r="B1341" s="89">
        <v>1.94</v>
      </c>
    </row>
    <row r="1342" spans="1:2">
      <c r="A1342" s="88">
        <v>41763</v>
      </c>
      <c r="B1342" s="89" t="s">
        <v>145</v>
      </c>
    </row>
    <row r="1343" spans="1:2">
      <c r="A1343" s="88">
        <v>41762</v>
      </c>
      <c r="B1343" s="89" t="s">
        <v>145</v>
      </c>
    </row>
    <row r="1344" spans="1:2">
      <c r="A1344" s="88">
        <v>41761</v>
      </c>
      <c r="B1344" s="89" t="s">
        <v>145</v>
      </c>
    </row>
    <row r="1345" spans="1:2">
      <c r="A1345" s="88">
        <v>41760</v>
      </c>
      <c r="B1345" s="89" t="s">
        <v>145</v>
      </c>
    </row>
    <row r="1346" spans="1:2">
      <c r="A1346" s="88">
        <v>41759</v>
      </c>
      <c r="B1346" s="89">
        <v>1.9770000000000001</v>
      </c>
    </row>
    <row r="1347" spans="1:2">
      <c r="A1347" s="88">
        <v>41758</v>
      </c>
      <c r="B1347" s="89">
        <v>2.004</v>
      </c>
    </row>
    <row r="1348" spans="1:2">
      <c r="A1348" s="88">
        <v>41757</v>
      </c>
      <c r="B1348" s="89">
        <v>2.0049999999999999</v>
      </c>
    </row>
    <row r="1349" spans="1:2">
      <c r="A1349" s="88">
        <v>41756</v>
      </c>
      <c r="B1349" s="89" t="s">
        <v>145</v>
      </c>
    </row>
    <row r="1350" spans="1:2">
      <c r="A1350" s="88">
        <v>41755</v>
      </c>
      <c r="B1350" s="89" t="s">
        <v>145</v>
      </c>
    </row>
    <row r="1351" spans="1:2">
      <c r="A1351" s="88">
        <v>41754</v>
      </c>
      <c r="B1351" s="89">
        <v>1.9790000000000001</v>
      </c>
    </row>
    <row r="1352" spans="1:2">
      <c r="A1352" s="88">
        <v>41753</v>
      </c>
      <c r="B1352" s="89">
        <v>2.0110000000000001</v>
      </c>
    </row>
    <row r="1353" spans="1:2">
      <c r="A1353" s="88">
        <v>41752</v>
      </c>
      <c r="B1353" s="89">
        <v>2.0179999999999998</v>
      </c>
    </row>
    <row r="1354" spans="1:2">
      <c r="A1354" s="88">
        <v>41751</v>
      </c>
      <c r="B1354" s="89">
        <v>2.0219999999999998</v>
      </c>
    </row>
    <row r="1355" spans="1:2">
      <c r="A1355" s="88">
        <v>41750</v>
      </c>
      <c r="B1355" s="89" t="s">
        <v>145</v>
      </c>
    </row>
    <row r="1356" spans="1:2">
      <c r="A1356" s="88">
        <v>41749</v>
      </c>
      <c r="B1356" s="89" t="s">
        <v>145</v>
      </c>
    </row>
    <row r="1357" spans="1:2">
      <c r="A1357" s="88">
        <v>41748</v>
      </c>
      <c r="B1357" s="89" t="s">
        <v>145</v>
      </c>
    </row>
    <row r="1358" spans="1:2">
      <c r="A1358" s="88">
        <v>41747</v>
      </c>
      <c r="B1358" s="89">
        <v>1.992</v>
      </c>
    </row>
    <row r="1359" spans="1:2">
      <c r="A1359" s="88">
        <v>41746</v>
      </c>
      <c r="B1359" s="89">
        <v>1.9830000000000001</v>
      </c>
    </row>
    <row r="1360" spans="1:2">
      <c r="A1360" s="88">
        <v>41745</v>
      </c>
      <c r="B1360" s="89">
        <v>1.9610000000000001</v>
      </c>
    </row>
    <row r="1361" spans="1:2">
      <c r="A1361" s="88">
        <v>41744</v>
      </c>
      <c r="B1361" s="89">
        <v>1.956</v>
      </c>
    </row>
    <row r="1362" spans="1:2">
      <c r="A1362" s="88">
        <v>41743</v>
      </c>
      <c r="B1362" s="89">
        <v>2.0169999999999999</v>
      </c>
    </row>
    <row r="1363" spans="1:2">
      <c r="A1363" s="88">
        <v>41742</v>
      </c>
      <c r="B1363" s="89" t="s">
        <v>145</v>
      </c>
    </row>
    <row r="1364" spans="1:2">
      <c r="A1364" s="88">
        <v>41741</v>
      </c>
      <c r="B1364" s="89" t="s">
        <v>145</v>
      </c>
    </row>
    <row r="1365" spans="1:2">
      <c r="A1365" s="88">
        <v>41740</v>
      </c>
      <c r="B1365" s="89">
        <v>2.0150000000000001</v>
      </c>
    </row>
    <row r="1366" spans="1:2">
      <c r="A1366" s="88">
        <v>41739</v>
      </c>
      <c r="B1366" s="89">
        <v>2.036</v>
      </c>
    </row>
    <row r="1367" spans="1:2">
      <c r="A1367" s="88">
        <v>41738</v>
      </c>
      <c r="B1367" s="89">
        <v>2.08</v>
      </c>
    </row>
    <row r="1368" spans="1:2">
      <c r="A1368" s="88">
        <v>41737</v>
      </c>
      <c r="B1368" s="89">
        <v>2.0649999999999999</v>
      </c>
    </row>
    <row r="1369" spans="1:2">
      <c r="A1369" s="88">
        <v>41736</v>
      </c>
      <c r="B1369" s="89">
        <v>2.044</v>
      </c>
    </row>
    <row r="1370" spans="1:2">
      <c r="A1370" s="88">
        <v>41735</v>
      </c>
      <c r="B1370" s="89" t="s">
        <v>145</v>
      </c>
    </row>
    <row r="1371" spans="1:2">
      <c r="A1371" s="88">
        <v>41734</v>
      </c>
      <c r="B1371" s="89" t="s">
        <v>145</v>
      </c>
    </row>
    <row r="1372" spans="1:2">
      <c r="A1372" s="88">
        <v>41733</v>
      </c>
      <c r="B1372" s="89">
        <v>2.0289999999999999</v>
      </c>
    </row>
    <row r="1373" spans="1:2">
      <c r="A1373" s="88">
        <v>41732</v>
      </c>
      <c r="B1373" s="89">
        <v>2.1070000000000002</v>
      </c>
    </row>
    <row r="1374" spans="1:2">
      <c r="A1374" s="88">
        <v>41731</v>
      </c>
      <c r="B1374" s="89">
        <v>2.1360000000000001</v>
      </c>
    </row>
    <row r="1375" spans="1:2">
      <c r="A1375" s="88">
        <v>41730</v>
      </c>
      <c r="B1375" s="89">
        <v>2.1030000000000002</v>
      </c>
    </row>
    <row r="1376" spans="1:2">
      <c r="A1376" s="88">
        <v>41729</v>
      </c>
      <c r="B1376" s="89">
        <v>2.0950000000000002</v>
      </c>
    </row>
    <row r="1377" spans="1:2">
      <c r="A1377" s="88">
        <v>41728</v>
      </c>
      <c r="B1377" s="89" t="s">
        <v>145</v>
      </c>
    </row>
    <row r="1378" spans="1:2">
      <c r="A1378" s="88">
        <v>41727</v>
      </c>
      <c r="B1378" s="89" t="s">
        <v>145</v>
      </c>
    </row>
    <row r="1379" spans="1:2">
      <c r="A1379" s="88">
        <v>41726</v>
      </c>
      <c r="B1379" s="89">
        <v>2.0790000000000002</v>
      </c>
    </row>
    <row r="1380" spans="1:2">
      <c r="A1380" s="88">
        <v>41725</v>
      </c>
      <c r="B1380" s="89">
        <v>2.0539999999999998</v>
      </c>
    </row>
    <row r="1381" spans="1:2">
      <c r="A1381" s="88">
        <v>41724</v>
      </c>
      <c r="B1381" s="89">
        <v>2.105</v>
      </c>
    </row>
    <row r="1382" spans="1:2">
      <c r="A1382" s="88">
        <v>41723</v>
      </c>
      <c r="B1382" s="89">
        <v>2.1230000000000002</v>
      </c>
    </row>
    <row r="1383" spans="1:2">
      <c r="A1383" s="88">
        <v>41722</v>
      </c>
      <c r="B1383" s="89">
        <v>2.1360000000000001</v>
      </c>
    </row>
    <row r="1384" spans="1:2">
      <c r="A1384" s="88">
        <v>41721</v>
      </c>
      <c r="B1384" s="89" t="s">
        <v>145</v>
      </c>
    </row>
    <row r="1385" spans="1:2">
      <c r="A1385" s="88">
        <v>41720</v>
      </c>
      <c r="B1385" s="89" t="s">
        <v>145</v>
      </c>
    </row>
    <row r="1386" spans="1:2">
      <c r="A1386" s="88">
        <v>41719</v>
      </c>
      <c r="B1386" s="89">
        <v>2.1629999999999998</v>
      </c>
    </row>
    <row r="1387" spans="1:2">
      <c r="A1387" s="88">
        <v>41718</v>
      </c>
      <c r="B1387" s="89">
        <v>2.202</v>
      </c>
    </row>
    <row r="1388" spans="1:2">
      <c r="A1388" s="88">
        <v>41717</v>
      </c>
      <c r="B1388" s="89">
        <v>2.1539999999999999</v>
      </c>
    </row>
    <row r="1389" spans="1:2">
      <c r="A1389" s="88">
        <v>41716</v>
      </c>
      <c r="B1389" s="89">
        <v>2.13</v>
      </c>
    </row>
    <row r="1390" spans="1:2">
      <c r="A1390" s="88">
        <v>41715</v>
      </c>
      <c r="B1390" s="89">
        <v>2.1240000000000001</v>
      </c>
    </row>
    <row r="1391" spans="1:2">
      <c r="A1391" s="88">
        <v>41714</v>
      </c>
      <c r="B1391" s="89" t="s">
        <v>145</v>
      </c>
    </row>
    <row r="1392" spans="1:2">
      <c r="A1392" s="88">
        <v>41713</v>
      </c>
      <c r="B1392" s="89" t="s">
        <v>145</v>
      </c>
    </row>
    <row r="1393" spans="1:2">
      <c r="A1393" s="88">
        <v>41712</v>
      </c>
      <c r="B1393" s="89">
        <v>2.121</v>
      </c>
    </row>
    <row r="1394" spans="1:2">
      <c r="A1394" s="88">
        <v>41711</v>
      </c>
      <c r="B1394" s="89">
        <v>2.1469999999999998</v>
      </c>
    </row>
    <row r="1395" spans="1:2">
      <c r="A1395" s="88">
        <v>41710</v>
      </c>
      <c r="B1395" s="89">
        <v>2.1930000000000001</v>
      </c>
    </row>
    <row r="1396" spans="1:2">
      <c r="A1396" s="88">
        <v>41709</v>
      </c>
      <c r="B1396" s="89">
        <v>2.23</v>
      </c>
    </row>
    <row r="1397" spans="1:2">
      <c r="A1397" s="88">
        <v>41708</v>
      </c>
      <c r="B1397" s="89">
        <v>2.202</v>
      </c>
    </row>
    <row r="1398" spans="1:2">
      <c r="A1398" s="88">
        <v>41707</v>
      </c>
      <c r="B1398" s="89" t="s">
        <v>145</v>
      </c>
    </row>
    <row r="1399" spans="1:2">
      <c r="A1399" s="88">
        <v>41706</v>
      </c>
      <c r="B1399" s="89" t="s">
        <v>145</v>
      </c>
    </row>
    <row r="1400" spans="1:2">
      <c r="A1400" s="88">
        <v>41705</v>
      </c>
      <c r="B1400" s="89">
        <v>2.2280000000000002</v>
      </c>
    </row>
    <row r="1401" spans="1:2">
      <c r="A1401" s="88">
        <v>41704</v>
      </c>
      <c r="B1401" s="89">
        <v>2.214</v>
      </c>
    </row>
    <row r="1402" spans="1:2">
      <c r="A1402" s="88">
        <v>41703</v>
      </c>
      <c r="B1402" s="89">
        <v>2.1800000000000002</v>
      </c>
    </row>
    <row r="1403" spans="1:2">
      <c r="A1403" s="88">
        <v>41702</v>
      </c>
      <c r="B1403" s="89">
        <v>2.1619999999999999</v>
      </c>
    </row>
    <row r="1404" spans="1:2">
      <c r="A1404" s="88">
        <v>41701</v>
      </c>
      <c r="B1404" s="89">
        <v>2.1469999999999998</v>
      </c>
    </row>
    <row r="1405" spans="1:2">
      <c r="A1405" s="88">
        <v>41700</v>
      </c>
      <c r="B1405" s="89" t="s">
        <v>145</v>
      </c>
    </row>
    <row r="1406" spans="1:2">
      <c r="A1406" s="88">
        <v>41699</v>
      </c>
      <c r="B1406" s="89" t="s">
        <v>145</v>
      </c>
    </row>
    <row r="1407" spans="1:2">
      <c r="A1407" s="88">
        <v>41698</v>
      </c>
      <c r="B1407" s="89">
        <v>2.21</v>
      </c>
    </row>
    <row r="1408" spans="1:2">
      <c r="A1408" s="88">
        <v>41697</v>
      </c>
      <c r="B1408" s="89">
        <v>2.121</v>
      </c>
    </row>
    <row r="1409" spans="1:2">
      <c r="A1409" s="88">
        <v>41696</v>
      </c>
      <c r="B1409" s="89">
        <v>2.2000000000000002</v>
      </c>
    </row>
    <row r="1410" spans="1:2">
      <c r="A1410" s="88">
        <v>41695</v>
      </c>
      <c r="B1410" s="89">
        <v>2.2400000000000002</v>
      </c>
    </row>
    <row r="1411" spans="1:2">
      <c r="A1411" s="88">
        <v>41694</v>
      </c>
      <c r="B1411" s="89">
        <v>2.278</v>
      </c>
    </row>
    <row r="1412" spans="1:2">
      <c r="A1412" s="88">
        <v>41693</v>
      </c>
      <c r="B1412" s="89" t="s">
        <v>145</v>
      </c>
    </row>
    <row r="1413" spans="1:2">
      <c r="A1413" s="88">
        <v>41692</v>
      </c>
      <c r="B1413" s="89" t="s">
        <v>145</v>
      </c>
    </row>
    <row r="1414" spans="1:2">
      <c r="A1414" s="88">
        <v>41691</v>
      </c>
      <c r="B1414" s="89">
        <v>2.27</v>
      </c>
    </row>
    <row r="1415" spans="1:2">
      <c r="A1415" s="88">
        <v>41690</v>
      </c>
      <c r="B1415" s="89">
        <v>2.302</v>
      </c>
    </row>
    <row r="1416" spans="1:2">
      <c r="A1416" s="88">
        <v>41689</v>
      </c>
      <c r="B1416" s="89">
        <v>2.2530000000000001</v>
      </c>
    </row>
    <row r="1417" spans="1:2">
      <c r="A1417" s="88">
        <v>41688</v>
      </c>
      <c r="B1417" s="89">
        <v>2.2669999999999999</v>
      </c>
    </row>
    <row r="1418" spans="1:2">
      <c r="A1418" s="88">
        <v>41687</v>
      </c>
      <c r="B1418" s="89">
        <v>2.2890000000000001</v>
      </c>
    </row>
    <row r="1419" spans="1:2">
      <c r="A1419" s="88">
        <v>41686</v>
      </c>
      <c r="B1419" s="89" t="s">
        <v>145</v>
      </c>
    </row>
    <row r="1420" spans="1:2">
      <c r="A1420" s="88">
        <v>41685</v>
      </c>
      <c r="B1420" s="89" t="s">
        <v>145</v>
      </c>
    </row>
    <row r="1421" spans="1:2">
      <c r="A1421" s="88">
        <v>41684</v>
      </c>
      <c r="B1421" s="89">
        <v>2.286</v>
      </c>
    </row>
    <row r="1422" spans="1:2">
      <c r="A1422" s="88">
        <v>41683</v>
      </c>
      <c r="B1422" s="89">
        <v>2.2810000000000001</v>
      </c>
    </row>
    <row r="1423" spans="1:2">
      <c r="A1423" s="88">
        <v>41682</v>
      </c>
      <c r="B1423" s="89">
        <v>2.2959999999999998</v>
      </c>
    </row>
    <row r="1424" spans="1:2">
      <c r="A1424" s="88">
        <v>41681</v>
      </c>
      <c r="B1424" s="89">
        <v>2.2869999999999999</v>
      </c>
    </row>
    <row r="1425" spans="1:2">
      <c r="A1425" s="88">
        <v>41680</v>
      </c>
      <c r="B1425" s="89">
        <v>2.2709999999999999</v>
      </c>
    </row>
    <row r="1426" spans="1:2">
      <c r="A1426" s="88">
        <v>41679</v>
      </c>
      <c r="B1426" s="89" t="s">
        <v>145</v>
      </c>
    </row>
    <row r="1427" spans="1:2">
      <c r="A1427" s="88">
        <v>41678</v>
      </c>
      <c r="B1427" s="89" t="s">
        <v>145</v>
      </c>
    </row>
    <row r="1428" spans="1:2">
      <c r="A1428" s="88">
        <v>41677</v>
      </c>
      <c r="B1428" s="89">
        <v>2.25</v>
      </c>
    </row>
    <row r="1429" spans="1:2">
      <c r="A1429" s="88">
        <v>41676</v>
      </c>
      <c r="B1429" s="89">
        <v>2.2789999999999999</v>
      </c>
    </row>
    <row r="1430" spans="1:2">
      <c r="A1430" s="88">
        <v>41675</v>
      </c>
      <c r="B1430" s="89">
        <v>2.2200000000000002</v>
      </c>
    </row>
    <row r="1431" spans="1:2">
      <c r="A1431" s="88">
        <v>41674</v>
      </c>
      <c r="B1431" s="89">
        <v>2.2330000000000001</v>
      </c>
    </row>
    <row r="1432" spans="1:2">
      <c r="A1432" s="88">
        <v>41673</v>
      </c>
      <c r="B1432" s="89">
        <v>2.222</v>
      </c>
    </row>
    <row r="1433" spans="1:2">
      <c r="A1433" s="88">
        <v>41672</v>
      </c>
      <c r="B1433" s="89" t="s">
        <v>145</v>
      </c>
    </row>
    <row r="1434" spans="1:2">
      <c r="A1434" s="88">
        <v>41671</v>
      </c>
      <c r="B1434" s="89" t="s">
        <v>145</v>
      </c>
    </row>
    <row r="1435" spans="1:2">
      <c r="A1435" s="88">
        <v>41670</v>
      </c>
      <c r="B1435" s="89">
        <v>2.2469999999999999</v>
      </c>
    </row>
    <row r="1436" spans="1:2">
      <c r="A1436" s="88">
        <v>41669</v>
      </c>
      <c r="B1436" s="89">
        <v>2.3109999999999999</v>
      </c>
    </row>
    <row r="1437" spans="1:2">
      <c r="A1437" s="88">
        <v>41668</v>
      </c>
      <c r="B1437" s="89">
        <v>2.3439999999999999</v>
      </c>
    </row>
    <row r="1438" spans="1:2">
      <c r="A1438" s="88">
        <v>41667</v>
      </c>
      <c r="B1438" s="89">
        <v>2.3650000000000002</v>
      </c>
    </row>
    <row r="1439" spans="1:2">
      <c r="A1439" s="88">
        <v>41666</v>
      </c>
      <c r="B1439" s="89">
        <v>2.3610000000000002</v>
      </c>
    </row>
    <row r="1440" spans="1:2">
      <c r="A1440" s="88">
        <v>41665</v>
      </c>
      <c r="B1440" s="89" t="s">
        <v>145</v>
      </c>
    </row>
    <row r="1441" spans="1:2">
      <c r="A1441" s="88">
        <v>41664</v>
      </c>
      <c r="B1441" s="89" t="s">
        <v>145</v>
      </c>
    </row>
    <row r="1442" spans="1:2">
      <c r="A1442" s="88">
        <v>41663</v>
      </c>
      <c r="B1442" s="89">
        <v>2.375</v>
      </c>
    </row>
    <row r="1443" spans="1:2">
      <c r="A1443" s="88">
        <v>41662</v>
      </c>
      <c r="B1443" s="89">
        <v>2.4249999999999998</v>
      </c>
    </row>
    <row r="1444" spans="1:2">
      <c r="A1444" s="88">
        <v>41661</v>
      </c>
      <c r="B1444" s="89">
        <v>2.4420000000000002</v>
      </c>
    </row>
    <row r="1445" spans="1:2">
      <c r="A1445" s="88">
        <v>41660</v>
      </c>
      <c r="B1445" s="89">
        <v>2.4119999999999999</v>
      </c>
    </row>
    <row r="1446" spans="1:2">
      <c r="A1446" s="88">
        <v>41659</v>
      </c>
      <c r="B1446" s="89">
        <v>2.3959999999999999</v>
      </c>
    </row>
    <row r="1447" spans="1:2">
      <c r="A1447" s="88">
        <v>41658</v>
      </c>
      <c r="B1447" s="89" t="s">
        <v>145</v>
      </c>
    </row>
    <row r="1448" spans="1:2">
      <c r="A1448" s="88">
        <v>41657</v>
      </c>
      <c r="B1448" s="89" t="s">
        <v>145</v>
      </c>
    </row>
    <row r="1449" spans="1:2">
      <c r="A1449" s="88">
        <v>41656</v>
      </c>
      <c r="B1449" s="89">
        <v>2.4169999999999998</v>
      </c>
    </row>
    <row r="1450" spans="1:2">
      <c r="A1450" s="88">
        <v>41655</v>
      </c>
      <c r="B1450" s="89">
        <v>2.4430000000000001</v>
      </c>
    </row>
    <row r="1451" spans="1:2">
      <c r="A1451" s="88">
        <v>41654</v>
      </c>
      <c r="B1451" s="89">
        <v>2.4900000000000002</v>
      </c>
    </row>
    <row r="1452" spans="1:2">
      <c r="A1452" s="88">
        <v>41653</v>
      </c>
      <c r="B1452" s="89">
        <v>2.323</v>
      </c>
    </row>
    <row r="1453" spans="1:2">
      <c r="A1453" s="88">
        <v>41652</v>
      </c>
      <c r="B1453" s="89">
        <v>2.3410000000000002</v>
      </c>
    </row>
    <row r="1454" spans="1:2">
      <c r="A1454" s="88">
        <v>41651</v>
      </c>
      <c r="B1454" s="89" t="s">
        <v>145</v>
      </c>
    </row>
    <row r="1455" spans="1:2">
      <c r="A1455" s="88">
        <v>41650</v>
      </c>
      <c r="B1455" s="89" t="s">
        <v>145</v>
      </c>
    </row>
    <row r="1456" spans="1:2">
      <c r="A1456" s="88">
        <v>41649</v>
      </c>
      <c r="B1456" s="89">
        <v>2.3719999999999999</v>
      </c>
    </row>
    <row r="1457" spans="1:2">
      <c r="A1457" s="88">
        <v>41648</v>
      </c>
      <c r="B1457" s="89">
        <v>2.42</v>
      </c>
    </row>
    <row r="1458" spans="1:2">
      <c r="A1458" s="88">
        <v>41647</v>
      </c>
      <c r="B1458" s="89">
        <v>2.3639999999999999</v>
      </c>
    </row>
    <row r="1459" spans="1:2">
      <c r="A1459" s="88">
        <v>41646</v>
      </c>
      <c r="B1459" s="89">
        <v>2.3690000000000002</v>
      </c>
    </row>
    <row r="1460" spans="1:2">
      <c r="A1460" s="88">
        <v>41645</v>
      </c>
      <c r="B1460" s="89">
        <v>2.3959999999999999</v>
      </c>
    </row>
    <row r="1461" spans="1:2">
      <c r="A1461" s="88">
        <v>41644</v>
      </c>
      <c r="B1461" s="89" t="s">
        <v>145</v>
      </c>
    </row>
    <row r="1462" spans="1:2">
      <c r="A1462" s="88">
        <v>41643</v>
      </c>
      <c r="B1462" s="89" t="s">
        <v>145</v>
      </c>
    </row>
    <row r="1463" spans="1:2">
      <c r="A1463" s="88">
        <v>41642</v>
      </c>
      <c r="B1463" s="89">
        <v>2.4159999999999999</v>
      </c>
    </row>
    <row r="1464" spans="1:2">
      <c r="A1464" s="88">
        <v>41641</v>
      </c>
      <c r="B1464" s="89">
        <v>2.4220000000000002</v>
      </c>
    </row>
    <row r="1465" spans="1:2">
      <c r="A1465" s="88">
        <v>41640</v>
      </c>
      <c r="B1465" s="89" t="s">
        <v>145</v>
      </c>
    </row>
    <row r="1466" spans="1:2">
      <c r="A1466" s="88">
        <v>41639</v>
      </c>
      <c r="B1466" s="89">
        <v>2.4319999999999999</v>
      </c>
    </row>
    <row r="1467" spans="1:2">
      <c r="A1467" s="88">
        <v>41638</v>
      </c>
      <c r="B1467" s="89">
        <v>2.4430000000000001</v>
      </c>
    </row>
    <row r="1468" spans="1:2">
      <c r="A1468" s="88">
        <v>41637</v>
      </c>
      <c r="B1468" s="89" t="s">
        <v>145</v>
      </c>
    </row>
    <row r="1469" spans="1:2">
      <c r="A1469" s="88">
        <v>41636</v>
      </c>
      <c r="B1469" s="89" t="s">
        <v>145</v>
      </c>
    </row>
    <row r="1470" spans="1:2">
      <c r="A1470" s="88">
        <v>41635</v>
      </c>
      <c r="B1470" s="89">
        <v>2.444</v>
      </c>
    </row>
    <row r="1471" spans="1:2">
      <c r="A1471" s="88">
        <v>41634</v>
      </c>
      <c r="B1471" s="89" t="s">
        <v>145</v>
      </c>
    </row>
    <row r="1472" spans="1:2">
      <c r="A1472" s="88">
        <v>41633</v>
      </c>
      <c r="B1472" s="89" t="s">
        <v>145</v>
      </c>
    </row>
    <row r="1473" spans="1:2">
      <c r="A1473" s="88">
        <v>41632</v>
      </c>
      <c r="B1473" s="89">
        <v>2.3610000000000002</v>
      </c>
    </row>
    <row r="1474" spans="1:2">
      <c r="A1474" s="88">
        <v>41631</v>
      </c>
      <c r="B1474" s="89">
        <v>2.3610000000000002</v>
      </c>
    </row>
    <row r="1475" spans="1:2">
      <c r="A1475" s="88">
        <v>41630</v>
      </c>
      <c r="B1475" s="89" t="s">
        <v>145</v>
      </c>
    </row>
    <row r="1476" spans="1:2">
      <c r="A1476" s="88">
        <v>41629</v>
      </c>
      <c r="B1476" s="89" t="s">
        <v>145</v>
      </c>
    </row>
    <row r="1477" spans="1:2">
      <c r="A1477" s="88">
        <v>41628</v>
      </c>
      <c r="B1477" s="89">
        <v>2.343</v>
      </c>
    </row>
    <row r="1478" spans="1:2">
      <c r="A1478" s="88">
        <v>41627</v>
      </c>
      <c r="B1478" s="89">
        <v>2.3410000000000002</v>
      </c>
    </row>
    <row r="1479" spans="1:2">
      <c r="A1479" s="88">
        <v>41626</v>
      </c>
      <c r="B1479" s="89">
        <v>2.3250000000000002</v>
      </c>
    </row>
    <row r="1480" spans="1:2">
      <c r="A1480" s="88">
        <v>41625</v>
      </c>
      <c r="B1480" s="89">
        <v>2.3069999999999999</v>
      </c>
    </row>
    <row r="1481" spans="1:2">
      <c r="A1481" s="88">
        <v>41624</v>
      </c>
      <c r="B1481" s="89">
        <v>2.3119999999999998</v>
      </c>
    </row>
    <row r="1482" spans="1:2">
      <c r="A1482" s="88">
        <v>41623</v>
      </c>
      <c r="B1482" s="89" t="s">
        <v>145</v>
      </c>
    </row>
    <row r="1483" spans="1:2">
      <c r="A1483" s="88">
        <v>41622</v>
      </c>
      <c r="B1483" s="89" t="s">
        <v>145</v>
      </c>
    </row>
    <row r="1484" spans="1:2">
      <c r="A1484" s="88">
        <v>41621</v>
      </c>
      <c r="B1484" s="89">
        <v>2.3069999999999999</v>
      </c>
    </row>
    <row r="1485" spans="1:2">
      <c r="A1485" s="88">
        <v>41620</v>
      </c>
      <c r="B1485" s="89">
        <v>2.3170000000000002</v>
      </c>
    </row>
    <row r="1486" spans="1:2">
      <c r="A1486" s="88">
        <v>41619</v>
      </c>
      <c r="B1486" s="89">
        <v>2.306</v>
      </c>
    </row>
    <row r="1487" spans="1:2">
      <c r="A1487" s="88">
        <v>41618</v>
      </c>
      <c r="B1487" s="89">
        <v>2.3119999999999998</v>
      </c>
    </row>
    <row r="1488" spans="1:2">
      <c r="A1488" s="88">
        <v>41617</v>
      </c>
      <c r="B1488" s="89">
        <v>2.323</v>
      </c>
    </row>
    <row r="1489" spans="1:2">
      <c r="A1489" s="88">
        <v>41616</v>
      </c>
      <c r="B1489" s="89" t="s">
        <v>145</v>
      </c>
    </row>
    <row r="1490" spans="1:2">
      <c r="A1490" s="88">
        <v>41615</v>
      </c>
      <c r="B1490" s="89" t="s">
        <v>145</v>
      </c>
    </row>
    <row r="1491" spans="1:2">
      <c r="A1491" s="88">
        <v>41614</v>
      </c>
      <c r="B1491" s="89">
        <v>2.331</v>
      </c>
    </row>
    <row r="1492" spans="1:2">
      <c r="A1492" s="88">
        <v>41613</v>
      </c>
      <c r="B1492" s="89">
        <v>2.3180000000000001</v>
      </c>
    </row>
    <row r="1493" spans="1:2">
      <c r="A1493" s="88">
        <v>41612</v>
      </c>
      <c r="B1493" s="89">
        <v>2.2629999999999999</v>
      </c>
    </row>
    <row r="1494" spans="1:2">
      <c r="A1494" s="88">
        <v>41611</v>
      </c>
      <c r="B1494" s="89">
        <v>2.222</v>
      </c>
    </row>
    <row r="1495" spans="1:2">
      <c r="A1495" s="88">
        <v>41610</v>
      </c>
      <c r="B1495" s="89">
        <v>2.2469999999999999</v>
      </c>
    </row>
    <row r="1496" spans="1:2">
      <c r="A1496" s="88">
        <v>41609</v>
      </c>
      <c r="B1496" s="89" t="s">
        <v>145</v>
      </c>
    </row>
    <row r="1497" spans="1:2">
      <c r="A1497" s="88">
        <v>41608</v>
      </c>
      <c r="B1497" s="89" t="s">
        <v>145</v>
      </c>
    </row>
    <row r="1498" spans="1:2">
      <c r="A1498" s="88">
        <v>41607</v>
      </c>
      <c r="B1498" s="89">
        <v>2.2240000000000002</v>
      </c>
    </row>
    <row r="1499" spans="1:2">
      <c r="A1499" s="88">
        <v>41606</v>
      </c>
      <c r="B1499" s="89">
        <v>2.2400000000000002</v>
      </c>
    </row>
    <row r="1500" spans="1:2">
      <c r="A1500" s="88">
        <v>41605</v>
      </c>
      <c r="B1500" s="89">
        <v>2.2509999999999999</v>
      </c>
    </row>
    <row r="1501" spans="1:2">
      <c r="A1501" s="88">
        <v>41604</v>
      </c>
      <c r="B1501" s="89">
        <v>2.2400000000000002</v>
      </c>
    </row>
    <row r="1502" spans="1:2">
      <c r="A1502" s="88">
        <v>41603</v>
      </c>
      <c r="B1502" s="89">
        <v>2.2610000000000001</v>
      </c>
    </row>
    <row r="1503" spans="1:2">
      <c r="A1503" s="88">
        <v>41602</v>
      </c>
      <c r="B1503" s="89" t="s">
        <v>145</v>
      </c>
    </row>
    <row r="1504" spans="1:2">
      <c r="A1504" s="88">
        <v>41601</v>
      </c>
      <c r="B1504" s="89" t="s">
        <v>145</v>
      </c>
    </row>
    <row r="1505" spans="1:2">
      <c r="A1505" s="88">
        <v>41600</v>
      </c>
      <c r="B1505" s="89">
        <v>2.2839999999999998</v>
      </c>
    </row>
    <row r="1506" spans="1:2">
      <c r="A1506" s="88">
        <v>41599</v>
      </c>
      <c r="B1506" s="89">
        <v>2.2930000000000001</v>
      </c>
    </row>
    <row r="1507" spans="1:2">
      <c r="A1507" s="88">
        <v>41598</v>
      </c>
      <c r="B1507" s="89">
        <v>2.266</v>
      </c>
    </row>
    <row r="1508" spans="1:2">
      <c r="A1508" s="88">
        <v>41597</v>
      </c>
      <c r="B1508" s="89">
        <v>2.278</v>
      </c>
    </row>
    <row r="1509" spans="1:2">
      <c r="A1509" s="88">
        <v>41596</v>
      </c>
      <c r="B1509" s="89">
        <v>2.246</v>
      </c>
    </row>
    <row r="1510" spans="1:2">
      <c r="A1510" s="88">
        <v>41595</v>
      </c>
      <c r="B1510" s="89" t="s">
        <v>145</v>
      </c>
    </row>
    <row r="1511" spans="1:2">
      <c r="A1511" s="88">
        <v>41594</v>
      </c>
      <c r="B1511" s="89" t="s">
        <v>145</v>
      </c>
    </row>
    <row r="1512" spans="1:2">
      <c r="A1512" s="88">
        <v>41593</v>
      </c>
      <c r="B1512" s="89">
        <v>2.2610000000000001</v>
      </c>
    </row>
    <row r="1513" spans="1:2">
      <c r="A1513" s="88">
        <v>41592</v>
      </c>
      <c r="B1513" s="89">
        <v>2.25</v>
      </c>
    </row>
    <row r="1514" spans="1:2">
      <c r="A1514" s="88">
        <v>41591</v>
      </c>
      <c r="B1514" s="89">
        <v>2.278</v>
      </c>
    </row>
    <row r="1515" spans="1:2">
      <c r="A1515" s="88">
        <v>41590</v>
      </c>
      <c r="B1515" s="89">
        <v>2.3039999999999998</v>
      </c>
    </row>
    <row r="1516" spans="1:2">
      <c r="A1516" s="88">
        <v>41589</v>
      </c>
      <c r="B1516" s="89">
        <v>2.3029999999999999</v>
      </c>
    </row>
    <row r="1517" spans="1:2">
      <c r="A1517" s="88">
        <v>41588</v>
      </c>
      <c r="B1517" s="89" t="s">
        <v>145</v>
      </c>
    </row>
    <row r="1518" spans="1:2">
      <c r="A1518" s="88">
        <v>41587</v>
      </c>
      <c r="B1518" s="89" t="s">
        <v>145</v>
      </c>
    </row>
    <row r="1519" spans="1:2">
      <c r="A1519" s="88">
        <v>41586</v>
      </c>
      <c r="B1519" s="89">
        <v>2.3039999999999998</v>
      </c>
    </row>
    <row r="1520" spans="1:2">
      <c r="A1520" s="88">
        <v>41585</v>
      </c>
      <c r="B1520" s="89">
        <v>2.2440000000000002</v>
      </c>
    </row>
    <row r="1521" spans="1:2">
      <c r="A1521" s="88">
        <v>41584</v>
      </c>
      <c r="B1521" s="89">
        <v>2.298</v>
      </c>
    </row>
    <row r="1522" spans="1:2">
      <c r="A1522" s="88">
        <v>41583</v>
      </c>
      <c r="B1522" s="89">
        <v>2.286</v>
      </c>
    </row>
    <row r="1523" spans="1:2">
      <c r="A1523" s="88">
        <v>41582</v>
      </c>
      <c r="B1523" s="89">
        <v>2.2200000000000002</v>
      </c>
    </row>
    <row r="1524" spans="1:2">
      <c r="A1524" s="88">
        <v>41581</v>
      </c>
      <c r="B1524" s="89" t="s">
        <v>145</v>
      </c>
    </row>
    <row r="1525" spans="1:2">
      <c r="A1525" s="88">
        <v>41580</v>
      </c>
      <c r="B1525" s="89" t="s">
        <v>145</v>
      </c>
    </row>
    <row r="1526" spans="1:2">
      <c r="A1526" s="88">
        <v>41579</v>
      </c>
      <c r="B1526" s="89">
        <v>2.234</v>
      </c>
    </row>
    <row r="1527" spans="1:2">
      <c r="A1527" s="88">
        <v>41578</v>
      </c>
      <c r="B1527" s="89">
        <v>2.2509999999999999</v>
      </c>
    </row>
    <row r="1528" spans="1:2">
      <c r="A1528" s="88">
        <v>41577</v>
      </c>
      <c r="B1528" s="89">
        <v>2.2669999999999999</v>
      </c>
    </row>
    <row r="1529" spans="1:2">
      <c r="A1529" s="88">
        <v>41576</v>
      </c>
      <c r="B1529" s="89">
        <v>2.2970000000000002</v>
      </c>
    </row>
    <row r="1530" spans="1:2">
      <c r="A1530" s="88">
        <v>41575</v>
      </c>
      <c r="B1530" s="89">
        <v>2.31</v>
      </c>
    </row>
    <row r="1531" spans="1:2">
      <c r="A1531" s="88">
        <v>41574</v>
      </c>
      <c r="B1531" s="89" t="s">
        <v>145</v>
      </c>
    </row>
    <row r="1532" spans="1:2">
      <c r="A1532" s="88">
        <v>41573</v>
      </c>
      <c r="B1532" s="89" t="s">
        <v>145</v>
      </c>
    </row>
    <row r="1533" spans="1:2">
      <c r="A1533" s="88">
        <v>41572</v>
      </c>
      <c r="B1533" s="89">
        <v>2.323</v>
      </c>
    </row>
    <row r="1534" spans="1:2">
      <c r="A1534" s="88">
        <v>41571</v>
      </c>
      <c r="B1534" s="89">
        <v>2.3250000000000002</v>
      </c>
    </row>
    <row r="1535" spans="1:2">
      <c r="A1535" s="88">
        <v>41570</v>
      </c>
      <c r="B1535" s="89">
        <v>2.3359999999999999</v>
      </c>
    </row>
    <row r="1536" spans="1:2">
      <c r="A1536" s="88">
        <v>41569</v>
      </c>
      <c r="B1536" s="89">
        <v>2.375</v>
      </c>
    </row>
    <row r="1537" spans="1:2">
      <c r="A1537" s="88">
        <v>41568</v>
      </c>
      <c r="B1537" s="89">
        <v>2.431</v>
      </c>
    </row>
    <row r="1538" spans="1:2">
      <c r="A1538" s="88">
        <v>41567</v>
      </c>
      <c r="B1538" s="89" t="s">
        <v>145</v>
      </c>
    </row>
    <row r="1539" spans="1:2">
      <c r="A1539" s="88">
        <v>41566</v>
      </c>
      <c r="B1539" s="89" t="s">
        <v>145</v>
      </c>
    </row>
    <row r="1540" spans="1:2">
      <c r="A1540" s="88">
        <v>41565</v>
      </c>
      <c r="B1540" s="89">
        <v>2.4260000000000002</v>
      </c>
    </row>
    <row r="1541" spans="1:2">
      <c r="A1541" s="88">
        <v>41564</v>
      </c>
      <c r="B1541" s="89">
        <v>2.4620000000000002</v>
      </c>
    </row>
    <row r="1542" spans="1:2">
      <c r="A1542" s="88">
        <v>41563</v>
      </c>
      <c r="B1542" s="89">
        <v>2.5169999999999999</v>
      </c>
    </row>
    <row r="1543" spans="1:2">
      <c r="A1543" s="88">
        <v>41562</v>
      </c>
      <c r="B1543" s="89">
        <v>2.4820000000000002</v>
      </c>
    </row>
    <row r="1544" spans="1:2">
      <c r="A1544" s="88">
        <v>41561</v>
      </c>
      <c r="B1544" s="89">
        <v>2.4500000000000002</v>
      </c>
    </row>
    <row r="1545" spans="1:2">
      <c r="A1545" s="88">
        <v>41560</v>
      </c>
      <c r="B1545" s="89" t="s">
        <v>145</v>
      </c>
    </row>
    <row r="1546" spans="1:2">
      <c r="A1546" s="88">
        <v>41559</v>
      </c>
      <c r="B1546" s="89" t="s">
        <v>145</v>
      </c>
    </row>
    <row r="1547" spans="1:2">
      <c r="A1547" s="88">
        <v>41558</v>
      </c>
      <c r="B1547" s="89">
        <v>2.46</v>
      </c>
    </row>
    <row r="1548" spans="1:2">
      <c r="A1548" s="88">
        <v>41557</v>
      </c>
      <c r="B1548" s="89">
        <v>2.456</v>
      </c>
    </row>
    <row r="1549" spans="1:2">
      <c r="A1549" s="88">
        <v>41556</v>
      </c>
      <c r="B1549" s="89">
        <v>2.4260000000000002</v>
      </c>
    </row>
    <row r="1550" spans="1:2">
      <c r="A1550" s="88">
        <v>41555</v>
      </c>
      <c r="B1550" s="89">
        <v>2.431</v>
      </c>
    </row>
    <row r="1551" spans="1:2">
      <c r="A1551" s="88">
        <v>41554</v>
      </c>
      <c r="B1551" s="89">
        <v>2.411</v>
      </c>
    </row>
    <row r="1552" spans="1:2">
      <c r="A1552" s="88">
        <v>41553</v>
      </c>
      <c r="B1552" s="89" t="s">
        <v>145</v>
      </c>
    </row>
    <row r="1553" spans="1:2">
      <c r="A1553" s="88">
        <v>41552</v>
      </c>
      <c r="B1553" s="89" t="s">
        <v>145</v>
      </c>
    </row>
    <row r="1554" spans="1:2">
      <c r="A1554" s="88">
        <v>41551</v>
      </c>
      <c r="B1554" s="89">
        <v>2.448</v>
      </c>
    </row>
    <row r="1555" spans="1:2">
      <c r="A1555" s="88">
        <v>41550</v>
      </c>
      <c r="B1555" s="89">
        <v>2.4319999999999999</v>
      </c>
    </row>
    <row r="1556" spans="1:2">
      <c r="A1556" s="88">
        <v>41549</v>
      </c>
      <c r="B1556" s="89">
        <v>2.411</v>
      </c>
    </row>
    <row r="1557" spans="1:2">
      <c r="A1557" s="88">
        <v>41548</v>
      </c>
      <c r="B1557" s="89">
        <v>2.343</v>
      </c>
    </row>
    <row r="1558" spans="1:2">
      <c r="A1558" s="88">
        <v>41547</v>
      </c>
      <c r="B1558" s="89">
        <v>2.3420000000000001</v>
      </c>
    </row>
    <row r="1559" spans="1:2">
      <c r="A1559" s="88">
        <v>41546</v>
      </c>
      <c r="B1559" s="89" t="s">
        <v>145</v>
      </c>
    </row>
    <row r="1560" spans="1:2">
      <c r="A1560" s="88">
        <v>41545</v>
      </c>
      <c r="B1560" s="89" t="s">
        <v>145</v>
      </c>
    </row>
    <row r="1561" spans="1:2">
      <c r="A1561" s="88">
        <v>41544</v>
      </c>
      <c r="B1561" s="89">
        <v>2.3410000000000002</v>
      </c>
    </row>
    <row r="1562" spans="1:2">
      <c r="A1562" s="88">
        <v>41543</v>
      </c>
      <c r="B1562" s="89">
        <v>2.37</v>
      </c>
    </row>
    <row r="1563" spans="1:2">
      <c r="A1563" s="88">
        <v>41542</v>
      </c>
      <c r="B1563" s="89">
        <v>2.3540000000000001</v>
      </c>
    </row>
    <row r="1564" spans="1:2">
      <c r="A1564" s="88">
        <v>41541</v>
      </c>
      <c r="B1564" s="89">
        <v>2.387</v>
      </c>
    </row>
    <row r="1565" spans="1:2">
      <c r="A1565" s="88">
        <v>41540</v>
      </c>
      <c r="B1565" s="89">
        <v>2.4329999999999998</v>
      </c>
    </row>
    <row r="1566" spans="1:2">
      <c r="A1566" s="88">
        <v>41539</v>
      </c>
      <c r="B1566" s="89" t="s">
        <v>145</v>
      </c>
    </row>
    <row r="1567" spans="1:2">
      <c r="A1567" s="88">
        <v>41538</v>
      </c>
      <c r="B1567" s="89" t="s">
        <v>145</v>
      </c>
    </row>
    <row r="1568" spans="1:2">
      <c r="A1568" s="88">
        <v>41537</v>
      </c>
      <c r="B1568" s="89">
        <v>2.4710000000000001</v>
      </c>
    </row>
    <row r="1569" spans="1:2">
      <c r="A1569" s="88">
        <v>41536</v>
      </c>
      <c r="B1569" s="89">
        <v>2.4329999999999998</v>
      </c>
    </row>
    <row r="1570" spans="1:2">
      <c r="A1570" s="88">
        <v>41535</v>
      </c>
      <c r="B1570" s="89">
        <v>2.5129999999999999</v>
      </c>
    </row>
    <row r="1571" spans="1:2">
      <c r="A1571" s="88">
        <v>41534</v>
      </c>
      <c r="B1571" s="89">
        <v>2.484</v>
      </c>
    </row>
    <row r="1572" spans="1:2">
      <c r="A1572" s="88">
        <v>41533</v>
      </c>
      <c r="B1572" s="89">
        <v>2.484</v>
      </c>
    </row>
    <row r="1573" spans="1:2">
      <c r="A1573" s="88">
        <v>41532</v>
      </c>
      <c r="B1573" s="89" t="s">
        <v>145</v>
      </c>
    </row>
    <row r="1574" spans="1:2">
      <c r="A1574" s="88">
        <v>41531</v>
      </c>
      <c r="B1574" s="89" t="s">
        <v>145</v>
      </c>
    </row>
    <row r="1575" spans="1:2">
      <c r="A1575" s="88">
        <v>41530</v>
      </c>
      <c r="B1575" s="89">
        <v>2.5339999999999998</v>
      </c>
    </row>
    <row r="1576" spans="1:2">
      <c r="A1576" s="88">
        <v>41529</v>
      </c>
      <c r="B1576" s="89">
        <v>2.5470000000000002</v>
      </c>
    </row>
    <row r="1577" spans="1:2">
      <c r="A1577" s="88">
        <v>41528</v>
      </c>
      <c r="B1577" s="89">
        <v>2.593</v>
      </c>
    </row>
    <row r="1578" spans="1:2">
      <c r="A1578" s="88">
        <v>41527</v>
      </c>
      <c r="B1578" s="89">
        <v>2.6339999999999999</v>
      </c>
    </row>
    <row r="1579" spans="1:2">
      <c r="A1579" s="88">
        <v>41526</v>
      </c>
      <c r="B1579" s="89">
        <v>2.5680000000000001</v>
      </c>
    </row>
    <row r="1580" spans="1:2">
      <c r="A1580" s="88">
        <v>41525</v>
      </c>
      <c r="B1580" s="89" t="s">
        <v>145</v>
      </c>
    </row>
    <row r="1581" spans="1:2">
      <c r="A1581" s="88">
        <v>41524</v>
      </c>
      <c r="B1581" s="89" t="s">
        <v>145</v>
      </c>
    </row>
    <row r="1582" spans="1:2">
      <c r="A1582" s="88">
        <v>41523</v>
      </c>
      <c r="B1582" s="89">
        <v>2.5550000000000002</v>
      </c>
    </row>
    <row r="1583" spans="1:2">
      <c r="A1583" s="88">
        <v>41522</v>
      </c>
      <c r="B1583" s="89">
        <v>2.6269999999999998</v>
      </c>
    </row>
    <row r="1584" spans="1:2">
      <c r="A1584" s="88">
        <v>41521</v>
      </c>
      <c r="B1584" s="89">
        <v>2.5190000000000001</v>
      </c>
    </row>
    <row r="1585" spans="1:2">
      <c r="A1585" s="88">
        <v>41520</v>
      </c>
      <c r="B1585" s="89">
        <v>2.5179999999999998</v>
      </c>
    </row>
    <row r="1586" spans="1:2">
      <c r="A1586" s="88">
        <v>41519</v>
      </c>
      <c r="B1586" s="89">
        <v>2.4950000000000001</v>
      </c>
    </row>
    <row r="1587" spans="1:2">
      <c r="A1587" s="88">
        <v>41518</v>
      </c>
      <c r="B1587" s="89" t="s">
        <v>145</v>
      </c>
    </row>
    <row r="1588" spans="1:2">
      <c r="A1588" s="88">
        <v>41517</v>
      </c>
      <c r="B1588" s="89" t="s">
        <v>145</v>
      </c>
    </row>
    <row r="1589" spans="1:2">
      <c r="A1589" s="88">
        <v>41516</v>
      </c>
      <c r="B1589" s="89">
        <v>2.4710000000000001</v>
      </c>
    </row>
    <row r="1590" spans="1:2">
      <c r="A1590" s="88">
        <v>41515</v>
      </c>
      <c r="B1590" s="89">
        <v>2.4569999999999999</v>
      </c>
    </row>
    <row r="1591" spans="1:2">
      <c r="A1591" s="88">
        <v>41514</v>
      </c>
      <c r="B1591" s="89">
        <v>2.4689999999999999</v>
      </c>
    </row>
    <row r="1592" spans="1:2">
      <c r="A1592" s="88">
        <v>41513</v>
      </c>
      <c r="B1592" s="89">
        <v>2.4369999999999998</v>
      </c>
    </row>
    <row r="1593" spans="1:2">
      <c r="A1593" s="88">
        <v>41512</v>
      </c>
      <c r="B1593" s="89">
        <v>2.4630000000000001</v>
      </c>
    </row>
    <row r="1594" spans="1:2">
      <c r="A1594" s="88">
        <v>41511</v>
      </c>
      <c r="B1594" s="89" t="s">
        <v>145</v>
      </c>
    </row>
    <row r="1595" spans="1:2">
      <c r="A1595" s="88">
        <v>41510</v>
      </c>
      <c r="B1595" s="89" t="s">
        <v>145</v>
      </c>
    </row>
    <row r="1596" spans="1:2">
      <c r="A1596" s="88">
        <v>41509</v>
      </c>
      <c r="B1596" s="89">
        <v>2.4889999999999999</v>
      </c>
    </row>
    <row r="1597" spans="1:2">
      <c r="A1597" s="88">
        <v>41508</v>
      </c>
      <c r="B1597" s="89">
        <v>2.464</v>
      </c>
    </row>
    <row r="1598" spans="1:2">
      <c r="A1598" s="88">
        <v>41507</v>
      </c>
      <c r="B1598" s="89">
        <v>2.4420000000000002</v>
      </c>
    </row>
    <row r="1599" spans="1:2">
      <c r="A1599" s="88">
        <v>41506</v>
      </c>
      <c r="B1599" s="89">
        <v>2.4119999999999999</v>
      </c>
    </row>
    <row r="1600" spans="1:2">
      <c r="A1600" s="88">
        <v>41505</v>
      </c>
      <c r="B1600" s="89">
        <v>2.44</v>
      </c>
    </row>
    <row r="1601" spans="1:2">
      <c r="A1601" s="88">
        <v>41504</v>
      </c>
      <c r="B1601" s="89" t="s">
        <v>145</v>
      </c>
    </row>
    <row r="1602" spans="1:2">
      <c r="A1602" s="88">
        <v>41503</v>
      </c>
      <c r="B1602" s="89" t="s">
        <v>145</v>
      </c>
    </row>
    <row r="1603" spans="1:2">
      <c r="A1603" s="88">
        <v>41502</v>
      </c>
      <c r="B1603" s="89">
        <v>2.3879999999999999</v>
      </c>
    </row>
    <row r="1604" spans="1:2">
      <c r="A1604" s="88">
        <v>41501</v>
      </c>
      <c r="B1604" s="89">
        <v>2.4249999999999998</v>
      </c>
    </row>
    <row r="1605" spans="1:2">
      <c r="A1605" s="88">
        <v>41500</v>
      </c>
      <c r="B1605" s="89">
        <v>2.343</v>
      </c>
    </row>
    <row r="1606" spans="1:2">
      <c r="A1606" s="88">
        <v>41499</v>
      </c>
      <c r="B1606" s="89">
        <v>2.34</v>
      </c>
    </row>
    <row r="1607" spans="1:2">
      <c r="A1607" s="88">
        <v>41498</v>
      </c>
      <c r="B1607" s="89">
        <v>2.2349999999999999</v>
      </c>
    </row>
    <row r="1608" spans="1:2">
      <c r="A1608" s="88">
        <v>41497</v>
      </c>
      <c r="B1608" s="89" t="s">
        <v>145</v>
      </c>
    </row>
    <row r="1609" spans="1:2">
      <c r="A1609" s="88">
        <v>41496</v>
      </c>
      <c r="B1609" s="89" t="s">
        <v>145</v>
      </c>
    </row>
    <row r="1610" spans="1:2">
      <c r="A1610" s="88">
        <v>41495</v>
      </c>
      <c r="B1610" s="89">
        <v>2.2400000000000002</v>
      </c>
    </row>
    <row r="1611" spans="1:2">
      <c r="A1611" s="88">
        <v>41494</v>
      </c>
      <c r="B1611" s="89">
        <v>2.25</v>
      </c>
    </row>
    <row r="1612" spans="1:2">
      <c r="A1612" s="88">
        <v>41493</v>
      </c>
      <c r="B1612" s="89">
        <v>2.2450000000000001</v>
      </c>
    </row>
    <row r="1613" spans="1:2">
      <c r="A1613" s="88">
        <v>41492</v>
      </c>
      <c r="B1613" s="89">
        <v>2.2610000000000001</v>
      </c>
    </row>
    <row r="1614" spans="1:2">
      <c r="A1614" s="88">
        <v>41491</v>
      </c>
      <c r="B1614" s="89">
        <v>2.2589999999999999</v>
      </c>
    </row>
    <row r="1615" spans="1:2">
      <c r="A1615" s="88">
        <v>41490</v>
      </c>
      <c r="B1615" s="89" t="s">
        <v>145</v>
      </c>
    </row>
    <row r="1616" spans="1:2">
      <c r="A1616" s="88">
        <v>41489</v>
      </c>
      <c r="B1616" s="89" t="s">
        <v>145</v>
      </c>
    </row>
    <row r="1617" spans="1:2">
      <c r="A1617" s="88">
        <v>41488</v>
      </c>
      <c r="B1617" s="89">
        <v>2.2120000000000002</v>
      </c>
    </row>
    <row r="1618" spans="1:2">
      <c r="A1618" s="88">
        <v>41487</v>
      </c>
      <c r="B1618" s="89">
        <v>2.23</v>
      </c>
    </row>
    <row r="1619" spans="1:2">
      <c r="A1619" s="88">
        <v>41486</v>
      </c>
      <c r="B1619" s="89">
        <v>2.254</v>
      </c>
    </row>
    <row r="1620" spans="1:2">
      <c r="A1620" s="88">
        <v>41485</v>
      </c>
      <c r="B1620" s="89">
        <v>2.2629999999999999</v>
      </c>
    </row>
    <row r="1621" spans="1:2">
      <c r="A1621" s="88">
        <v>41484</v>
      </c>
      <c r="B1621" s="89">
        <v>2.2789999999999999</v>
      </c>
    </row>
    <row r="1622" spans="1:2">
      <c r="A1622" s="88">
        <v>41483</v>
      </c>
      <c r="B1622" s="89" t="s">
        <v>145</v>
      </c>
    </row>
    <row r="1623" spans="1:2">
      <c r="A1623" s="88">
        <v>41482</v>
      </c>
      <c r="B1623" s="89" t="s">
        <v>145</v>
      </c>
    </row>
    <row r="1624" spans="1:2">
      <c r="A1624" s="88">
        <v>41481</v>
      </c>
      <c r="B1624" s="89">
        <v>2.278</v>
      </c>
    </row>
    <row r="1625" spans="1:2">
      <c r="A1625" s="88">
        <v>41480</v>
      </c>
      <c r="B1625" s="89">
        <v>2.27895</v>
      </c>
    </row>
    <row r="1626" spans="1:2">
      <c r="A1626" s="88">
        <v>41479</v>
      </c>
      <c r="B1626" s="89">
        <v>2.27</v>
      </c>
    </row>
    <row r="1627" spans="1:2">
      <c r="A1627" s="88">
        <v>41478</v>
      </c>
      <c r="B1627" s="89">
        <v>2.2184979999999999</v>
      </c>
    </row>
    <row r="1628" spans="1:2">
      <c r="A1628" s="88">
        <v>41477</v>
      </c>
      <c r="B1628" s="89">
        <v>2.202</v>
      </c>
    </row>
    <row r="1629" spans="1:2">
      <c r="A1629" s="88">
        <v>41476</v>
      </c>
      <c r="B1629" s="89" t="s">
        <v>145</v>
      </c>
    </row>
    <row r="1630" spans="1:2">
      <c r="A1630" s="88">
        <v>41475</v>
      </c>
      <c r="B1630" s="89" t="s">
        <v>145</v>
      </c>
    </row>
    <row r="1631" spans="1:2">
      <c r="A1631" s="88">
        <v>41474</v>
      </c>
      <c r="B1631" s="89">
        <v>2.1890000000000001</v>
      </c>
    </row>
    <row r="1632" spans="1:2">
      <c r="A1632" s="88">
        <v>41473</v>
      </c>
      <c r="B1632" s="89">
        <v>2.1779999999999999</v>
      </c>
    </row>
    <row r="1633" spans="1:2">
      <c r="A1633" s="88">
        <v>41472</v>
      </c>
      <c r="B1633" s="89">
        <v>2.19</v>
      </c>
    </row>
    <row r="1634" spans="1:2">
      <c r="A1634" s="88">
        <v>41471</v>
      </c>
      <c r="B1634" s="89">
        <v>2.202</v>
      </c>
    </row>
    <row r="1635" spans="1:2">
      <c r="A1635" s="88">
        <v>41470</v>
      </c>
      <c r="B1635" s="89">
        <v>2.2130000000000001</v>
      </c>
    </row>
    <row r="1636" spans="1:2">
      <c r="A1636" s="88">
        <v>41469</v>
      </c>
      <c r="B1636" s="89" t="s">
        <v>145</v>
      </c>
    </row>
    <row r="1637" spans="1:2">
      <c r="A1637" s="88">
        <v>41468</v>
      </c>
      <c r="B1637" s="89" t="s">
        <v>145</v>
      </c>
    </row>
    <row r="1638" spans="1:2">
      <c r="A1638" s="88">
        <v>41467</v>
      </c>
      <c r="B1638" s="89">
        <v>2.1789999999999998</v>
      </c>
    </row>
    <row r="1639" spans="1:2">
      <c r="A1639" s="88">
        <v>41466</v>
      </c>
      <c r="B1639" s="89">
        <v>2.234</v>
      </c>
    </row>
    <row r="1640" spans="1:2">
      <c r="A1640" s="88">
        <v>41465</v>
      </c>
      <c r="B1640" s="89">
        <v>2.2490000000000001</v>
      </c>
    </row>
    <row r="1641" spans="1:2">
      <c r="A1641" s="88">
        <v>41464</v>
      </c>
      <c r="B1641" s="89">
        <v>2.2429999999999999</v>
      </c>
    </row>
    <row r="1642" spans="1:2">
      <c r="A1642" s="88">
        <v>41463</v>
      </c>
      <c r="B1642" s="89">
        <v>2.2570000000000001</v>
      </c>
    </row>
    <row r="1643" spans="1:2">
      <c r="A1643" s="88">
        <v>41462</v>
      </c>
      <c r="B1643" s="89" t="s">
        <v>145</v>
      </c>
    </row>
    <row r="1644" spans="1:2">
      <c r="A1644" s="88">
        <v>41461</v>
      </c>
      <c r="B1644" s="89" t="s">
        <v>145</v>
      </c>
    </row>
    <row r="1645" spans="1:2">
      <c r="A1645" s="88">
        <v>41460</v>
      </c>
      <c r="B1645" s="89">
        <v>2.2869999999999999</v>
      </c>
    </row>
    <row r="1646" spans="1:2">
      <c r="A1646" s="88">
        <v>41459</v>
      </c>
      <c r="B1646" s="89">
        <v>2.274</v>
      </c>
    </row>
    <row r="1647" spans="1:2">
      <c r="A1647" s="88">
        <v>41458</v>
      </c>
      <c r="B1647" s="89">
        <v>2.2949999999999999</v>
      </c>
    </row>
    <row r="1648" spans="1:2">
      <c r="A1648" s="88">
        <v>41457</v>
      </c>
      <c r="B1648" s="89">
        <v>2.2970000000000002</v>
      </c>
    </row>
    <row r="1649" spans="1:2">
      <c r="A1649" s="88">
        <v>41456</v>
      </c>
      <c r="B1649" s="89">
        <v>2.3450000000000002</v>
      </c>
    </row>
    <row r="1650" spans="1:2">
      <c r="A1650" s="88">
        <v>41455</v>
      </c>
      <c r="B1650" s="89" t="s">
        <v>145</v>
      </c>
    </row>
    <row r="1651" spans="1:2">
      <c r="A1651" s="88">
        <v>41454</v>
      </c>
      <c r="B1651" s="89" t="s">
        <v>145</v>
      </c>
    </row>
    <row r="1652" spans="1:2">
      <c r="A1652" s="88">
        <v>41453</v>
      </c>
      <c r="B1652" s="89">
        <v>2.37</v>
      </c>
    </row>
    <row r="1653" spans="1:2">
      <c r="A1653" s="88">
        <v>41452</v>
      </c>
      <c r="B1653" s="89">
        <v>2.3119999999999998</v>
      </c>
    </row>
    <row r="1654" spans="1:2">
      <c r="A1654" s="88">
        <v>41451</v>
      </c>
      <c r="B1654" s="89">
        <v>2.3719999999999999</v>
      </c>
    </row>
    <row r="1655" spans="1:2">
      <c r="A1655" s="88">
        <v>41450</v>
      </c>
      <c r="B1655" s="89">
        <v>2.4689999999999999</v>
      </c>
    </row>
    <row r="1656" spans="1:2">
      <c r="A1656" s="88">
        <v>41449</v>
      </c>
      <c r="B1656" s="89">
        <v>2.4470329999999998</v>
      </c>
    </row>
    <row r="1657" spans="1:2">
      <c r="A1657" s="88">
        <v>41448</v>
      </c>
      <c r="B1657" s="89" t="s">
        <v>145</v>
      </c>
    </row>
    <row r="1658" spans="1:2">
      <c r="A1658" s="88">
        <v>41447</v>
      </c>
      <c r="B1658" s="89" t="s">
        <v>145</v>
      </c>
    </row>
    <row r="1659" spans="1:2">
      <c r="A1659" s="88">
        <v>41446</v>
      </c>
      <c r="B1659" s="89">
        <v>2.31</v>
      </c>
    </row>
    <row r="1660" spans="1:2">
      <c r="A1660" s="88">
        <v>41445</v>
      </c>
      <c r="B1660" s="89">
        <v>2.2320000000000002</v>
      </c>
    </row>
    <row r="1661" spans="1:2">
      <c r="A1661" s="88">
        <v>41444</v>
      </c>
      <c r="B1661" s="89">
        <v>2.0979999999999999</v>
      </c>
    </row>
    <row r="1662" spans="1:2">
      <c r="A1662" s="88">
        <v>41443</v>
      </c>
      <c r="B1662" s="89">
        <v>2.1349999999999998</v>
      </c>
    </row>
    <row r="1663" spans="1:2">
      <c r="A1663" s="88">
        <v>41442</v>
      </c>
      <c r="B1663" s="89">
        <v>2.0830000000000002</v>
      </c>
    </row>
    <row r="1664" spans="1:2">
      <c r="A1664" s="88">
        <v>41441</v>
      </c>
      <c r="B1664" s="89" t="s">
        <v>145</v>
      </c>
    </row>
    <row r="1665" spans="1:2">
      <c r="A1665" s="88">
        <v>41440</v>
      </c>
      <c r="B1665" s="89" t="s">
        <v>145</v>
      </c>
    </row>
    <row r="1666" spans="1:2">
      <c r="A1666" s="88">
        <v>41439</v>
      </c>
      <c r="B1666" s="89">
        <v>2.0979999999999999</v>
      </c>
    </row>
    <row r="1667" spans="1:2">
      <c r="A1667" s="88">
        <v>41438</v>
      </c>
      <c r="B1667" s="89">
        <v>2.1579999999999999</v>
      </c>
    </row>
    <row r="1668" spans="1:2">
      <c r="A1668" s="88">
        <v>41437</v>
      </c>
      <c r="B1668" s="89">
        <v>2.2170000000000001</v>
      </c>
    </row>
    <row r="1669" spans="1:2">
      <c r="A1669" s="88">
        <v>41436</v>
      </c>
      <c r="B1669" s="89">
        <v>2.2200000000000002</v>
      </c>
    </row>
    <row r="1670" spans="1:2">
      <c r="A1670" s="88">
        <v>41435</v>
      </c>
      <c r="B1670" s="89">
        <v>2.161</v>
      </c>
    </row>
    <row r="1671" spans="1:2">
      <c r="A1671" s="88">
        <v>41434</v>
      </c>
      <c r="B1671" s="89" t="s">
        <v>145</v>
      </c>
    </row>
    <row r="1672" spans="1:2">
      <c r="A1672" s="88">
        <v>41433</v>
      </c>
      <c r="B1672" s="89" t="s">
        <v>145</v>
      </c>
    </row>
    <row r="1673" spans="1:2">
      <c r="A1673" s="88">
        <v>41432</v>
      </c>
      <c r="B1673" s="89">
        <v>2.125</v>
      </c>
    </row>
    <row r="1674" spans="1:2">
      <c r="A1674" s="88">
        <v>41431</v>
      </c>
      <c r="B1674" s="89">
        <v>2.149</v>
      </c>
    </row>
    <row r="1675" spans="1:2">
      <c r="A1675" s="88">
        <v>41430</v>
      </c>
      <c r="B1675" s="89">
        <v>2.0649999999999999</v>
      </c>
    </row>
    <row r="1676" spans="1:2">
      <c r="A1676" s="88">
        <v>41429</v>
      </c>
      <c r="B1676" s="89">
        <v>2.0990000000000002</v>
      </c>
    </row>
    <row r="1677" spans="1:2">
      <c r="A1677" s="88">
        <v>41428</v>
      </c>
      <c r="B1677" s="89">
        <v>2.093</v>
      </c>
    </row>
    <row r="1678" spans="1:2">
      <c r="A1678" s="88">
        <v>41427</v>
      </c>
      <c r="B1678" s="89" t="s">
        <v>145</v>
      </c>
    </row>
    <row r="1679" spans="1:2">
      <c r="A1679" s="88">
        <v>41426</v>
      </c>
      <c r="B1679" s="89" t="s">
        <v>145</v>
      </c>
    </row>
    <row r="1680" spans="1:2">
      <c r="A1680" s="88">
        <v>41425</v>
      </c>
      <c r="B1680" s="89">
        <v>2.081</v>
      </c>
    </row>
    <row r="1681" spans="1:2">
      <c r="A1681" s="88">
        <v>41424</v>
      </c>
      <c r="B1681" s="89">
        <v>2.056</v>
      </c>
    </row>
    <row r="1682" spans="1:2">
      <c r="A1682" s="88">
        <v>41423</v>
      </c>
      <c r="B1682" s="89">
        <v>2.0579999999999998</v>
      </c>
    </row>
    <row r="1683" spans="1:2">
      <c r="A1683" s="88">
        <v>41422</v>
      </c>
      <c r="B1683" s="89">
        <v>2.0049999999999999</v>
      </c>
    </row>
    <row r="1684" spans="1:2">
      <c r="A1684" s="88">
        <v>41421</v>
      </c>
      <c r="B1684" s="89">
        <v>1.976</v>
      </c>
    </row>
    <row r="1685" spans="1:2">
      <c r="A1685" s="88">
        <v>41420</v>
      </c>
      <c r="B1685" s="89" t="s">
        <v>145</v>
      </c>
    </row>
    <row r="1686" spans="1:2">
      <c r="A1686" s="88">
        <v>41419</v>
      </c>
      <c r="B1686" s="89" t="s">
        <v>145</v>
      </c>
    </row>
    <row r="1687" spans="1:2">
      <c r="A1687" s="88">
        <v>41418</v>
      </c>
      <c r="B1687" s="89">
        <v>1.958</v>
      </c>
    </row>
    <row r="1688" spans="1:2">
      <c r="A1688" s="88">
        <v>41417</v>
      </c>
      <c r="B1688" s="89">
        <v>1.9390000000000001</v>
      </c>
    </row>
    <row r="1689" spans="1:2">
      <c r="A1689" s="88">
        <v>41416</v>
      </c>
      <c r="B1689" s="89">
        <v>1.8740000000000001</v>
      </c>
    </row>
    <row r="1690" spans="1:2">
      <c r="A1690" s="88">
        <v>41415</v>
      </c>
      <c r="B1690" s="89">
        <v>1.921</v>
      </c>
    </row>
    <row r="1691" spans="1:2">
      <c r="A1691" s="88">
        <v>41414</v>
      </c>
      <c r="B1691" s="89">
        <v>1.857</v>
      </c>
    </row>
    <row r="1692" spans="1:2">
      <c r="A1692" s="88">
        <v>41413</v>
      </c>
      <c r="B1692" s="89" t="s">
        <v>145</v>
      </c>
    </row>
    <row r="1693" spans="1:2">
      <c r="A1693" s="88">
        <v>41412</v>
      </c>
      <c r="B1693" s="89" t="s">
        <v>145</v>
      </c>
    </row>
    <row r="1694" spans="1:2">
      <c r="A1694" s="88">
        <v>41411</v>
      </c>
      <c r="B1694" s="89">
        <v>1.8560000000000001</v>
      </c>
    </row>
    <row r="1695" spans="1:2">
      <c r="A1695" s="88">
        <v>41410</v>
      </c>
      <c r="B1695" s="89">
        <v>1.887</v>
      </c>
    </row>
    <row r="1696" spans="1:2">
      <c r="A1696" s="88">
        <v>41409</v>
      </c>
      <c r="B1696" s="89">
        <v>1.929</v>
      </c>
    </row>
    <row r="1697" spans="1:2">
      <c r="A1697" s="88">
        <v>41408</v>
      </c>
      <c r="B1697" s="89">
        <v>1.9279999999999999</v>
      </c>
    </row>
    <row r="1698" spans="1:2">
      <c r="A1698" s="88">
        <v>41407</v>
      </c>
      <c r="B1698" s="89">
        <v>1.8260000000000001</v>
      </c>
    </row>
    <row r="1699" spans="1:2">
      <c r="A1699" s="88">
        <v>41406</v>
      </c>
      <c r="B1699" s="89" t="s">
        <v>145</v>
      </c>
    </row>
    <row r="1700" spans="1:2">
      <c r="A1700" s="88">
        <v>41405</v>
      </c>
      <c r="B1700" s="89" t="s">
        <v>145</v>
      </c>
    </row>
    <row r="1701" spans="1:2">
      <c r="A1701" s="88">
        <v>41404</v>
      </c>
      <c r="B1701" s="89">
        <v>1.8240000000000001</v>
      </c>
    </row>
    <row r="1702" spans="1:2">
      <c r="A1702" s="88">
        <v>41403</v>
      </c>
      <c r="B1702" s="89">
        <v>1.722</v>
      </c>
    </row>
    <row r="1703" spans="1:2">
      <c r="A1703" s="88">
        <v>41402</v>
      </c>
      <c r="B1703" s="89">
        <v>1.7190000000000001</v>
      </c>
    </row>
    <row r="1704" spans="1:2">
      <c r="A1704" s="88">
        <v>41401</v>
      </c>
      <c r="B1704" s="89">
        <v>1.718</v>
      </c>
    </row>
    <row r="1705" spans="1:2">
      <c r="A1705" s="88">
        <v>41400</v>
      </c>
      <c r="B1705" s="89">
        <v>1.6870000000000001</v>
      </c>
    </row>
    <row r="1706" spans="1:2">
      <c r="A1706" s="88">
        <v>41399</v>
      </c>
      <c r="B1706" s="89" t="s">
        <v>145</v>
      </c>
    </row>
    <row r="1707" spans="1:2">
      <c r="A1707" s="88">
        <v>41398</v>
      </c>
      <c r="B1707" s="89" t="s">
        <v>145</v>
      </c>
    </row>
    <row r="1708" spans="1:2">
      <c r="A1708" s="88">
        <v>41397</v>
      </c>
      <c r="B1708" s="89">
        <v>1.7070000000000001</v>
      </c>
    </row>
    <row r="1709" spans="1:2">
      <c r="A1709" s="88">
        <v>41396</v>
      </c>
      <c r="B1709" s="89">
        <v>1.6739999999999999</v>
      </c>
    </row>
    <row r="1710" spans="1:2">
      <c r="A1710" s="88">
        <v>41395</v>
      </c>
      <c r="B1710" s="89" t="s">
        <v>145</v>
      </c>
    </row>
    <row r="1711" spans="1:2">
      <c r="A1711" s="88">
        <v>41394</v>
      </c>
      <c r="B1711" s="89">
        <v>1.7010000000000001</v>
      </c>
    </row>
    <row r="1712" spans="1:2">
      <c r="A1712" s="88">
        <v>41393</v>
      </c>
      <c r="B1712" s="89">
        <v>1.7430000000000001</v>
      </c>
    </row>
    <row r="1713" spans="1:2">
      <c r="A1713" s="88">
        <v>41392</v>
      </c>
      <c r="B1713" s="89" t="s">
        <v>145</v>
      </c>
    </row>
    <row r="1714" spans="1:2">
      <c r="A1714" s="88">
        <v>41391</v>
      </c>
      <c r="B1714" s="89" t="s">
        <v>145</v>
      </c>
    </row>
    <row r="1715" spans="1:2">
      <c r="A1715" s="88">
        <v>41390</v>
      </c>
      <c r="B1715" s="89">
        <v>1.7509999999999999</v>
      </c>
    </row>
    <row r="1716" spans="1:2">
      <c r="A1716" s="88">
        <v>41389</v>
      </c>
      <c r="B1716" s="89">
        <v>1.752</v>
      </c>
    </row>
    <row r="1717" spans="1:2">
      <c r="A1717" s="88">
        <v>41388</v>
      </c>
      <c r="B1717" s="89">
        <v>1.7390000000000001</v>
      </c>
    </row>
    <row r="1718" spans="1:2">
      <c r="A1718" s="88">
        <v>41387</v>
      </c>
      <c r="B1718" s="89">
        <v>1.738</v>
      </c>
    </row>
    <row r="1719" spans="1:2">
      <c r="A1719" s="88">
        <v>41386</v>
      </c>
      <c r="B1719" s="89">
        <v>1.74</v>
      </c>
    </row>
    <row r="1720" spans="1:2">
      <c r="A1720" s="88">
        <v>41385</v>
      </c>
      <c r="B1720" s="89" t="s">
        <v>145</v>
      </c>
    </row>
    <row r="1721" spans="1:2">
      <c r="A1721" s="88">
        <v>41384</v>
      </c>
      <c r="B1721" s="89" t="s">
        <v>145</v>
      </c>
    </row>
    <row r="1722" spans="1:2">
      <c r="A1722" s="88">
        <v>41383</v>
      </c>
      <c r="B1722" s="89">
        <v>1.7929999999999999</v>
      </c>
    </row>
    <row r="1723" spans="1:2">
      <c r="A1723" s="88">
        <v>41382</v>
      </c>
      <c r="B1723" s="89">
        <v>1.792</v>
      </c>
    </row>
    <row r="1724" spans="1:2">
      <c r="A1724" s="88">
        <v>41381</v>
      </c>
      <c r="B1724" s="89">
        <v>1.7749999999999999</v>
      </c>
    </row>
    <row r="1725" spans="1:2">
      <c r="A1725" s="88">
        <v>41380</v>
      </c>
      <c r="B1725" s="89">
        <v>1.8156840000000001</v>
      </c>
    </row>
    <row r="1726" spans="1:2">
      <c r="A1726" s="88">
        <v>41379</v>
      </c>
      <c r="B1726" s="89">
        <v>1.8000130000000001</v>
      </c>
    </row>
    <row r="1727" spans="1:2">
      <c r="A1727" s="88">
        <v>41378</v>
      </c>
      <c r="B1727" s="89" t="s">
        <v>145</v>
      </c>
    </row>
    <row r="1728" spans="1:2">
      <c r="A1728" s="88">
        <v>41377</v>
      </c>
      <c r="B1728" s="89" t="s">
        <v>145</v>
      </c>
    </row>
    <row r="1729" spans="1:2">
      <c r="A1729" s="88">
        <v>41376</v>
      </c>
      <c r="B1729" s="89">
        <v>1.8125249999999999</v>
      </c>
    </row>
    <row r="1730" spans="1:2">
      <c r="A1730" s="88">
        <v>41375</v>
      </c>
      <c r="B1730" s="89">
        <v>1.851</v>
      </c>
    </row>
    <row r="1731" spans="1:2">
      <c r="A1731" s="88">
        <v>41374</v>
      </c>
      <c r="B1731" s="89">
        <v>1.87</v>
      </c>
    </row>
    <row r="1732" spans="1:2">
      <c r="A1732" s="88">
        <v>41373</v>
      </c>
      <c r="B1732" s="89">
        <v>1.792</v>
      </c>
    </row>
    <row r="1733" spans="1:2">
      <c r="A1733" s="88">
        <v>41372</v>
      </c>
      <c r="B1733" s="89">
        <v>1.7450000000000001</v>
      </c>
    </row>
    <row r="1734" spans="1:2">
      <c r="A1734" s="88">
        <v>41371</v>
      </c>
      <c r="B1734" s="89" t="s">
        <v>145</v>
      </c>
    </row>
    <row r="1735" spans="1:2">
      <c r="A1735" s="88">
        <v>41370</v>
      </c>
      <c r="B1735" s="89" t="s">
        <v>145</v>
      </c>
    </row>
    <row r="1736" spans="1:2">
      <c r="A1736" s="88">
        <v>41369</v>
      </c>
      <c r="B1736" s="89">
        <v>1.734</v>
      </c>
    </row>
    <row r="1737" spans="1:2">
      <c r="A1737" s="88">
        <v>41368</v>
      </c>
      <c r="B1737" s="89">
        <v>1.9019999999999999</v>
      </c>
    </row>
    <row r="1738" spans="1:2">
      <c r="A1738" s="88">
        <v>41367</v>
      </c>
      <c r="B1738" s="89">
        <v>1.9810000000000001</v>
      </c>
    </row>
    <row r="1739" spans="1:2">
      <c r="A1739" s="88">
        <v>41366</v>
      </c>
      <c r="B1739" s="89">
        <v>2.032</v>
      </c>
    </row>
    <row r="1740" spans="1:2">
      <c r="A1740" s="88">
        <v>41365</v>
      </c>
      <c r="B1740" s="89" t="s">
        <v>145</v>
      </c>
    </row>
    <row r="1741" spans="1:2">
      <c r="A1741" s="88">
        <v>41364</v>
      </c>
      <c r="B1741" s="89" t="s">
        <v>145</v>
      </c>
    </row>
    <row r="1742" spans="1:2">
      <c r="A1742" s="88">
        <v>41363</v>
      </c>
      <c r="B1742" s="89" t="s">
        <v>145</v>
      </c>
    </row>
    <row r="1743" spans="1:2">
      <c r="A1743" s="88">
        <v>41362</v>
      </c>
      <c r="B1743" s="89" t="s">
        <v>145</v>
      </c>
    </row>
    <row r="1744" spans="1:2">
      <c r="A1744" s="88">
        <v>41361</v>
      </c>
      <c r="B1744" s="89">
        <v>2.0289999999999999</v>
      </c>
    </row>
    <row r="1745" spans="1:2">
      <c r="A1745" s="88">
        <v>41360</v>
      </c>
      <c r="B1745" s="89">
        <v>2.0110000000000001</v>
      </c>
    </row>
    <row r="1746" spans="1:2">
      <c r="A1746" s="88">
        <v>41359</v>
      </c>
      <c r="B1746" s="89">
        <v>2.0569999999999999</v>
      </c>
    </row>
    <row r="1747" spans="1:2">
      <c r="A1747" s="88">
        <v>41358</v>
      </c>
      <c r="B1747" s="89">
        <v>2.0270000000000001</v>
      </c>
    </row>
    <row r="1748" spans="1:2">
      <c r="A1748" s="88">
        <v>41357</v>
      </c>
      <c r="B1748" s="89" t="s">
        <v>145</v>
      </c>
    </row>
    <row r="1749" spans="1:2">
      <c r="A1749" s="88">
        <v>41356</v>
      </c>
      <c r="B1749" s="89" t="s">
        <v>145</v>
      </c>
    </row>
    <row r="1750" spans="1:2">
      <c r="A1750" s="88">
        <v>41355</v>
      </c>
      <c r="B1750" s="89">
        <v>2.0131199999999998</v>
      </c>
    </row>
    <row r="1751" spans="1:2">
      <c r="A1751" s="88">
        <v>41354</v>
      </c>
      <c r="B1751" s="89">
        <v>2.0089999999999999</v>
      </c>
    </row>
    <row r="1752" spans="1:2">
      <c r="A1752" s="88">
        <v>41353</v>
      </c>
      <c r="B1752" s="89">
        <v>2.0315560000000001</v>
      </c>
    </row>
    <row r="1753" spans="1:2">
      <c r="A1753" s="88">
        <v>41352</v>
      </c>
      <c r="B1753" s="89">
        <v>2.0100020000000001</v>
      </c>
    </row>
    <row r="1754" spans="1:2">
      <c r="A1754" s="88">
        <v>41351</v>
      </c>
      <c r="B1754" s="89">
        <v>2.0270000000000001</v>
      </c>
    </row>
    <row r="1755" spans="1:2">
      <c r="A1755" s="88">
        <v>41350</v>
      </c>
      <c r="B1755" s="89" t="s">
        <v>145</v>
      </c>
    </row>
    <row r="1756" spans="1:2">
      <c r="A1756" s="88">
        <v>41349</v>
      </c>
      <c r="B1756" s="89" t="s">
        <v>145</v>
      </c>
    </row>
    <row r="1757" spans="1:2">
      <c r="A1757" s="88">
        <v>41348</v>
      </c>
      <c r="B1757" s="89">
        <v>2.0609999999999999</v>
      </c>
    </row>
    <row r="1758" spans="1:2">
      <c r="A1758" s="88">
        <v>41347</v>
      </c>
      <c r="B1758" s="89">
        <v>2.0920000000000001</v>
      </c>
    </row>
    <row r="1759" spans="1:2">
      <c r="A1759" s="88">
        <v>41346</v>
      </c>
      <c r="B1759" s="89">
        <v>2.0939999999999999</v>
      </c>
    </row>
    <row r="1760" spans="1:2">
      <c r="A1760" s="88">
        <v>41345</v>
      </c>
      <c r="B1760" s="89">
        <v>2.1019999999999999</v>
      </c>
    </row>
    <row r="1761" spans="1:2">
      <c r="A1761" s="88">
        <v>41344</v>
      </c>
      <c r="B1761" s="89">
        <v>2.1179999999999999</v>
      </c>
    </row>
    <row r="1762" spans="1:2">
      <c r="A1762" s="88">
        <v>41343</v>
      </c>
      <c r="B1762" s="89" t="s">
        <v>145</v>
      </c>
    </row>
    <row r="1763" spans="1:2">
      <c r="A1763" s="88">
        <v>41342</v>
      </c>
      <c r="B1763" s="89" t="s">
        <v>145</v>
      </c>
    </row>
    <row r="1764" spans="1:2">
      <c r="A1764" s="88">
        <v>41341</v>
      </c>
      <c r="B1764" s="89">
        <v>2.1190000000000002</v>
      </c>
    </row>
    <row r="1765" spans="1:2">
      <c r="A1765" s="88">
        <v>41340</v>
      </c>
      <c r="B1765" s="89">
        <v>2.1389999999999998</v>
      </c>
    </row>
    <row r="1766" spans="1:2">
      <c r="A1766" s="88">
        <v>41339</v>
      </c>
      <c r="B1766" s="89">
        <v>2.1259999999999999</v>
      </c>
    </row>
    <row r="1767" spans="1:2">
      <c r="A1767" s="88">
        <v>41338</v>
      </c>
      <c r="B1767" s="89">
        <v>2.1299619999999999</v>
      </c>
    </row>
    <row r="1768" spans="1:2">
      <c r="A1768" s="88">
        <v>41337</v>
      </c>
      <c r="B1768" s="89">
        <v>2.093</v>
      </c>
    </row>
    <row r="1769" spans="1:2">
      <c r="A1769" s="88">
        <v>41336</v>
      </c>
      <c r="B1769" s="89" t="s">
        <v>145</v>
      </c>
    </row>
    <row r="1770" spans="1:2">
      <c r="A1770" s="88">
        <v>41335</v>
      </c>
      <c r="B1770" s="89" t="s">
        <v>145</v>
      </c>
    </row>
    <row r="1771" spans="1:2">
      <c r="A1771" s="88">
        <v>41334</v>
      </c>
      <c r="B1771" s="89">
        <v>2.1309999999999998</v>
      </c>
    </row>
    <row r="1772" spans="1:2">
      <c r="A1772" s="88">
        <v>41333</v>
      </c>
      <c r="B1772" s="89">
        <v>2.1669999999999998</v>
      </c>
    </row>
    <row r="1773" spans="1:2">
      <c r="A1773" s="88">
        <v>41332</v>
      </c>
      <c r="B1773" s="89">
        <v>2.161</v>
      </c>
    </row>
    <row r="1774" spans="1:2">
      <c r="A1774" s="88">
        <v>41331</v>
      </c>
      <c r="B1774" s="89">
        <v>2.1819999999999999</v>
      </c>
    </row>
    <row r="1775" spans="1:2">
      <c r="A1775" s="88">
        <v>41330</v>
      </c>
      <c r="B1775" s="89">
        <v>2.242</v>
      </c>
    </row>
    <row r="1776" spans="1:2">
      <c r="A1776" s="88">
        <v>41329</v>
      </c>
      <c r="B1776" s="89" t="s">
        <v>145</v>
      </c>
    </row>
    <row r="1777" spans="1:2">
      <c r="A1777" s="88">
        <v>41328</v>
      </c>
      <c r="B1777" s="89" t="s">
        <v>145</v>
      </c>
    </row>
    <row r="1778" spans="1:2">
      <c r="A1778" s="88">
        <v>41327</v>
      </c>
      <c r="B1778" s="89">
        <v>2.2200000000000002</v>
      </c>
    </row>
    <row r="1779" spans="1:2">
      <c r="A1779" s="88">
        <v>41326</v>
      </c>
      <c r="B1779" s="89">
        <v>2.23</v>
      </c>
    </row>
    <row r="1780" spans="1:2">
      <c r="A1780" s="88">
        <v>41325</v>
      </c>
      <c r="B1780" s="89">
        <v>2.2819569999999998</v>
      </c>
    </row>
    <row r="1781" spans="1:2">
      <c r="A1781" s="88">
        <v>41324</v>
      </c>
      <c r="B1781" s="89">
        <v>2.260983</v>
      </c>
    </row>
    <row r="1782" spans="1:2">
      <c r="A1782" s="88">
        <v>41323</v>
      </c>
      <c r="B1782" s="89">
        <v>2.2656350000000001</v>
      </c>
    </row>
    <row r="1783" spans="1:2">
      <c r="A1783" s="88">
        <v>41322</v>
      </c>
      <c r="B1783" s="89" t="s">
        <v>145</v>
      </c>
    </row>
    <row r="1784" spans="1:2">
      <c r="A1784" s="88">
        <v>41321</v>
      </c>
      <c r="B1784" s="89" t="s">
        <v>145</v>
      </c>
    </row>
    <row r="1785" spans="1:2">
      <c r="A1785" s="88">
        <v>41320</v>
      </c>
      <c r="B1785" s="89">
        <v>2.2761070000000001</v>
      </c>
    </row>
    <row r="1786" spans="1:2">
      <c r="A1786" s="88">
        <v>41319</v>
      </c>
      <c r="B1786" s="89">
        <v>2.262</v>
      </c>
    </row>
    <row r="1787" spans="1:2">
      <c r="A1787" s="88">
        <v>41318</v>
      </c>
      <c r="B1787" s="89">
        <v>2.29</v>
      </c>
    </row>
    <row r="1788" spans="1:2">
      <c r="A1788" s="88">
        <v>41317</v>
      </c>
      <c r="B1788" s="89">
        <v>2.2709999999999999</v>
      </c>
    </row>
    <row r="1789" spans="1:2">
      <c r="A1789" s="88">
        <v>41316</v>
      </c>
      <c r="B1789" s="89">
        <v>2.2410000000000001</v>
      </c>
    </row>
    <row r="1790" spans="1:2">
      <c r="A1790" s="88">
        <v>41315</v>
      </c>
      <c r="B1790" s="89" t="s">
        <v>145</v>
      </c>
    </row>
    <row r="1791" spans="1:2">
      <c r="A1791" s="88">
        <v>41314</v>
      </c>
      <c r="B1791" s="89" t="s">
        <v>145</v>
      </c>
    </row>
    <row r="1792" spans="1:2">
      <c r="A1792" s="88">
        <v>41313</v>
      </c>
      <c r="B1792" s="89">
        <v>2.2429999999999999</v>
      </c>
    </row>
    <row r="1793" spans="1:2">
      <c r="A1793" s="88">
        <v>41312</v>
      </c>
      <c r="B1793" s="89">
        <v>2.254</v>
      </c>
    </row>
    <row r="1794" spans="1:2">
      <c r="A1794" s="88">
        <v>41311</v>
      </c>
      <c r="B1794" s="89">
        <v>2.2709999999999999</v>
      </c>
    </row>
    <row r="1795" spans="1:2">
      <c r="A1795" s="88">
        <v>41310</v>
      </c>
      <c r="B1795" s="89">
        <v>2.2829999999999999</v>
      </c>
    </row>
    <row r="1796" spans="1:2">
      <c r="A1796" s="88">
        <v>41309</v>
      </c>
      <c r="B1796" s="89">
        <v>2.2519999999999998</v>
      </c>
    </row>
    <row r="1797" spans="1:2">
      <c r="A1797" s="88">
        <v>41308</v>
      </c>
      <c r="B1797" s="89" t="s">
        <v>145</v>
      </c>
    </row>
    <row r="1798" spans="1:2">
      <c r="A1798" s="88">
        <v>41307</v>
      </c>
      <c r="B1798" s="89" t="s">
        <v>145</v>
      </c>
    </row>
    <row r="1799" spans="1:2">
      <c r="A1799" s="88">
        <v>41306</v>
      </c>
      <c r="B1799" s="89">
        <v>2.238</v>
      </c>
    </row>
    <row r="1800" spans="1:2">
      <c r="A1800" s="88">
        <v>41305</v>
      </c>
      <c r="B1800" s="89">
        <v>2.27</v>
      </c>
    </row>
    <row r="1801" spans="1:2">
      <c r="A1801" s="88">
        <v>41304</v>
      </c>
      <c r="B1801" s="89">
        <v>2.31</v>
      </c>
    </row>
    <row r="1802" spans="1:2">
      <c r="A1802" s="88">
        <v>41303</v>
      </c>
      <c r="B1802" s="89">
        <v>2.2610000000000001</v>
      </c>
    </row>
    <row r="1803" spans="1:2">
      <c r="A1803" s="88">
        <v>41302</v>
      </c>
      <c r="B1803" s="89">
        <v>2.29</v>
      </c>
    </row>
    <row r="1804" spans="1:2">
      <c r="A1804" s="88">
        <v>41301</v>
      </c>
      <c r="B1804" s="89" t="s">
        <v>145</v>
      </c>
    </row>
    <row r="1805" spans="1:2">
      <c r="A1805" s="88">
        <v>41300</v>
      </c>
      <c r="B1805" s="89" t="s">
        <v>145</v>
      </c>
    </row>
    <row r="1806" spans="1:2">
      <c r="A1806" s="88">
        <v>41299</v>
      </c>
      <c r="B1806" s="89">
        <v>2.2229999999999999</v>
      </c>
    </row>
    <row r="1807" spans="1:2">
      <c r="A1807" s="88">
        <v>41298</v>
      </c>
      <c r="B1807" s="89">
        <v>2.1579999999999999</v>
      </c>
    </row>
    <row r="1808" spans="1:2">
      <c r="A1808" s="88">
        <v>41297</v>
      </c>
      <c r="B1808" s="89">
        <v>2.1312500000000001</v>
      </c>
    </row>
    <row r="1809" spans="1:2">
      <c r="A1809" s="88">
        <v>41296</v>
      </c>
      <c r="B1809" s="89">
        <v>2.1553149999999999</v>
      </c>
    </row>
    <row r="1810" spans="1:2">
      <c r="A1810" s="88">
        <v>41295</v>
      </c>
      <c r="B1810" s="89">
        <v>2.177</v>
      </c>
    </row>
    <row r="1811" spans="1:2">
      <c r="A1811" s="88">
        <v>41294</v>
      </c>
      <c r="B1811" s="89" t="s">
        <v>145</v>
      </c>
    </row>
    <row r="1812" spans="1:2">
      <c r="A1812" s="88">
        <v>41293</v>
      </c>
      <c r="B1812" s="89" t="s">
        <v>145</v>
      </c>
    </row>
    <row r="1813" spans="1:2">
      <c r="A1813" s="88">
        <v>41292</v>
      </c>
      <c r="B1813" s="89">
        <v>2.1450979999999999</v>
      </c>
    </row>
    <row r="1814" spans="1:2">
      <c r="A1814" s="88">
        <v>41291</v>
      </c>
      <c r="B1814" s="89">
        <v>2.1829999999999998</v>
      </c>
    </row>
    <row r="1815" spans="1:2">
      <c r="A1815" s="88">
        <v>41290</v>
      </c>
      <c r="B1815" s="89">
        <v>2.1280000000000001</v>
      </c>
    </row>
    <row r="1816" spans="1:2">
      <c r="A1816" s="88">
        <v>41289</v>
      </c>
      <c r="B1816" s="89">
        <v>2.1240000000000001</v>
      </c>
    </row>
    <row r="1817" spans="1:2">
      <c r="A1817" s="88">
        <v>41288</v>
      </c>
      <c r="B1817" s="89">
        <v>2.133</v>
      </c>
    </row>
    <row r="1818" spans="1:2">
      <c r="A1818" s="88">
        <v>41287</v>
      </c>
      <c r="B1818" s="89" t="s">
        <v>145</v>
      </c>
    </row>
    <row r="1819" spans="1:2">
      <c r="A1819" s="88">
        <v>41286</v>
      </c>
      <c r="B1819" s="89" t="s">
        <v>145</v>
      </c>
    </row>
    <row r="1820" spans="1:2">
      <c r="A1820" s="88">
        <v>41285</v>
      </c>
      <c r="B1820" s="89">
        <v>2.1539999999999999</v>
      </c>
    </row>
    <row r="1821" spans="1:2">
      <c r="A1821" s="88">
        <v>41284</v>
      </c>
      <c r="B1821" s="89">
        <v>2.1480000000000001</v>
      </c>
    </row>
    <row r="1822" spans="1:2">
      <c r="A1822" s="88">
        <v>41283</v>
      </c>
      <c r="B1822" s="89">
        <v>2.101</v>
      </c>
    </row>
    <row r="1823" spans="1:2">
      <c r="A1823" s="88">
        <v>41282</v>
      </c>
      <c r="B1823" s="89">
        <v>2.1030000000000002</v>
      </c>
    </row>
    <row r="1824" spans="1:2">
      <c r="A1824" s="88">
        <v>41281</v>
      </c>
      <c r="B1824" s="89">
        <v>2.1125699999999998</v>
      </c>
    </row>
    <row r="1825" spans="1:2">
      <c r="A1825" s="88">
        <v>41280</v>
      </c>
      <c r="B1825" s="89" t="s">
        <v>145</v>
      </c>
    </row>
    <row r="1826" spans="1:2">
      <c r="A1826" s="88">
        <v>41279</v>
      </c>
      <c r="B1826" s="89" t="s">
        <v>145</v>
      </c>
    </row>
    <row r="1827" spans="1:2">
      <c r="A1827" s="88">
        <v>41278</v>
      </c>
      <c r="B1827" s="89">
        <v>2.141</v>
      </c>
    </row>
    <row r="1828" spans="1:2">
      <c r="A1828" s="88">
        <v>41277</v>
      </c>
      <c r="B1828" s="89">
        <v>2.1150000000000002</v>
      </c>
    </row>
    <row r="1829" spans="1:2">
      <c r="A1829" s="88">
        <v>41276</v>
      </c>
      <c r="B1829" s="89">
        <v>2.0710000000000002</v>
      </c>
    </row>
    <row r="1830" spans="1:2">
      <c r="A1830" s="88">
        <v>41275</v>
      </c>
      <c r="B1830" s="89" t="s">
        <v>145</v>
      </c>
    </row>
    <row r="1831" spans="1:2">
      <c r="A1831" s="88">
        <v>41274</v>
      </c>
      <c r="B1831" s="89">
        <v>2.2465259999999998</v>
      </c>
    </row>
    <row r="1832" spans="1:2">
      <c r="A1832" s="88">
        <v>41273</v>
      </c>
      <c r="B1832" s="89" t="s">
        <v>145</v>
      </c>
    </row>
    <row r="1833" spans="1:2">
      <c r="A1833" s="88">
        <v>41272</v>
      </c>
      <c r="B1833" s="89" t="s">
        <v>145</v>
      </c>
    </row>
    <row r="1834" spans="1:2">
      <c r="A1834" s="88">
        <v>41271</v>
      </c>
      <c r="B1834" s="89">
        <v>1.998</v>
      </c>
    </row>
    <row r="1835" spans="1:2">
      <c r="A1835" s="88">
        <v>41270</v>
      </c>
      <c r="B1835" s="89">
        <v>1.9970000000000001</v>
      </c>
    </row>
    <row r="1836" spans="1:2">
      <c r="A1836" s="88">
        <v>41269</v>
      </c>
      <c r="B1836" s="89" t="s">
        <v>145</v>
      </c>
    </row>
    <row r="1837" spans="1:2">
      <c r="A1837" s="88">
        <v>41268</v>
      </c>
      <c r="B1837" s="89" t="s">
        <v>145</v>
      </c>
    </row>
    <row r="1838" spans="1:2">
      <c r="A1838" s="88">
        <v>41267</v>
      </c>
      <c r="B1838" s="89">
        <v>1.9990000000000001</v>
      </c>
    </row>
    <row r="1839" spans="1:2">
      <c r="A1839" s="88">
        <v>41266</v>
      </c>
      <c r="B1839" s="89" t="s">
        <v>145</v>
      </c>
    </row>
    <row r="1840" spans="1:2">
      <c r="A1840" s="88">
        <v>41265</v>
      </c>
      <c r="B1840" s="89" t="s">
        <v>145</v>
      </c>
    </row>
    <row r="1841" spans="1:2">
      <c r="A1841" s="88">
        <v>41264</v>
      </c>
      <c r="B1841" s="89">
        <v>1.9873639999999999</v>
      </c>
    </row>
    <row r="1842" spans="1:2">
      <c r="A1842" s="88">
        <v>41263</v>
      </c>
      <c r="B1842" s="89">
        <v>1.995241</v>
      </c>
    </row>
    <row r="1843" spans="1:2">
      <c r="A1843" s="88">
        <v>41262</v>
      </c>
      <c r="B1843" s="89">
        <v>2.0166529999999998</v>
      </c>
    </row>
    <row r="1844" spans="1:2">
      <c r="A1844" s="88">
        <v>41261</v>
      </c>
      <c r="B1844" s="89">
        <v>2.032</v>
      </c>
    </row>
    <row r="1845" spans="1:2">
      <c r="A1845" s="88">
        <v>41260</v>
      </c>
      <c r="B1845" s="89">
        <v>2.0089999999999999</v>
      </c>
    </row>
    <row r="1846" spans="1:2">
      <c r="A1846" s="88">
        <v>41259</v>
      </c>
      <c r="B1846" s="89" t="s">
        <v>145</v>
      </c>
    </row>
    <row r="1847" spans="1:2">
      <c r="A1847" s="88">
        <v>41258</v>
      </c>
      <c r="B1847" s="89" t="s">
        <v>145</v>
      </c>
    </row>
    <row r="1848" spans="1:2">
      <c r="A1848" s="88">
        <v>41257</v>
      </c>
      <c r="B1848" s="89">
        <v>1.974</v>
      </c>
    </row>
    <row r="1849" spans="1:2">
      <c r="A1849" s="88">
        <v>41256</v>
      </c>
      <c r="B1849" s="89">
        <v>1.9810000000000001</v>
      </c>
    </row>
    <row r="1850" spans="1:2">
      <c r="A1850" s="88">
        <v>41255</v>
      </c>
      <c r="B1850" s="89">
        <v>1.978</v>
      </c>
    </row>
    <row r="1851" spans="1:2">
      <c r="A1851" s="88">
        <v>41254</v>
      </c>
      <c r="B1851" s="89">
        <v>1.9730000000000001</v>
      </c>
    </row>
    <row r="1852" spans="1:2">
      <c r="A1852" s="88">
        <v>41253</v>
      </c>
      <c r="B1852" s="89">
        <v>1.9570000000000001</v>
      </c>
    </row>
    <row r="1853" spans="1:2">
      <c r="A1853" s="88">
        <v>41252</v>
      </c>
      <c r="B1853" s="89" t="s">
        <v>145</v>
      </c>
    </row>
    <row r="1854" spans="1:2">
      <c r="A1854" s="88">
        <v>41251</v>
      </c>
      <c r="B1854" s="89" t="s">
        <v>145</v>
      </c>
    </row>
    <row r="1855" spans="1:2">
      <c r="A1855" s="88">
        <v>41250</v>
      </c>
      <c r="B1855" s="89">
        <v>1.9630000000000001</v>
      </c>
    </row>
    <row r="1856" spans="1:2">
      <c r="A1856" s="88">
        <v>41249</v>
      </c>
      <c r="B1856" s="89">
        <v>1.9970000000000001</v>
      </c>
    </row>
    <row r="1857" spans="1:2">
      <c r="A1857" s="88">
        <v>41248</v>
      </c>
      <c r="B1857" s="89">
        <v>2.0059999999999998</v>
      </c>
    </row>
    <row r="1858" spans="1:2">
      <c r="A1858" s="88">
        <v>41247</v>
      </c>
      <c r="B1858" s="89">
        <v>2.0344259999999998</v>
      </c>
    </row>
    <row r="1859" spans="1:2">
      <c r="A1859" s="88">
        <v>41246</v>
      </c>
      <c r="B1859" s="89">
        <v>2.0523319999999998</v>
      </c>
    </row>
    <row r="1860" spans="1:2">
      <c r="A1860" s="88">
        <v>41245</v>
      </c>
      <c r="B1860" s="89" t="s">
        <v>145</v>
      </c>
    </row>
    <row r="1861" spans="1:2">
      <c r="A1861" s="88">
        <v>41244</v>
      </c>
      <c r="B1861" s="89" t="s">
        <v>145</v>
      </c>
    </row>
    <row r="1862" spans="1:2">
      <c r="A1862" s="88">
        <v>41243</v>
      </c>
      <c r="B1862" s="89">
        <v>2.0419999999999998</v>
      </c>
    </row>
    <row r="1863" spans="1:2">
      <c r="A1863" s="88">
        <v>41242</v>
      </c>
      <c r="B1863" s="89">
        <v>2.0569999999999999</v>
      </c>
    </row>
    <row r="1864" spans="1:2">
      <c r="A1864" s="88">
        <v>41241</v>
      </c>
      <c r="B1864" s="89">
        <v>2.0649999999999999</v>
      </c>
    </row>
    <row r="1865" spans="1:2">
      <c r="A1865" s="88">
        <v>41240</v>
      </c>
      <c r="B1865" s="89">
        <v>2.1339999999999999</v>
      </c>
    </row>
    <row r="1866" spans="1:2">
      <c r="A1866" s="88">
        <v>41239</v>
      </c>
      <c r="B1866" s="89">
        <v>2.1520000000000001</v>
      </c>
    </row>
    <row r="1867" spans="1:2">
      <c r="A1867" s="88">
        <v>41238</v>
      </c>
      <c r="B1867" s="89" t="s">
        <v>145</v>
      </c>
    </row>
    <row r="1868" spans="1:2">
      <c r="A1868" s="88">
        <v>41237</v>
      </c>
      <c r="B1868" s="89" t="s">
        <v>145</v>
      </c>
    </row>
    <row r="1869" spans="1:2">
      <c r="A1869" s="88">
        <v>41236</v>
      </c>
      <c r="B1869" s="89">
        <v>2.1709999999999998</v>
      </c>
    </row>
    <row r="1870" spans="1:2">
      <c r="A1870" s="88">
        <v>41235</v>
      </c>
      <c r="B1870" s="89">
        <v>2.181</v>
      </c>
    </row>
    <row r="1871" spans="1:2">
      <c r="A1871" s="88">
        <v>41234</v>
      </c>
      <c r="B1871" s="89">
        <v>2.1880000000000002</v>
      </c>
    </row>
    <row r="1872" spans="1:2">
      <c r="A1872" s="88">
        <v>41233</v>
      </c>
      <c r="B1872" s="89">
        <v>2.1509999999999998</v>
      </c>
    </row>
    <row r="1873" spans="1:2">
      <c r="A1873" s="88">
        <v>41232</v>
      </c>
      <c r="B1873" s="89">
        <v>2.0760000000000001</v>
      </c>
    </row>
    <row r="1874" spans="1:2">
      <c r="A1874" s="88">
        <v>41231</v>
      </c>
      <c r="B1874" s="89" t="s">
        <v>145</v>
      </c>
    </row>
    <row r="1875" spans="1:2">
      <c r="A1875" s="88">
        <v>41230</v>
      </c>
      <c r="B1875" s="89" t="s">
        <v>145</v>
      </c>
    </row>
    <row r="1876" spans="1:2">
      <c r="A1876" s="88">
        <v>41229</v>
      </c>
      <c r="B1876" s="89">
        <v>2.073</v>
      </c>
    </row>
    <row r="1877" spans="1:2">
      <c r="A1877" s="88">
        <v>41228</v>
      </c>
      <c r="B1877" s="89">
        <v>2.0990000000000002</v>
      </c>
    </row>
    <row r="1878" spans="1:2">
      <c r="A1878" s="88">
        <v>41227</v>
      </c>
      <c r="B1878" s="89">
        <v>2.1110000000000002</v>
      </c>
    </row>
    <row r="1879" spans="1:2">
      <c r="A1879" s="88">
        <v>41226</v>
      </c>
      <c r="B1879" s="89">
        <v>2.08</v>
      </c>
    </row>
    <row r="1880" spans="1:2">
      <c r="A1880" s="88">
        <v>41225</v>
      </c>
      <c r="B1880" s="89">
        <v>2.1179999999999999</v>
      </c>
    </row>
    <row r="1881" spans="1:2">
      <c r="A1881" s="88">
        <v>41224</v>
      </c>
      <c r="B1881" s="89" t="s">
        <v>145</v>
      </c>
    </row>
    <row r="1882" spans="1:2">
      <c r="A1882" s="88">
        <v>41223</v>
      </c>
      <c r="B1882" s="89" t="s">
        <v>145</v>
      </c>
    </row>
    <row r="1883" spans="1:2">
      <c r="A1883" s="88">
        <v>41222</v>
      </c>
      <c r="B1883" s="89">
        <v>2.1320000000000001</v>
      </c>
    </row>
    <row r="1884" spans="1:2">
      <c r="A1884" s="88">
        <v>41221</v>
      </c>
      <c r="B1884" s="89">
        <v>2.173</v>
      </c>
    </row>
    <row r="1885" spans="1:2">
      <c r="A1885" s="88">
        <v>41220</v>
      </c>
      <c r="B1885" s="89">
        <v>2.1869999999999998</v>
      </c>
    </row>
    <row r="1886" spans="1:2">
      <c r="A1886" s="88">
        <v>41219</v>
      </c>
      <c r="B1886" s="89">
        <v>2.206</v>
      </c>
    </row>
    <row r="1887" spans="1:2">
      <c r="A1887" s="88">
        <v>41218</v>
      </c>
      <c r="B1887" s="89">
        <v>2.214</v>
      </c>
    </row>
    <row r="1888" spans="1:2">
      <c r="A1888" s="88">
        <v>41217</v>
      </c>
      <c r="B1888" s="89" t="s">
        <v>145</v>
      </c>
    </row>
    <row r="1889" spans="1:2">
      <c r="A1889" s="88">
        <v>41216</v>
      </c>
      <c r="B1889" s="89" t="s">
        <v>145</v>
      </c>
    </row>
    <row r="1890" spans="1:2">
      <c r="A1890" s="88">
        <v>41215</v>
      </c>
      <c r="B1890" s="89">
        <v>2.2320000000000002</v>
      </c>
    </row>
    <row r="1891" spans="1:2">
      <c r="A1891" s="88">
        <v>41214</v>
      </c>
      <c r="B1891" s="89">
        <v>2.2309999999999999</v>
      </c>
    </row>
    <row r="1892" spans="1:2">
      <c r="A1892" s="88">
        <v>41213</v>
      </c>
      <c r="B1892" s="89">
        <v>2.2650000000000001</v>
      </c>
    </row>
    <row r="1893" spans="1:2">
      <c r="A1893" s="88">
        <v>41212</v>
      </c>
      <c r="B1893" s="89">
        <v>2.25</v>
      </c>
    </row>
    <row r="1894" spans="1:2">
      <c r="A1894" s="88">
        <v>41211</v>
      </c>
      <c r="B1894" s="89">
        <v>2.258</v>
      </c>
    </row>
    <row r="1895" spans="1:2">
      <c r="A1895" s="88">
        <v>41210</v>
      </c>
      <c r="B1895" s="89" t="s">
        <v>145</v>
      </c>
    </row>
    <row r="1896" spans="1:2">
      <c r="A1896" s="88">
        <v>41209</v>
      </c>
      <c r="B1896" s="89" t="s">
        <v>145</v>
      </c>
    </row>
    <row r="1897" spans="1:2">
      <c r="A1897" s="88">
        <v>41208</v>
      </c>
      <c r="B1897" s="89">
        <v>2.2589999999999999</v>
      </c>
    </row>
    <row r="1898" spans="1:2">
      <c r="A1898" s="88">
        <v>41207</v>
      </c>
      <c r="B1898" s="89">
        <v>2.274</v>
      </c>
    </row>
    <row r="1899" spans="1:2">
      <c r="A1899" s="88">
        <v>41206</v>
      </c>
      <c r="B1899" s="89">
        <v>2.2559999999999998</v>
      </c>
    </row>
    <row r="1900" spans="1:2">
      <c r="A1900" s="88">
        <v>41205</v>
      </c>
      <c r="B1900" s="89">
        <v>2.2429999999999999</v>
      </c>
    </row>
    <row r="1901" spans="1:2">
      <c r="A1901" s="88">
        <v>41204</v>
      </c>
      <c r="B1901" s="89">
        <v>2.234</v>
      </c>
    </row>
    <row r="1902" spans="1:2">
      <c r="A1902" s="88">
        <v>41203</v>
      </c>
      <c r="B1902" s="89" t="s">
        <v>145</v>
      </c>
    </row>
    <row r="1903" spans="1:2">
      <c r="A1903" s="88">
        <v>41202</v>
      </c>
      <c r="B1903" s="89" t="s">
        <v>145</v>
      </c>
    </row>
    <row r="1904" spans="1:2">
      <c r="A1904" s="88">
        <v>41201</v>
      </c>
      <c r="B1904" s="89">
        <v>2.2160000000000002</v>
      </c>
    </row>
    <row r="1905" spans="1:2">
      <c r="A1905" s="88">
        <v>41200</v>
      </c>
      <c r="B1905" s="89">
        <v>2.2440000000000002</v>
      </c>
    </row>
    <row r="1906" spans="1:2">
      <c r="A1906" s="88">
        <v>41199</v>
      </c>
      <c r="B1906" s="89">
        <v>2.1349999999999998</v>
      </c>
    </row>
    <row r="1907" spans="1:2">
      <c r="A1907" s="88">
        <v>41198</v>
      </c>
      <c r="B1907" s="89">
        <v>2.0950000000000002</v>
      </c>
    </row>
    <row r="1908" spans="1:2">
      <c r="A1908" s="88">
        <v>41197</v>
      </c>
      <c r="B1908" s="89">
        <v>2.0299999999999998</v>
      </c>
    </row>
    <row r="1909" spans="1:2">
      <c r="A1909" s="88">
        <v>41196</v>
      </c>
      <c r="B1909" s="89" t="s">
        <v>145</v>
      </c>
    </row>
    <row r="1910" spans="1:2">
      <c r="A1910" s="88">
        <v>41195</v>
      </c>
      <c r="B1910" s="89" t="s">
        <v>145</v>
      </c>
    </row>
    <row r="1911" spans="1:2">
      <c r="A1911" s="88">
        <v>41194</v>
      </c>
      <c r="B1911" s="89">
        <v>2.0630000000000002</v>
      </c>
    </row>
    <row r="1912" spans="1:2">
      <c r="A1912" s="88">
        <v>41193</v>
      </c>
      <c r="B1912" s="89">
        <v>2.0819999999999999</v>
      </c>
    </row>
    <row r="1913" spans="1:2">
      <c r="A1913" s="88">
        <v>41192</v>
      </c>
      <c r="B1913" s="89">
        <v>2.0921509999999999</v>
      </c>
    </row>
    <row r="1914" spans="1:2">
      <c r="A1914" s="88">
        <v>41191</v>
      </c>
      <c r="B1914" s="89">
        <v>2.1342310000000002</v>
      </c>
    </row>
    <row r="1915" spans="1:2">
      <c r="A1915" s="88">
        <v>41190</v>
      </c>
      <c r="B1915" s="89">
        <v>2.173</v>
      </c>
    </row>
    <row r="1916" spans="1:2">
      <c r="A1916" s="88">
        <v>41189</v>
      </c>
      <c r="B1916" s="89" t="s">
        <v>145</v>
      </c>
    </row>
    <row r="1917" spans="1:2">
      <c r="A1917" s="88">
        <v>41188</v>
      </c>
      <c r="B1917" s="89" t="s">
        <v>145</v>
      </c>
    </row>
    <row r="1918" spans="1:2">
      <c r="A1918" s="88">
        <v>41187</v>
      </c>
      <c r="B1918" s="89">
        <v>2.1869999999999998</v>
      </c>
    </row>
    <row r="1919" spans="1:2">
      <c r="A1919" s="88">
        <v>41186</v>
      </c>
      <c r="B1919" s="89">
        <v>2.1786690000000002</v>
      </c>
    </row>
    <row r="1920" spans="1:2">
      <c r="A1920" s="88">
        <v>41185</v>
      </c>
      <c r="B1920" s="89">
        <v>2.1949999999999998</v>
      </c>
    </row>
    <row r="1921" spans="1:2">
      <c r="A1921" s="88">
        <v>41184</v>
      </c>
      <c r="B1921" s="89">
        <v>2.1989999999999998</v>
      </c>
    </row>
    <row r="1922" spans="1:2">
      <c r="A1922" s="88">
        <v>41183</v>
      </c>
      <c r="B1922" s="89">
        <v>2.2080000000000002</v>
      </c>
    </row>
    <row r="1923" spans="1:2">
      <c r="A1923" s="88">
        <v>41182</v>
      </c>
      <c r="B1923" s="89" t="s">
        <v>145</v>
      </c>
    </row>
    <row r="1924" spans="1:2">
      <c r="A1924" s="88">
        <v>41181</v>
      </c>
      <c r="B1924" s="89" t="s">
        <v>145</v>
      </c>
    </row>
    <row r="1925" spans="1:2">
      <c r="A1925" s="88">
        <v>41180</v>
      </c>
      <c r="B1925" s="89">
        <v>2.177</v>
      </c>
    </row>
    <row r="1926" spans="1:2">
      <c r="A1926" s="88">
        <v>41179</v>
      </c>
      <c r="B1926" s="89">
        <v>2.206</v>
      </c>
    </row>
    <row r="1927" spans="1:2">
      <c r="A1927" s="88">
        <v>41178</v>
      </c>
      <c r="B1927" s="89">
        <v>2.2069999999999999</v>
      </c>
    </row>
    <row r="1928" spans="1:2">
      <c r="A1928" s="88">
        <v>41177</v>
      </c>
      <c r="B1928" s="89">
        <v>2.2790279999999998</v>
      </c>
    </row>
    <row r="1929" spans="1:2">
      <c r="A1929" s="88">
        <v>41176</v>
      </c>
      <c r="B1929" s="89">
        <v>2.2679999999999998</v>
      </c>
    </row>
    <row r="1930" spans="1:2">
      <c r="A1930" s="88">
        <v>41175</v>
      </c>
      <c r="B1930" s="89" t="s">
        <v>145</v>
      </c>
    </row>
    <row r="1931" spans="1:2">
      <c r="A1931" s="88">
        <v>41174</v>
      </c>
      <c r="B1931" s="89" t="s">
        <v>145</v>
      </c>
    </row>
    <row r="1932" spans="1:2">
      <c r="A1932" s="88">
        <v>41173</v>
      </c>
      <c r="B1932" s="89">
        <v>2.278</v>
      </c>
    </row>
    <row r="1933" spans="1:2">
      <c r="A1933" s="88">
        <v>41172</v>
      </c>
      <c r="B1933" s="89">
        <v>2.2930000000000001</v>
      </c>
    </row>
    <row r="1934" spans="1:2">
      <c r="A1934" s="88">
        <v>41171</v>
      </c>
      <c r="B1934" s="89">
        <v>2.27</v>
      </c>
    </row>
    <row r="1935" spans="1:2">
      <c r="A1935" s="88">
        <v>41170</v>
      </c>
      <c r="B1935" s="89">
        <v>2.2559999999999998</v>
      </c>
    </row>
    <row r="1936" spans="1:2">
      <c r="A1936" s="88">
        <v>41169</v>
      </c>
      <c r="B1936" s="89">
        <v>2.2909999999999999</v>
      </c>
    </row>
    <row r="1937" spans="1:2">
      <c r="A1937" s="88">
        <v>41168</v>
      </c>
      <c r="B1937" s="89" t="s">
        <v>145</v>
      </c>
    </row>
    <row r="1938" spans="1:2">
      <c r="A1938" s="88">
        <v>41167</v>
      </c>
      <c r="B1938" s="89" t="s">
        <v>145</v>
      </c>
    </row>
    <row r="1939" spans="1:2">
      <c r="A1939" s="88">
        <v>41166</v>
      </c>
      <c r="B1939" s="89">
        <v>2.2589999999999999</v>
      </c>
    </row>
    <row r="1940" spans="1:2">
      <c r="A1940" s="88">
        <v>41165</v>
      </c>
      <c r="B1940" s="89">
        <v>2.1829999999999998</v>
      </c>
    </row>
    <row r="1941" spans="1:2">
      <c r="A1941" s="88">
        <v>41164</v>
      </c>
      <c r="B1941" s="89">
        <v>2.218</v>
      </c>
    </row>
    <row r="1942" spans="1:2">
      <c r="A1942" s="88">
        <v>41163</v>
      </c>
      <c r="B1942" s="89">
        <v>2.1739999999999999</v>
      </c>
    </row>
    <row r="1943" spans="1:2">
      <c r="A1943" s="88">
        <v>41162</v>
      </c>
      <c r="B1943" s="89">
        <v>2.2509999999999999</v>
      </c>
    </row>
    <row r="1944" spans="1:2">
      <c r="A1944" s="88">
        <v>41161</v>
      </c>
      <c r="B1944" s="89" t="s">
        <v>145</v>
      </c>
    </row>
    <row r="1945" spans="1:2">
      <c r="A1945" s="88">
        <v>41160</v>
      </c>
      <c r="B1945" s="89" t="s">
        <v>145</v>
      </c>
    </row>
    <row r="1946" spans="1:2">
      <c r="A1946" s="88">
        <v>41159</v>
      </c>
      <c r="B1946" s="89">
        <v>2.2170000000000001</v>
      </c>
    </row>
    <row r="1947" spans="1:2">
      <c r="A1947" s="88">
        <v>41158</v>
      </c>
      <c r="B1947" s="89">
        <v>2.2559999999999998</v>
      </c>
    </row>
    <row r="1948" spans="1:2">
      <c r="A1948" s="88">
        <v>41157</v>
      </c>
      <c r="B1948" s="89">
        <v>2.246</v>
      </c>
    </row>
    <row r="1949" spans="1:2">
      <c r="A1949" s="88">
        <v>41156</v>
      </c>
      <c r="B1949" s="89">
        <v>2.2120000000000002</v>
      </c>
    </row>
    <row r="1950" spans="1:2">
      <c r="A1950" s="88">
        <v>41155</v>
      </c>
      <c r="B1950" s="89">
        <v>2.2029999999999998</v>
      </c>
    </row>
    <row r="1951" spans="1:2">
      <c r="A1951" s="88">
        <v>41154</v>
      </c>
      <c r="B1951" s="89" t="s">
        <v>145</v>
      </c>
    </row>
    <row r="1952" spans="1:2">
      <c r="A1952" s="88">
        <v>41153</v>
      </c>
      <c r="B1952" s="89" t="s">
        <v>145</v>
      </c>
    </row>
    <row r="1953" spans="1:2">
      <c r="A1953" s="88">
        <v>41152</v>
      </c>
      <c r="B1953" s="89">
        <v>2.165</v>
      </c>
    </row>
    <row r="1954" spans="1:2">
      <c r="A1954" s="88">
        <v>41151</v>
      </c>
      <c r="B1954" s="89">
        <v>2.16</v>
      </c>
    </row>
    <row r="1955" spans="1:2">
      <c r="A1955" s="88">
        <v>41150</v>
      </c>
      <c r="B1955" s="89">
        <v>2.1459999999999999</v>
      </c>
    </row>
    <row r="1956" spans="1:2">
      <c r="A1956" s="88">
        <v>41149</v>
      </c>
      <c r="B1956" s="89">
        <v>2.0760000000000001</v>
      </c>
    </row>
    <row r="1957" spans="1:2">
      <c r="A1957" s="88">
        <v>41148</v>
      </c>
      <c r="B1957" s="89">
        <v>2.0750000000000002</v>
      </c>
    </row>
    <row r="1958" spans="1:2">
      <c r="A1958" s="88">
        <v>41147</v>
      </c>
      <c r="B1958" s="89" t="s">
        <v>145</v>
      </c>
    </row>
    <row r="1959" spans="1:2">
      <c r="A1959" s="88">
        <v>41146</v>
      </c>
      <c r="B1959" s="89" t="s">
        <v>145</v>
      </c>
    </row>
    <row r="1960" spans="1:2">
      <c r="A1960" s="88">
        <v>41145</v>
      </c>
      <c r="B1960" s="89">
        <v>2.0619999999999998</v>
      </c>
    </row>
    <row r="1961" spans="1:2">
      <c r="A1961" s="88">
        <v>41144</v>
      </c>
      <c r="B1961" s="89">
        <v>2.0790000000000002</v>
      </c>
    </row>
    <row r="1962" spans="1:2">
      <c r="A1962" s="88">
        <v>41143</v>
      </c>
      <c r="B1962" s="89">
        <v>2.1440000000000001</v>
      </c>
    </row>
    <row r="1963" spans="1:2">
      <c r="A1963" s="88">
        <v>41142</v>
      </c>
      <c r="B1963" s="89">
        <v>2.169</v>
      </c>
    </row>
    <row r="1964" spans="1:2">
      <c r="A1964" s="88">
        <v>41141</v>
      </c>
      <c r="B1964" s="89">
        <v>2.14</v>
      </c>
    </row>
    <row r="1965" spans="1:2">
      <c r="A1965" s="88">
        <v>41140</v>
      </c>
      <c r="B1965" s="89" t="s">
        <v>145</v>
      </c>
    </row>
    <row r="1966" spans="1:2">
      <c r="A1966" s="88">
        <v>41139</v>
      </c>
      <c r="B1966" s="89" t="s">
        <v>145</v>
      </c>
    </row>
    <row r="1967" spans="1:2">
      <c r="A1967" s="88">
        <v>41138</v>
      </c>
      <c r="B1967" s="89">
        <v>2.1509999999999998</v>
      </c>
    </row>
    <row r="1968" spans="1:2">
      <c r="A1968" s="88">
        <v>41137</v>
      </c>
      <c r="B1968" s="89">
        <v>2.145</v>
      </c>
    </row>
    <row r="1969" spans="1:2">
      <c r="A1969" s="88">
        <v>41136</v>
      </c>
      <c r="B1969" s="89">
        <v>2.16</v>
      </c>
    </row>
    <row r="1970" spans="1:2">
      <c r="A1970" s="88">
        <v>41135</v>
      </c>
      <c r="B1970" s="89">
        <v>2.12</v>
      </c>
    </row>
    <row r="1971" spans="1:2">
      <c r="A1971" s="88">
        <v>41134</v>
      </c>
      <c r="B1971" s="89">
        <v>2.1070000000000002</v>
      </c>
    </row>
    <row r="1972" spans="1:2">
      <c r="A1972" s="88">
        <v>41133</v>
      </c>
      <c r="B1972" s="89" t="s">
        <v>145</v>
      </c>
    </row>
    <row r="1973" spans="1:2">
      <c r="A1973" s="88">
        <v>41132</v>
      </c>
      <c r="B1973" s="89" t="s">
        <v>145</v>
      </c>
    </row>
    <row r="1974" spans="1:2">
      <c r="A1974" s="88">
        <v>41131</v>
      </c>
      <c r="B1974" s="89">
        <v>2.081</v>
      </c>
    </row>
    <row r="1975" spans="1:2">
      <c r="A1975" s="88">
        <v>41130</v>
      </c>
      <c r="B1975" s="89">
        <v>2.1139999999999999</v>
      </c>
    </row>
    <row r="1976" spans="1:2">
      <c r="A1976" s="88">
        <v>41129</v>
      </c>
      <c r="B1976" s="89">
        <v>2.1150000000000002</v>
      </c>
    </row>
    <row r="1977" spans="1:2">
      <c r="A1977" s="88">
        <v>41128</v>
      </c>
      <c r="B1977" s="89">
        <v>2.1589999999999998</v>
      </c>
    </row>
    <row r="1978" spans="1:2">
      <c r="A1978" s="88">
        <v>41127</v>
      </c>
      <c r="B1978" s="89">
        <v>2.109</v>
      </c>
    </row>
    <row r="1979" spans="1:2">
      <c r="A1979" s="88">
        <v>41126</v>
      </c>
      <c r="B1979" s="89" t="s">
        <v>145</v>
      </c>
    </row>
    <row r="1980" spans="1:2">
      <c r="A1980" s="88">
        <v>41125</v>
      </c>
      <c r="B1980" s="89" t="s">
        <v>145</v>
      </c>
    </row>
    <row r="1981" spans="1:2">
      <c r="A1981" s="88">
        <v>41124</v>
      </c>
      <c r="B1981" s="89">
        <v>2.0950000000000002</v>
      </c>
    </row>
    <row r="1982" spans="1:2">
      <c r="A1982" s="88">
        <v>41123</v>
      </c>
      <c r="B1982" s="89">
        <v>2.0750000000000002</v>
      </c>
    </row>
    <row r="1983" spans="1:2">
      <c r="A1983" s="88">
        <v>41122</v>
      </c>
      <c r="B1983" s="89">
        <v>2.1</v>
      </c>
    </row>
    <row r="1984" spans="1:2">
      <c r="A1984" s="88">
        <v>41121</v>
      </c>
      <c r="B1984" s="89">
        <v>2.113</v>
      </c>
    </row>
    <row r="1985" spans="1:2">
      <c r="A1985" s="88">
        <v>41120</v>
      </c>
      <c r="B1985" s="89">
        <v>2.181</v>
      </c>
    </row>
    <row r="1986" spans="1:2">
      <c r="A1986" s="88">
        <v>41119</v>
      </c>
      <c r="B1986" s="89" t="s">
        <v>145</v>
      </c>
    </row>
    <row r="1987" spans="1:2">
      <c r="A1987" s="88">
        <v>41118</v>
      </c>
      <c r="B1987" s="89" t="s">
        <v>145</v>
      </c>
    </row>
    <row r="1988" spans="1:2">
      <c r="A1988" s="88">
        <v>41117</v>
      </c>
      <c r="B1988" s="89">
        <v>2.214</v>
      </c>
    </row>
    <row r="1989" spans="1:2">
      <c r="A1989" s="88">
        <v>41116</v>
      </c>
      <c r="B1989" s="89">
        <v>2.215004</v>
      </c>
    </row>
    <row r="1990" spans="1:2">
      <c r="A1990" s="88">
        <v>41115</v>
      </c>
      <c r="B1990" s="89">
        <v>2.2839999999999998</v>
      </c>
    </row>
    <row r="1991" spans="1:2">
      <c r="A1991" s="88">
        <v>41114</v>
      </c>
      <c r="B1991" s="89">
        <v>2.0702400000000001</v>
      </c>
    </row>
    <row r="1992" spans="1:2">
      <c r="A1992" s="88">
        <v>41113</v>
      </c>
      <c r="B1992" s="89">
        <v>2.1739999999999999</v>
      </c>
    </row>
    <row r="1993" spans="1:2">
      <c r="A1993" s="88">
        <v>41112</v>
      </c>
      <c r="B1993" s="89" t="s">
        <v>145</v>
      </c>
    </row>
    <row r="1994" spans="1:2">
      <c r="A1994" s="88">
        <v>41111</v>
      </c>
      <c r="B1994" s="89" t="s">
        <v>145</v>
      </c>
    </row>
    <row r="1995" spans="1:2">
      <c r="A1995" s="88">
        <v>41110</v>
      </c>
      <c r="B1995" s="89">
        <v>2.0779999999999998</v>
      </c>
    </row>
    <row r="1996" spans="1:2">
      <c r="A1996" s="88">
        <v>41109</v>
      </c>
      <c r="B1996" s="89">
        <v>2.0880000000000001</v>
      </c>
    </row>
    <row r="1997" spans="1:2">
      <c r="A1997" s="88">
        <v>41108</v>
      </c>
      <c r="B1997" s="89">
        <v>2.1120000000000001</v>
      </c>
    </row>
    <row r="1998" spans="1:2">
      <c r="A1998" s="88">
        <v>41107</v>
      </c>
      <c r="B1998" s="89">
        <v>2.089</v>
      </c>
    </row>
    <row r="1999" spans="1:2">
      <c r="A1999" s="88">
        <v>41106</v>
      </c>
      <c r="B1999" s="89">
        <v>2.165</v>
      </c>
    </row>
    <row r="2000" spans="1:2">
      <c r="A2000" s="88">
        <v>41105</v>
      </c>
      <c r="B2000" s="89" t="s">
        <v>145</v>
      </c>
    </row>
    <row r="2001" spans="1:2">
      <c r="A2001" s="88">
        <v>41104</v>
      </c>
      <c r="B2001" s="89" t="s">
        <v>145</v>
      </c>
    </row>
    <row r="2002" spans="1:2">
      <c r="A2002" s="88">
        <v>41103</v>
      </c>
      <c r="B2002" s="89">
        <v>2.242</v>
      </c>
    </row>
    <row r="2003" spans="1:2">
      <c r="A2003" s="88">
        <v>41102</v>
      </c>
      <c r="B2003" s="89">
        <v>2.2429999999999999</v>
      </c>
    </row>
    <row r="2004" spans="1:2">
      <c r="A2004" s="88">
        <v>41101</v>
      </c>
      <c r="B2004" s="89">
        <v>2.327</v>
      </c>
    </row>
    <row r="2005" spans="1:2">
      <c r="A2005" s="88">
        <v>41100</v>
      </c>
      <c r="B2005" s="89">
        <v>2.4079999999999999</v>
      </c>
    </row>
    <row r="2006" spans="1:2">
      <c r="A2006" s="88">
        <v>41099</v>
      </c>
      <c r="B2006" s="89">
        <v>2.4300000000000002</v>
      </c>
    </row>
    <row r="2007" spans="1:2">
      <c r="A2007" s="88">
        <v>41098</v>
      </c>
      <c r="B2007" s="89" t="s">
        <v>145</v>
      </c>
    </row>
    <row r="2008" spans="1:2">
      <c r="A2008" s="88">
        <v>41097</v>
      </c>
      <c r="B2008" s="89" t="s">
        <v>145</v>
      </c>
    </row>
    <row r="2009" spans="1:2">
      <c r="A2009" s="88">
        <v>41096</v>
      </c>
      <c r="B2009" s="89">
        <v>2.3780000000000001</v>
      </c>
    </row>
    <row r="2010" spans="1:2">
      <c r="A2010" s="88">
        <v>41095</v>
      </c>
      <c r="B2010" s="89">
        <v>2.5259999999999998</v>
      </c>
    </row>
    <row r="2011" spans="1:2">
      <c r="A2011" s="88">
        <v>41094</v>
      </c>
      <c r="B2011" s="89">
        <v>2.5459999999999998</v>
      </c>
    </row>
    <row r="2012" spans="1:2">
      <c r="A2012" s="88">
        <v>41093</v>
      </c>
      <c r="B2012" s="89">
        <v>2.552</v>
      </c>
    </row>
    <row r="2013" spans="1:2">
      <c r="A2013" s="88">
        <v>41092</v>
      </c>
      <c r="B2013" s="89">
        <v>2.6190000000000002</v>
      </c>
    </row>
    <row r="2014" spans="1:2">
      <c r="A2014" s="88">
        <v>41091</v>
      </c>
      <c r="B2014" s="89" t="s">
        <v>145</v>
      </c>
    </row>
    <row r="2015" spans="1:2">
      <c r="A2015" s="88">
        <v>41090</v>
      </c>
      <c r="B2015" s="89" t="s">
        <v>145</v>
      </c>
    </row>
    <row r="2016" spans="1:2">
      <c r="A2016" s="88">
        <v>41089</v>
      </c>
      <c r="B2016" s="89">
        <v>2.714</v>
      </c>
    </row>
    <row r="2017" spans="1:2">
      <c r="A2017" s="88">
        <v>41088</v>
      </c>
      <c r="B2017" s="89">
        <v>2.6709999999999998</v>
      </c>
    </row>
    <row r="2018" spans="1:2">
      <c r="A2018" s="88">
        <v>41087</v>
      </c>
      <c r="B2018" s="89">
        <v>2.6509999999999998</v>
      </c>
    </row>
    <row r="2019" spans="1:2">
      <c r="A2019" s="88">
        <v>41086</v>
      </c>
      <c r="B2019" s="89">
        <v>2.6339999999999999</v>
      </c>
    </row>
    <row r="2020" spans="1:2">
      <c r="A2020" s="88">
        <v>41085</v>
      </c>
      <c r="B2020" s="89">
        <v>2.5960000000000001</v>
      </c>
    </row>
    <row r="2021" spans="1:2">
      <c r="A2021" s="88">
        <v>41084</v>
      </c>
      <c r="B2021" s="89" t="s">
        <v>145</v>
      </c>
    </row>
    <row r="2022" spans="1:2">
      <c r="A2022" s="88">
        <v>41083</v>
      </c>
      <c r="B2022" s="89" t="s">
        <v>145</v>
      </c>
    </row>
    <row r="2023" spans="1:2">
      <c r="A2023" s="88">
        <v>41082</v>
      </c>
      <c r="B2023" s="89">
        <v>2.605</v>
      </c>
    </row>
    <row r="2024" spans="1:2">
      <c r="A2024" s="88">
        <v>41081</v>
      </c>
      <c r="B2024" s="89">
        <v>2.641</v>
      </c>
    </row>
    <row r="2025" spans="1:2">
      <c r="A2025" s="88">
        <v>41080</v>
      </c>
      <c r="B2025" s="89">
        <v>2.6850000000000001</v>
      </c>
    </row>
    <row r="2026" spans="1:2">
      <c r="A2026" s="88">
        <v>41079</v>
      </c>
      <c r="B2026" s="89">
        <v>2.66</v>
      </c>
    </row>
    <row r="2027" spans="1:2">
      <c r="A2027" s="88">
        <v>41078</v>
      </c>
      <c r="B2027" s="89">
        <v>2.6059999999999999</v>
      </c>
    </row>
    <row r="2028" spans="1:2">
      <c r="A2028" s="88">
        <v>41077</v>
      </c>
      <c r="B2028" s="89" t="s">
        <v>145</v>
      </c>
    </row>
    <row r="2029" spans="1:2">
      <c r="A2029" s="88">
        <v>41076</v>
      </c>
      <c r="B2029" s="89" t="s">
        <v>145</v>
      </c>
    </row>
    <row r="2030" spans="1:2">
      <c r="A2030" s="88">
        <v>41075</v>
      </c>
      <c r="B2030" s="89">
        <v>2.6150000000000002</v>
      </c>
    </row>
    <row r="2031" spans="1:2">
      <c r="A2031" s="88">
        <v>41074</v>
      </c>
      <c r="B2031" s="89">
        <v>2.6880000000000002</v>
      </c>
    </row>
    <row r="2032" spans="1:2">
      <c r="A2032" s="88">
        <v>41073</v>
      </c>
      <c r="B2032" s="89">
        <v>2.7290000000000001</v>
      </c>
    </row>
    <row r="2033" spans="1:2">
      <c r="A2033" s="88">
        <v>41072</v>
      </c>
      <c r="B2033" s="89">
        <v>2.6909999999999998</v>
      </c>
    </row>
    <row r="2034" spans="1:2">
      <c r="A2034" s="88">
        <v>41071</v>
      </c>
      <c r="B2034" s="89">
        <v>2.5649999999999999</v>
      </c>
    </row>
    <row r="2035" spans="1:2">
      <c r="A2035" s="88">
        <v>41070</v>
      </c>
      <c r="B2035" s="89" t="s">
        <v>145</v>
      </c>
    </row>
    <row r="2036" spans="1:2">
      <c r="A2036" s="88">
        <v>41069</v>
      </c>
      <c r="B2036" s="89" t="s">
        <v>145</v>
      </c>
    </row>
    <row r="2037" spans="1:2">
      <c r="A2037" s="88">
        <v>41068</v>
      </c>
      <c r="B2037" s="89">
        <v>2.532</v>
      </c>
    </row>
    <row r="2038" spans="1:2">
      <c r="A2038" s="88">
        <v>41067</v>
      </c>
      <c r="B2038" s="89">
        <v>2.5409999999999999</v>
      </c>
    </row>
    <row r="2039" spans="1:2">
      <c r="A2039" s="88">
        <v>41066</v>
      </c>
      <c r="B2039" s="89">
        <v>2.3740000000000001</v>
      </c>
    </row>
    <row r="2040" spans="1:2">
      <c r="A2040" s="88">
        <v>41065</v>
      </c>
      <c r="B2040" s="89">
        <v>2.3090000000000002</v>
      </c>
    </row>
    <row r="2041" spans="1:2">
      <c r="A2041" s="88">
        <v>41064</v>
      </c>
      <c r="B2041" s="89">
        <v>2.2890000000000001</v>
      </c>
    </row>
    <row r="2042" spans="1:2">
      <c r="A2042" s="88">
        <v>41063</v>
      </c>
      <c r="B2042" s="89" t="s">
        <v>145</v>
      </c>
    </row>
    <row r="2043" spans="1:2">
      <c r="A2043" s="88">
        <v>41062</v>
      </c>
      <c r="B2043" s="89" t="s">
        <v>145</v>
      </c>
    </row>
    <row r="2044" spans="1:2">
      <c r="A2044" s="88">
        <v>41061</v>
      </c>
      <c r="B2044" s="89">
        <v>2.1619999999999999</v>
      </c>
    </row>
    <row r="2045" spans="1:2">
      <c r="A2045" s="88">
        <v>41060</v>
      </c>
      <c r="B2045" s="89">
        <v>2.3359999999999999</v>
      </c>
    </row>
    <row r="2046" spans="1:2">
      <c r="A2046" s="88">
        <v>41059</v>
      </c>
      <c r="B2046" s="89">
        <v>2.5270000000000001</v>
      </c>
    </row>
    <row r="2047" spans="1:2">
      <c r="A2047" s="88">
        <v>41058</v>
      </c>
      <c r="B2047" s="89">
        <v>2.5169999999999999</v>
      </c>
    </row>
    <row r="2048" spans="1:2">
      <c r="A2048" s="88">
        <v>41057</v>
      </c>
      <c r="B2048" s="89">
        <v>2.5369999999999999</v>
      </c>
    </row>
    <row r="2049" spans="1:2">
      <c r="A2049" s="88">
        <v>41056</v>
      </c>
      <c r="B2049" s="89" t="s">
        <v>145</v>
      </c>
    </row>
    <row r="2050" spans="1:2">
      <c r="A2050" s="88">
        <v>41055</v>
      </c>
      <c r="B2050" s="89" t="s">
        <v>145</v>
      </c>
    </row>
    <row r="2051" spans="1:2">
      <c r="A2051" s="88">
        <v>41054</v>
      </c>
      <c r="B2051" s="89">
        <v>2.5009999999999999</v>
      </c>
    </row>
    <row r="2052" spans="1:2">
      <c r="A2052" s="88">
        <v>41053</v>
      </c>
      <c r="B2052" s="89">
        <v>2.5379999999999998</v>
      </c>
    </row>
    <row r="2053" spans="1:2">
      <c r="A2053" s="88">
        <v>41052</v>
      </c>
      <c r="B2053" s="89">
        <v>2.7570000000000001</v>
      </c>
    </row>
    <row r="2054" spans="1:2">
      <c r="A2054" s="88">
        <v>41051</v>
      </c>
      <c r="B2054" s="89">
        <v>2.7949999999999999</v>
      </c>
    </row>
    <row r="2055" spans="1:2">
      <c r="A2055" s="88">
        <v>41050</v>
      </c>
      <c r="B2055" s="89">
        <v>2.8450000000000002</v>
      </c>
    </row>
    <row r="2056" spans="1:2">
      <c r="A2056" s="88">
        <v>41049</v>
      </c>
      <c r="B2056" s="89" t="s">
        <v>145</v>
      </c>
    </row>
    <row r="2057" spans="1:2">
      <c r="A2057" s="88">
        <v>41048</v>
      </c>
      <c r="B2057" s="89" t="s">
        <v>145</v>
      </c>
    </row>
    <row r="2058" spans="1:2">
      <c r="A2058" s="88">
        <v>41047</v>
      </c>
      <c r="B2058" s="89">
        <v>2.8479999999999999</v>
      </c>
    </row>
    <row r="2059" spans="1:2">
      <c r="A2059" s="88">
        <v>41046</v>
      </c>
      <c r="B2059" s="89">
        <v>2.873059</v>
      </c>
    </row>
    <row r="2060" spans="1:2">
      <c r="A2060" s="88">
        <v>41045</v>
      </c>
      <c r="B2060" s="89">
        <v>2.871</v>
      </c>
    </row>
    <row r="2061" spans="1:2">
      <c r="A2061" s="88">
        <v>41044</v>
      </c>
      <c r="B2061" s="89">
        <v>2.867</v>
      </c>
    </row>
    <row r="2062" spans="1:2">
      <c r="A2062" s="88">
        <v>41043</v>
      </c>
      <c r="B2062" s="89">
        <v>2.8420000000000001</v>
      </c>
    </row>
    <row r="2063" spans="1:2">
      <c r="A2063" s="88">
        <v>41042</v>
      </c>
      <c r="B2063" s="89" t="s">
        <v>145</v>
      </c>
    </row>
    <row r="2064" spans="1:2">
      <c r="A2064" s="88">
        <v>41041</v>
      </c>
      <c r="B2064" s="89" t="s">
        <v>145</v>
      </c>
    </row>
    <row r="2065" spans="1:2">
      <c r="A2065" s="88">
        <v>41040</v>
      </c>
      <c r="B2065" s="89">
        <v>2.8050000000000002</v>
      </c>
    </row>
    <row r="2066" spans="1:2">
      <c r="A2066" s="88">
        <v>41039</v>
      </c>
      <c r="B2066" s="89">
        <v>2.827</v>
      </c>
    </row>
    <row r="2067" spans="1:2">
      <c r="A2067" s="88">
        <v>41038</v>
      </c>
      <c r="B2067" s="89">
        <v>2.8690000000000002</v>
      </c>
    </row>
    <row r="2068" spans="1:2">
      <c r="A2068" s="88">
        <v>41037</v>
      </c>
      <c r="B2068" s="89">
        <v>2.7959999999999998</v>
      </c>
    </row>
    <row r="2069" spans="1:2">
      <c r="A2069" s="88">
        <v>41036</v>
      </c>
      <c r="B2069" s="89">
        <v>2.8039999999999998</v>
      </c>
    </row>
    <row r="2070" spans="1:2">
      <c r="A2070" s="88">
        <v>41035</v>
      </c>
      <c r="B2070" s="89" t="s">
        <v>145</v>
      </c>
    </row>
    <row r="2071" spans="1:2">
      <c r="A2071" s="88">
        <v>41034</v>
      </c>
      <c r="B2071" s="89" t="s">
        <v>145</v>
      </c>
    </row>
    <row r="2072" spans="1:2">
      <c r="A2072" s="88">
        <v>41033</v>
      </c>
      <c r="B2072" s="89">
        <v>2.8759999999999999</v>
      </c>
    </row>
    <row r="2073" spans="1:2">
      <c r="A2073" s="88">
        <v>41032</v>
      </c>
      <c r="B2073" s="89">
        <v>2.927</v>
      </c>
    </row>
    <row r="2074" spans="1:2">
      <c r="A2074" s="88">
        <v>41031</v>
      </c>
      <c r="B2074" s="89">
        <v>2.9820000000000002</v>
      </c>
    </row>
    <row r="2075" spans="1:2">
      <c r="A2075" s="88">
        <v>41030</v>
      </c>
      <c r="B2075" s="89" t="s">
        <v>145</v>
      </c>
    </row>
    <row r="2076" spans="1:2">
      <c r="A2076" s="88">
        <v>41029</v>
      </c>
      <c r="B2076" s="89">
        <v>2.984</v>
      </c>
    </row>
    <row r="2077" spans="1:2">
      <c r="A2077" s="88">
        <v>41028</v>
      </c>
      <c r="B2077" s="89" t="s">
        <v>145</v>
      </c>
    </row>
    <row r="2078" spans="1:2">
      <c r="A2078" s="88">
        <v>41027</v>
      </c>
      <c r="B2078" s="89" t="s">
        <v>145</v>
      </c>
    </row>
    <row r="2079" spans="1:2">
      <c r="A2079" s="88">
        <v>41026</v>
      </c>
      <c r="B2079" s="89">
        <v>3.004</v>
      </c>
    </row>
    <row r="2080" spans="1:2">
      <c r="A2080" s="88">
        <v>41025</v>
      </c>
      <c r="B2080" s="89">
        <v>2.99</v>
      </c>
    </row>
    <row r="2081" spans="1:2">
      <c r="A2081" s="88">
        <v>41024</v>
      </c>
      <c r="B2081" s="89">
        <v>2.976</v>
      </c>
    </row>
    <row r="2082" spans="1:2">
      <c r="A2082" s="88">
        <v>41023</v>
      </c>
      <c r="B2082" s="89">
        <v>3.0390000000000001</v>
      </c>
    </row>
    <row r="2083" spans="1:2">
      <c r="A2083" s="88">
        <v>41022</v>
      </c>
      <c r="B2083" s="89">
        <v>3.105</v>
      </c>
    </row>
    <row r="2084" spans="1:2">
      <c r="A2084" s="88">
        <v>41021</v>
      </c>
      <c r="B2084" s="89" t="s">
        <v>145</v>
      </c>
    </row>
    <row r="2085" spans="1:2">
      <c r="A2085" s="88">
        <v>41020</v>
      </c>
      <c r="B2085" s="89" t="s">
        <v>145</v>
      </c>
    </row>
    <row r="2086" spans="1:2">
      <c r="A2086" s="88">
        <v>41019</v>
      </c>
      <c r="B2086" s="89">
        <v>3.09</v>
      </c>
    </row>
    <row r="2087" spans="1:2">
      <c r="A2087" s="88">
        <v>41018</v>
      </c>
      <c r="B2087" s="89">
        <v>3.0760000000000001</v>
      </c>
    </row>
    <row r="2088" spans="1:2">
      <c r="A2088" s="88">
        <v>41017</v>
      </c>
      <c r="B2088" s="89">
        <v>3.008</v>
      </c>
    </row>
    <row r="2089" spans="1:2">
      <c r="A2089" s="88">
        <v>41016</v>
      </c>
      <c r="B2089" s="89">
        <v>3.0190000000000001</v>
      </c>
    </row>
    <row r="2090" spans="1:2">
      <c r="A2090" s="88">
        <v>41015</v>
      </c>
      <c r="B2090" s="89">
        <v>3.0169999999999999</v>
      </c>
    </row>
    <row r="2091" spans="1:2">
      <c r="A2091" s="88">
        <v>41014</v>
      </c>
      <c r="B2091" s="89" t="s">
        <v>145</v>
      </c>
    </row>
    <row r="2092" spans="1:2">
      <c r="A2092" s="88">
        <v>41013</v>
      </c>
      <c r="B2092" s="89" t="s">
        <v>145</v>
      </c>
    </row>
    <row r="2093" spans="1:2">
      <c r="A2093" s="88">
        <v>41012</v>
      </c>
      <c r="B2093" s="89">
        <v>2.952</v>
      </c>
    </row>
    <row r="2094" spans="1:2">
      <c r="A2094" s="88">
        <v>41011</v>
      </c>
      <c r="B2094" s="89">
        <v>2.8860000000000001</v>
      </c>
    </row>
    <row r="2095" spans="1:2">
      <c r="A2095" s="88">
        <v>41010</v>
      </c>
      <c r="B2095" s="89">
        <v>2.9590000000000001</v>
      </c>
    </row>
    <row r="2096" spans="1:2">
      <c r="A2096" s="88">
        <v>41009</v>
      </c>
      <c r="B2096" s="89">
        <v>3.0059999999999998</v>
      </c>
    </row>
    <row r="2097" spans="1:2">
      <c r="A2097" s="88">
        <v>41008</v>
      </c>
      <c r="B2097" s="89" t="s">
        <v>145</v>
      </c>
    </row>
    <row r="2098" spans="1:2">
      <c r="A2098" s="88">
        <v>41007</v>
      </c>
      <c r="B2098" s="89" t="s">
        <v>145</v>
      </c>
    </row>
    <row r="2099" spans="1:2">
      <c r="A2099" s="88">
        <v>41006</v>
      </c>
      <c r="B2099" s="89" t="s">
        <v>145</v>
      </c>
    </row>
    <row r="2100" spans="1:2">
      <c r="A2100" s="88">
        <v>41005</v>
      </c>
      <c r="B2100" s="89">
        <v>2.992</v>
      </c>
    </row>
    <row r="2101" spans="1:2">
      <c r="A2101" s="88">
        <v>41004</v>
      </c>
      <c r="B2101" s="89">
        <v>2.9980000000000002</v>
      </c>
    </row>
    <row r="2102" spans="1:2">
      <c r="A2102" s="88">
        <v>41003</v>
      </c>
      <c r="B2102" s="89">
        <v>2.956</v>
      </c>
    </row>
    <row r="2103" spans="1:2">
      <c r="A2103" s="88">
        <v>41002</v>
      </c>
      <c r="B2103" s="89">
        <v>2.9169999999999998</v>
      </c>
    </row>
    <row r="2104" spans="1:2">
      <c r="A2104" s="88">
        <v>41001</v>
      </c>
      <c r="B2104" s="89">
        <v>2.8959999999999999</v>
      </c>
    </row>
    <row r="2105" spans="1:2">
      <c r="A2105" s="88">
        <v>41000</v>
      </c>
      <c r="B2105" s="89" t="s">
        <v>145</v>
      </c>
    </row>
    <row r="2106" spans="1:2">
      <c r="A2106" s="88">
        <v>40999</v>
      </c>
      <c r="B2106" s="89" t="s">
        <v>145</v>
      </c>
    </row>
    <row r="2107" spans="1:2">
      <c r="A2107" s="88">
        <v>40998</v>
      </c>
      <c r="B2107" s="89">
        <v>2.923</v>
      </c>
    </row>
    <row r="2108" spans="1:2">
      <c r="A2108" s="88">
        <v>40997</v>
      </c>
      <c r="B2108" s="89">
        <v>2.9590000000000001</v>
      </c>
    </row>
    <row r="2109" spans="1:2">
      <c r="A2109" s="88">
        <v>40996</v>
      </c>
      <c r="B2109" s="89">
        <v>2.9670000000000001</v>
      </c>
    </row>
    <row r="2110" spans="1:2">
      <c r="A2110" s="88">
        <v>40995</v>
      </c>
      <c r="B2110" s="89">
        <v>2.9540000000000002</v>
      </c>
    </row>
    <row r="2111" spans="1:2">
      <c r="A2111" s="88">
        <v>40994</v>
      </c>
      <c r="B2111" s="89">
        <v>2.9409999999999998</v>
      </c>
    </row>
    <row r="2112" spans="1:2">
      <c r="A2112" s="88">
        <v>40993</v>
      </c>
      <c r="B2112" s="89" t="s">
        <v>145</v>
      </c>
    </row>
    <row r="2113" spans="1:2">
      <c r="A2113" s="88">
        <v>40992</v>
      </c>
      <c r="B2113" s="89" t="s">
        <v>145</v>
      </c>
    </row>
    <row r="2114" spans="1:2">
      <c r="A2114" s="88">
        <v>40991</v>
      </c>
      <c r="B2114" s="89">
        <v>2.9609999999999999</v>
      </c>
    </row>
    <row r="2115" spans="1:2">
      <c r="A2115" s="88">
        <v>40990</v>
      </c>
      <c r="B2115" s="89">
        <v>3.0009999999999999</v>
      </c>
    </row>
    <row r="2116" spans="1:2">
      <c r="A2116" s="88">
        <v>40989</v>
      </c>
      <c r="B2116" s="89">
        <v>3.0070000000000001</v>
      </c>
    </row>
    <row r="2117" spans="1:2">
      <c r="A2117" s="88">
        <v>40988</v>
      </c>
      <c r="B2117" s="89">
        <v>3.0219999999999998</v>
      </c>
    </row>
    <row r="2118" spans="1:2">
      <c r="A2118" s="88">
        <v>40987</v>
      </c>
      <c r="B2118" s="89">
        <v>3.0009999999999999</v>
      </c>
    </row>
    <row r="2119" spans="1:2">
      <c r="A2119" s="88">
        <v>40986</v>
      </c>
      <c r="B2119" s="89" t="s">
        <v>145</v>
      </c>
    </row>
    <row r="2120" spans="1:2">
      <c r="A2120" s="88">
        <v>40985</v>
      </c>
      <c r="B2120" s="89" t="s">
        <v>145</v>
      </c>
    </row>
    <row r="2121" spans="1:2">
      <c r="A2121" s="88">
        <v>40984</v>
      </c>
      <c r="B2121" s="89">
        <v>3.03</v>
      </c>
    </row>
    <row r="2122" spans="1:2">
      <c r="A2122" s="88">
        <v>40983</v>
      </c>
      <c r="B2122" s="89">
        <v>2.9729999999999999</v>
      </c>
    </row>
    <row r="2123" spans="1:2">
      <c r="A2123" s="88">
        <v>40982</v>
      </c>
      <c r="B2123" s="89">
        <v>2.9329999999999998</v>
      </c>
    </row>
    <row r="2124" spans="1:2">
      <c r="A2124" s="88">
        <v>40981</v>
      </c>
      <c r="B2124" s="89">
        <v>2.9049999999999998</v>
      </c>
    </row>
    <row r="2125" spans="1:2">
      <c r="A2125" s="88">
        <v>40980</v>
      </c>
      <c r="B2125" s="89">
        <v>2.9089999999999998</v>
      </c>
    </row>
    <row r="2126" spans="1:2">
      <c r="A2126" s="88">
        <v>40979</v>
      </c>
      <c r="B2126" s="89" t="s">
        <v>145</v>
      </c>
    </row>
    <row r="2127" spans="1:2">
      <c r="A2127" s="88">
        <v>40978</v>
      </c>
      <c r="B2127" s="89" t="s">
        <v>145</v>
      </c>
    </row>
    <row r="2128" spans="1:2">
      <c r="A2128" s="88">
        <v>40977</v>
      </c>
      <c r="B2128" s="89">
        <v>2.911</v>
      </c>
    </row>
    <row r="2129" spans="1:2">
      <c r="A2129" s="88">
        <v>40976</v>
      </c>
      <c r="B2129" s="89">
        <v>2.8959999999999999</v>
      </c>
    </row>
    <row r="2130" spans="1:2">
      <c r="A2130" s="88">
        <v>40975</v>
      </c>
      <c r="B2130" s="89">
        <v>2.948</v>
      </c>
    </row>
    <row r="2131" spans="1:2">
      <c r="A2131" s="88">
        <v>40974</v>
      </c>
      <c r="B2131" s="89">
        <v>2.9860000000000002</v>
      </c>
    </row>
    <row r="2132" spans="1:2">
      <c r="A2132" s="88">
        <v>40973</v>
      </c>
      <c r="B2132" s="89">
        <v>2.948</v>
      </c>
    </row>
    <row r="2133" spans="1:2">
      <c r="A2133" s="88">
        <v>40972</v>
      </c>
      <c r="B2133" s="89" t="s">
        <v>145</v>
      </c>
    </row>
    <row r="2134" spans="1:2">
      <c r="A2134" s="88">
        <v>40971</v>
      </c>
      <c r="B2134" s="89" t="s">
        <v>145</v>
      </c>
    </row>
    <row r="2135" spans="1:2">
      <c r="A2135" s="88">
        <v>40970</v>
      </c>
      <c r="B2135" s="89">
        <v>2.9279999999999999</v>
      </c>
    </row>
    <row r="2136" spans="1:2">
      <c r="A2136" s="88">
        <v>40969</v>
      </c>
      <c r="B2136" s="89">
        <v>2.8889999999999998</v>
      </c>
    </row>
    <row r="2137" spans="1:2">
      <c r="A2137" s="88">
        <v>40968</v>
      </c>
      <c r="B2137" s="89">
        <v>3.0110000000000001</v>
      </c>
    </row>
    <row r="2138" spans="1:2">
      <c r="A2138" s="88">
        <v>40967</v>
      </c>
      <c r="B2138" s="89">
        <v>3.0350000000000001</v>
      </c>
    </row>
    <row r="2139" spans="1:2">
      <c r="A2139" s="88">
        <v>40966</v>
      </c>
      <c r="B2139" s="89">
        <v>3.069</v>
      </c>
    </row>
    <row r="2140" spans="1:2">
      <c r="A2140" s="88">
        <v>40965</v>
      </c>
      <c r="B2140" s="89" t="s">
        <v>145</v>
      </c>
    </row>
    <row r="2141" spans="1:2">
      <c r="A2141" s="88">
        <v>40964</v>
      </c>
      <c r="B2141" s="89" t="s">
        <v>145</v>
      </c>
    </row>
    <row r="2142" spans="1:2">
      <c r="A2142" s="88">
        <v>40963</v>
      </c>
      <c r="B2142" s="89">
        <v>3.0659999999999998</v>
      </c>
    </row>
    <row r="2143" spans="1:2">
      <c r="A2143" s="88">
        <v>40962</v>
      </c>
      <c r="B2143" s="89">
        <v>3.0609999999999999</v>
      </c>
    </row>
    <row r="2144" spans="1:2">
      <c r="A2144" s="88">
        <v>40961</v>
      </c>
      <c r="B2144" s="89">
        <v>3.0830000000000002</v>
      </c>
    </row>
    <row r="2145" spans="1:2">
      <c r="A2145" s="88">
        <v>40960</v>
      </c>
      <c r="B2145" s="89">
        <v>3.1040000000000001</v>
      </c>
    </row>
    <row r="2146" spans="1:2">
      <c r="A2146" s="88">
        <v>40959</v>
      </c>
      <c r="B2146" s="89">
        <v>3.0880000000000001</v>
      </c>
    </row>
    <row r="2147" spans="1:2">
      <c r="A2147" s="88">
        <v>40958</v>
      </c>
      <c r="B2147" s="89" t="s">
        <v>145</v>
      </c>
    </row>
    <row r="2148" spans="1:2">
      <c r="A2148" s="88">
        <v>40957</v>
      </c>
      <c r="B2148" s="89" t="s">
        <v>145</v>
      </c>
    </row>
    <row r="2149" spans="1:2">
      <c r="A2149" s="88">
        <v>40956</v>
      </c>
      <c r="B2149" s="89">
        <v>3.1059999999999999</v>
      </c>
    </row>
    <row r="2150" spans="1:2">
      <c r="A2150" s="88">
        <v>40955</v>
      </c>
      <c r="B2150" s="89">
        <v>3.0779999999999998</v>
      </c>
    </row>
    <row r="2151" spans="1:2">
      <c r="A2151" s="88">
        <v>40954</v>
      </c>
      <c r="B2151" s="89">
        <v>3.093</v>
      </c>
    </row>
    <row r="2152" spans="1:2">
      <c r="A2152" s="88">
        <v>40953</v>
      </c>
      <c r="B2152" s="89">
        <v>3.0539999999999998</v>
      </c>
    </row>
    <row r="2153" spans="1:2">
      <c r="A2153" s="88">
        <v>40952</v>
      </c>
      <c r="B2153" s="89">
        <v>3.004</v>
      </c>
    </row>
    <row r="2154" spans="1:2">
      <c r="A2154" s="88">
        <v>40951</v>
      </c>
      <c r="B2154" s="89" t="s">
        <v>145</v>
      </c>
    </row>
    <row r="2155" spans="1:2">
      <c r="A2155" s="88">
        <v>40950</v>
      </c>
      <c r="B2155" s="89" t="s">
        <v>145</v>
      </c>
    </row>
    <row r="2156" spans="1:2">
      <c r="A2156" s="88">
        <v>40949</v>
      </c>
      <c r="B2156" s="89">
        <v>2.94</v>
      </c>
    </row>
    <row r="2157" spans="1:2">
      <c r="A2157" s="88">
        <v>40948</v>
      </c>
      <c r="B2157" s="89">
        <v>2.9009999999999998</v>
      </c>
    </row>
    <row r="2158" spans="1:2">
      <c r="A2158" s="88">
        <v>40947</v>
      </c>
      <c r="B2158" s="89">
        <v>2.9260000000000002</v>
      </c>
    </row>
    <row r="2159" spans="1:2">
      <c r="A2159" s="88">
        <v>40946</v>
      </c>
      <c r="B2159" s="89">
        <v>2.9470000000000001</v>
      </c>
    </row>
    <row r="2160" spans="1:2">
      <c r="A2160" s="88">
        <v>40945</v>
      </c>
      <c r="B2160" s="89">
        <v>2.899</v>
      </c>
    </row>
    <row r="2161" spans="1:2">
      <c r="A2161" s="88">
        <v>40944</v>
      </c>
      <c r="B2161" s="89" t="s">
        <v>145</v>
      </c>
    </row>
    <row r="2162" spans="1:2">
      <c r="A2162" s="88">
        <v>40943</v>
      </c>
      <c r="B2162" s="89" t="s">
        <v>145</v>
      </c>
    </row>
    <row r="2163" spans="1:2">
      <c r="A2163" s="88">
        <v>40942</v>
      </c>
      <c r="B2163" s="89">
        <v>2.9009999999999998</v>
      </c>
    </row>
    <row r="2164" spans="1:2">
      <c r="A2164" s="88">
        <v>40941</v>
      </c>
      <c r="B2164" s="89">
        <v>2.9279999999999999</v>
      </c>
    </row>
    <row r="2165" spans="1:2">
      <c r="A2165" s="88">
        <v>40940</v>
      </c>
      <c r="B2165" s="89">
        <v>3.0369999999999999</v>
      </c>
    </row>
    <row r="2166" spans="1:2">
      <c r="A2166" s="88">
        <v>40939</v>
      </c>
      <c r="B2166" s="89">
        <v>3.1</v>
      </c>
    </row>
    <row r="2167" spans="1:2">
      <c r="A2167" s="88">
        <v>40938</v>
      </c>
      <c r="B2167" s="89">
        <v>3.0390000000000001</v>
      </c>
    </row>
    <row r="2168" spans="1:2">
      <c r="A2168" s="88">
        <v>40937</v>
      </c>
      <c r="B2168" s="89" t="s">
        <v>145</v>
      </c>
    </row>
    <row r="2169" spans="1:2">
      <c r="A2169" s="88">
        <v>40936</v>
      </c>
      <c r="B2169" s="89" t="s">
        <v>145</v>
      </c>
    </row>
    <row r="2170" spans="1:2">
      <c r="A2170" s="88">
        <v>40935</v>
      </c>
      <c r="B2170" s="89">
        <v>3.06</v>
      </c>
    </row>
    <row r="2171" spans="1:2">
      <c r="A2171" s="88">
        <v>40934</v>
      </c>
      <c r="B2171" s="89">
        <v>3.1269999999999998</v>
      </c>
    </row>
    <row r="2172" spans="1:2">
      <c r="A2172" s="88">
        <v>40933</v>
      </c>
      <c r="B2172" s="89">
        <v>3.2029999999999998</v>
      </c>
    </row>
    <row r="2173" spans="1:2">
      <c r="A2173" s="88">
        <v>40932</v>
      </c>
      <c r="B2173" s="89">
        <v>3.1960000000000002</v>
      </c>
    </row>
    <row r="2174" spans="1:2">
      <c r="A2174" s="88">
        <v>40931</v>
      </c>
      <c r="B2174" s="89">
        <v>3.1619999999999999</v>
      </c>
    </row>
    <row r="2175" spans="1:2">
      <c r="A2175" s="88">
        <v>40930</v>
      </c>
      <c r="B2175" s="89" t="s">
        <v>145</v>
      </c>
    </row>
    <row r="2176" spans="1:2">
      <c r="A2176" s="88">
        <v>40929</v>
      </c>
      <c r="B2176" s="89" t="s">
        <v>145</v>
      </c>
    </row>
    <row r="2177" spans="1:2">
      <c r="A2177" s="88">
        <v>40928</v>
      </c>
      <c r="B2177" s="89">
        <v>3.1139999999999999</v>
      </c>
    </row>
    <row r="2178" spans="1:2">
      <c r="A2178" s="88">
        <v>40927</v>
      </c>
      <c r="B2178" s="89">
        <v>3.1520000000000001</v>
      </c>
    </row>
    <row r="2179" spans="1:2">
      <c r="A2179" s="88">
        <v>40926</v>
      </c>
      <c r="B2179" s="89">
        <v>3.1480000000000001</v>
      </c>
    </row>
    <row r="2180" spans="1:2">
      <c r="A2180" s="88">
        <v>40925</v>
      </c>
      <c r="B2180" s="89">
        <v>3.0880000000000001</v>
      </c>
    </row>
    <row r="2181" spans="1:2">
      <c r="A2181" s="88">
        <v>40924</v>
      </c>
      <c r="B2181" s="89">
        <v>3.0510000000000002</v>
      </c>
    </row>
    <row r="2182" spans="1:2">
      <c r="A2182" s="88">
        <v>40923</v>
      </c>
      <c r="B2182" s="89" t="s">
        <v>145</v>
      </c>
    </row>
    <row r="2183" spans="1:2">
      <c r="A2183" s="88">
        <v>40922</v>
      </c>
      <c r="B2183" s="89" t="s">
        <v>145</v>
      </c>
    </row>
    <row r="2184" spans="1:2">
      <c r="A2184" s="88">
        <v>40921</v>
      </c>
      <c r="B2184" s="89">
        <v>3.12</v>
      </c>
    </row>
    <row r="2185" spans="1:2">
      <c r="A2185" s="88">
        <v>40920</v>
      </c>
      <c r="B2185" s="89">
        <v>3.052</v>
      </c>
    </row>
    <row r="2186" spans="1:2">
      <c r="A2186" s="88">
        <v>40919</v>
      </c>
      <c r="B2186" s="89">
        <v>3.1739999999999999</v>
      </c>
    </row>
    <row r="2187" spans="1:2">
      <c r="A2187" s="88">
        <v>40918</v>
      </c>
      <c r="B2187" s="89">
        <v>3.2719999999999998</v>
      </c>
    </row>
    <row r="2188" spans="1:2">
      <c r="A2188" s="88">
        <v>40917</v>
      </c>
      <c r="B2188" s="89">
        <v>3.3380000000000001</v>
      </c>
    </row>
    <row r="2189" spans="1:2">
      <c r="A2189" s="88">
        <v>40916</v>
      </c>
      <c r="B2189" s="89" t="s">
        <v>145</v>
      </c>
    </row>
    <row r="2190" spans="1:2">
      <c r="A2190" s="88">
        <v>40915</v>
      </c>
      <c r="B2190" s="89" t="s">
        <v>145</v>
      </c>
    </row>
    <row r="2191" spans="1:2">
      <c r="A2191" s="88">
        <v>40914</v>
      </c>
      <c r="B2191" s="89">
        <v>3.3559999999999999</v>
      </c>
    </row>
    <row r="2192" spans="1:2">
      <c r="A2192" s="88">
        <v>40913</v>
      </c>
      <c r="B2192" s="89">
        <v>3.3719999999999999</v>
      </c>
    </row>
    <row r="2193" spans="1:2">
      <c r="A2193" s="88">
        <v>40912</v>
      </c>
      <c r="B2193" s="89">
        <v>3.3159999999999998</v>
      </c>
    </row>
    <row r="2194" spans="1:2">
      <c r="A2194" s="88">
        <v>40911</v>
      </c>
      <c r="B2194" s="89">
        <v>3.2709999999999999</v>
      </c>
    </row>
    <row r="2195" spans="1:2">
      <c r="A2195" s="88">
        <v>40910</v>
      </c>
      <c r="B2195" s="89">
        <v>3.242</v>
      </c>
    </row>
    <row r="2196" spans="1:2">
      <c r="A2196" s="88">
        <v>40909</v>
      </c>
      <c r="B2196" s="89" t="s">
        <v>145</v>
      </c>
    </row>
    <row r="2197" spans="1:2">
      <c r="A2197" s="88">
        <v>40908</v>
      </c>
      <c r="B2197" s="89" t="s">
        <v>145</v>
      </c>
    </row>
    <row r="2198" spans="1:2">
      <c r="A2198" s="88">
        <v>40907</v>
      </c>
      <c r="B2198" s="89">
        <v>3.153</v>
      </c>
    </row>
    <row r="2199" spans="1:2">
      <c r="A2199" s="88">
        <v>40906</v>
      </c>
      <c r="B2199" s="89">
        <v>3.1019999999999999</v>
      </c>
    </row>
    <row r="2200" spans="1:2">
      <c r="A2200" s="88">
        <v>40905</v>
      </c>
      <c r="B2200" s="89">
        <v>3.004</v>
      </c>
    </row>
    <row r="2201" spans="1:2">
      <c r="A2201" s="88">
        <v>40904</v>
      </c>
      <c r="B2201" s="89">
        <v>2.9870000000000001</v>
      </c>
    </row>
    <row r="2202" spans="1:2">
      <c r="A2202" s="88">
        <v>40903</v>
      </c>
      <c r="B2202" s="89" t="s">
        <v>145</v>
      </c>
    </row>
    <row r="2203" spans="1:2">
      <c r="A2203" s="88">
        <v>40902</v>
      </c>
      <c r="B2203" s="89" t="s">
        <v>145</v>
      </c>
    </row>
    <row r="2204" spans="1:2">
      <c r="A2204" s="88">
        <v>40901</v>
      </c>
      <c r="B2204" s="89" t="s">
        <v>145</v>
      </c>
    </row>
    <row r="2205" spans="1:2">
      <c r="A2205" s="88">
        <v>40900</v>
      </c>
      <c r="B2205" s="89">
        <v>3.012</v>
      </c>
    </row>
    <row r="2206" spans="1:2">
      <c r="A2206" s="88">
        <v>40899</v>
      </c>
      <c r="B2206" s="89">
        <v>3.089</v>
      </c>
    </row>
    <row r="2207" spans="1:2">
      <c r="A2207" s="88">
        <v>40898</v>
      </c>
      <c r="B2207" s="89">
        <v>3.1230000000000002</v>
      </c>
    </row>
    <row r="2208" spans="1:2">
      <c r="A2208" s="88">
        <v>40897</v>
      </c>
      <c r="B2208" s="89">
        <v>3.1030000000000002</v>
      </c>
    </row>
    <row r="2209" spans="1:2">
      <c r="A2209" s="88">
        <v>40896</v>
      </c>
      <c r="B2209" s="89">
        <v>3.1269999999999998</v>
      </c>
    </row>
    <row r="2210" spans="1:2">
      <c r="A2210" s="88">
        <v>40895</v>
      </c>
      <c r="B2210" s="89" t="s">
        <v>145</v>
      </c>
    </row>
    <row r="2211" spans="1:2">
      <c r="A2211" s="88">
        <v>40894</v>
      </c>
      <c r="B2211" s="89" t="s">
        <v>145</v>
      </c>
    </row>
    <row r="2212" spans="1:2">
      <c r="A2212" s="88">
        <v>40893</v>
      </c>
      <c r="B2212" s="89">
        <v>3.0609160000000002</v>
      </c>
    </row>
    <row r="2213" spans="1:2">
      <c r="A2213" s="88">
        <v>40892</v>
      </c>
      <c r="B2213" s="89">
        <v>3.1070000000000002</v>
      </c>
    </row>
    <row r="2214" spans="1:2">
      <c r="A2214" s="88">
        <v>40891</v>
      </c>
      <c r="B2214" s="89">
        <v>3.2109999999999999</v>
      </c>
    </row>
    <row r="2215" spans="1:2">
      <c r="A2215" s="88">
        <v>40890</v>
      </c>
      <c r="B2215" s="89">
        <v>3.2909999999999999</v>
      </c>
    </row>
    <row r="2216" spans="1:2">
      <c r="A2216" s="88">
        <v>40889</v>
      </c>
      <c r="B2216" s="89">
        <v>3.3290000000000002</v>
      </c>
    </row>
    <row r="2217" spans="1:2">
      <c r="A2217" s="88">
        <v>40888</v>
      </c>
      <c r="B2217" s="89" t="s">
        <v>145</v>
      </c>
    </row>
    <row r="2218" spans="1:2">
      <c r="A2218" s="88">
        <v>40887</v>
      </c>
      <c r="B2218" s="89" t="s">
        <v>145</v>
      </c>
    </row>
    <row r="2219" spans="1:2">
      <c r="A2219" s="88">
        <v>40886</v>
      </c>
      <c r="B2219" s="89">
        <v>3.282</v>
      </c>
    </row>
    <row r="2220" spans="1:2">
      <c r="A2220" s="88">
        <v>40885</v>
      </c>
      <c r="B2220" s="89">
        <v>3.359</v>
      </c>
    </row>
    <row r="2221" spans="1:2">
      <c r="A2221" s="88">
        <v>40884</v>
      </c>
      <c r="B2221" s="89">
        <v>3.2469999999999999</v>
      </c>
    </row>
    <row r="2222" spans="1:2">
      <c r="A2222" s="88">
        <v>40883</v>
      </c>
      <c r="B2222" s="89">
        <v>3.2519999999999998</v>
      </c>
    </row>
    <row r="2223" spans="1:2">
      <c r="A2223" s="88">
        <v>40882</v>
      </c>
      <c r="B2223" s="89">
        <v>3.1480000000000001</v>
      </c>
    </row>
    <row r="2224" spans="1:2">
      <c r="A2224" s="88">
        <v>40881</v>
      </c>
      <c r="B2224" s="89" t="s">
        <v>145</v>
      </c>
    </row>
    <row r="2225" spans="1:2">
      <c r="A2225" s="88">
        <v>40880</v>
      </c>
      <c r="B2225" s="89" t="s">
        <v>145</v>
      </c>
    </row>
    <row r="2226" spans="1:2">
      <c r="A2226" s="88">
        <v>40879</v>
      </c>
      <c r="B2226" s="89">
        <v>3.1920000000000002</v>
      </c>
    </row>
    <row r="2227" spans="1:2">
      <c r="A2227" s="88">
        <v>40878</v>
      </c>
      <c r="B2227" s="89">
        <v>3.1579999999999999</v>
      </c>
    </row>
    <row r="2228" spans="1:2">
      <c r="A2228" s="88">
        <v>40877</v>
      </c>
      <c r="B2228" s="89">
        <v>3.3650000000000002</v>
      </c>
    </row>
    <row r="2229" spans="1:2">
      <c r="A2229" s="88">
        <v>40876</v>
      </c>
      <c r="B2229" s="89">
        <v>3.5779999999999998</v>
      </c>
    </row>
    <row r="2230" spans="1:2">
      <c r="A2230" s="88">
        <v>40875</v>
      </c>
      <c r="B2230" s="89">
        <v>3.609</v>
      </c>
    </row>
    <row r="2231" spans="1:2">
      <c r="A2231" s="88">
        <v>40874</v>
      </c>
      <c r="B2231" s="89" t="s">
        <v>145</v>
      </c>
    </row>
    <row r="2232" spans="1:2">
      <c r="A2232" s="88">
        <v>40873</v>
      </c>
      <c r="B2232" s="89" t="s">
        <v>145</v>
      </c>
    </row>
    <row r="2233" spans="1:2">
      <c r="A2233" s="88">
        <v>40872</v>
      </c>
      <c r="B2233" s="89">
        <v>3.7189999999999999</v>
      </c>
    </row>
    <row r="2234" spans="1:2">
      <c r="A2234" s="88">
        <v>40871</v>
      </c>
      <c r="B2234" s="89">
        <v>3.7189999999999999</v>
      </c>
    </row>
    <row r="2235" spans="1:2">
      <c r="A2235" s="88">
        <v>40870</v>
      </c>
      <c r="B2235" s="89">
        <v>3.657</v>
      </c>
    </row>
    <row r="2236" spans="1:2">
      <c r="A2236" s="88">
        <v>40869</v>
      </c>
      <c r="B2236" s="89">
        <v>3.5419999999999998</v>
      </c>
    </row>
    <row r="2237" spans="1:2">
      <c r="A2237" s="88">
        <v>40868</v>
      </c>
      <c r="B2237" s="89">
        <v>3.45</v>
      </c>
    </row>
    <row r="2238" spans="1:2">
      <c r="A2238" s="88">
        <v>40867</v>
      </c>
      <c r="B2238" s="89" t="s">
        <v>145</v>
      </c>
    </row>
    <row r="2239" spans="1:2">
      <c r="A2239" s="88">
        <v>40866</v>
      </c>
      <c r="B2239" s="89" t="s">
        <v>145</v>
      </c>
    </row>
    <row r="2240" spans="1:2">
      <c r="A2240" s="88">
        <v>40865</v>
      </c>
      <c r="B2240" s="89">
        <v>3.5379999999999998</v>
      </c>
    </row>
    <row r="2241" spans="1:2">
      <c r="A2241" s="88">
        <v>40864</v>
      </c>
      <c r="B2241" s="89">
        <v>3.6179999999999999</v>
      </c>
    </row>
    <row r="2242" spans="1:2">
      <c r="A2242" s="88">
        <v>40863</v>
      </c>
      <c r="B2242" s="89">
        <v>3.669</v>
      </c>
    </row>
    <row r="2243" spans="1:2">
      <c r="A2243" s="88">
        <v>40862</v>
      </c>
      <c r="B2243" s="89">
        <v>3.67</v>
      </c>
    </row>
    <row r="2244" spans="1:2">
      <c r="A2244" s="88">
        <v>40861</v>
      </c>
      <c r="B2244" s="89">
        <v>3.4580000000000002</v>
      </c>
    </row>
    <row r="2245" spans="1:2">
      <c r="A2245" s="88">
        <v>40860</v>
      </c>
      <c r="B2245" s="89" t="s">
        <v>145</v>
      </c>
    </row>
    <row r="2246" spans="1:2">
      <c r="A2246" s="88">
        <v>40859</v>
      </c>
      <c r="B2246" s="89" t="s">
        <v>145</v>
      </c>
    </row>
    <row r="2247" spans="1:2">
      <c r="A2247" s="88">
        <v>40858</v>
      </c>
      <c r="B2247" s="89">
        <v>3.3890419999999999</v>
      </c>
    </row>
    <row r="2248" spans="1:2">
      <c r="A2248" s="88">
        <v>40857</v>
      </c>
      <c r="B2248" s="89">
        <v>3.4079999999999999</v>
      </c>
    </row>
    <row r="2249" spans="1:2">
      <c r="A2249" s="88">
        <v>40856</v>
      </c>
      <c r="B2249" s="89">
        <v>3.1629999999999998</v>
      </c>
    </row>
    <row r="2250" spans="1:2">
      <c r="A2250" s="88">
        <v>40855</v>
      </c>
      <c r="B2250" s="89">
        <v>3.0779999999999998</v>
      </c>
    </row>
    <row r="2251" spans="1:2">
      <c r="A2251" s="88">
        <v>40854</v>
      </c>
      <c r="B2251" s="89">
        <v>3.1059999999999999</v>
      </c>
    </row>
    <row r="2252" spans="1:2">
      <c r="A2252" s="88">
        <v>40853</v>
      </c>
      <c r="B2252" s="89" t="s">
        <v>145</v>
      </c>
    </row>
    <row r="2253" spans="1:2">
      <c r="A2253" s="88">
        <v>40852</v>
      </c>
      <c r="B2253" s="89" t="s">
        <v>145</v>
      </c>
    </row>
    <row r="2254" spans="1:2">
      <c r="A2254" s="88">
        <v>40851</v>
      </c>
      <c r="B2254" s="89">
        <v>3.0720000000000001</v>
      </c>
    </row>
    <row r="2255" spans="1:2">
      <c r="A2255" s="88">
        <v>40850</v>
      </c>
      <c r="B2255" s="89">
        <v>3.1080000000000001</v>
      </c>
    </row>
    <row r="2256" spans="1:2">
      <c r="A2256" s="88">
        <v>40849</v>
      </c>
      <c r="B2256" s="89">
        <v>3.0859999999999999</v>
      </c>
    </row>
    <row r="2257" spans="1:2">
      <c r="A2257" s="88">
        <v>40848</v>
      </c>
      <c r="B2257" s="89">
        <v>2.964</v>
      </c>
    </row>
    <row r="2258" spans="1:2">
      <c r="A2258" s="88">
        <v>40847</v>
      </c>
      <c r="B2258" s="89">
        <v>3.1269999999999998</v>
      </c>
    </row>
    <row r="2259" spans="1:2">
      <c r="A2259" s="88">
        <v>40846</v>
      </c>
      <c r="B2259" s="89" t="s">
        <v>145</v>
      </c>
    </row>
    <row r="2260" spans="1:2">
      <c r="A2260" s="88">
        <v>40845</v>
      </c>
      <c r="B2260" s="89" t="s">
        <v>145</v>
      </c>
    </row>
    <row r="2261" spans="1:2">
      <c r="A2261" s="88">
        <v>40844</v>
      </c>
      <c r="B2261" s="89">
        <v>3.1669999999999998</v>
      </c>
    </row>
    <row r="2262" spans="1:2">
      <c r="A2262" s="88">
        <v>40843</v>
      </c>
      <c r="B2262" s="89">
        <v>3.129</v>
      </c>
    </row>
    <row r="2263" spans="1:2">
      <c r="A2263" s="88">
        <v>40842</v>
      </c>
      <c r="B2263" s="89">
        <v>3.04</v>
      </c>
    </row>
    <row r="2264" spans="1:2">
      <c r="A2264" s="88">
        <v>40841</v>
      </c>
      <c r="B2264" s="89">
        <v>3.1779999999999999</v>
      </c>
    </row>
    <row r="2265" spans="1:2">
      <c r="A2265" s="88">
        <v>40840</v>
      </c>
      <c r="B2265" s="89">
        <v>3.2709999999999999</v>
      </c>
    </row>
    <row r="2266" spans="1:2">
      <c r="A2266" s="88">
        <v>40839</v>
      </c>
      <c r="B2266" s="89" t="s">
        <v>145</v>
      </c>
    </row>
    <row r="2267" spans="1:2">
      <c r="A2267" s="88">
        <v>40838</v>
      </c>
      <c r="B2267" s="89" t="s">
        <v>145</v>
      </c>
    </row>
    <row r="2268" spans="1:2">
      <c r="A2268" s="88">
        <v>40837</v>
      </c>
      <c r="B2268" s="89">
        <v>3.2370000000000001</v>
      </c>
    </row>
    <row r="2269" spans="1:2">
      <c r="A2269" s="88">
        <v>40836</v>
      </c>
      <c r="B2269" s="89">
        <v>3.1880000000000002</v>
      </c>
    </row>
    <row r="2270" spans="1:2">
      <c r="A2270" s="88">
        <v>40835</v>
      </c>
      <c r="B2270" s="89">
        <v>3.22</v>
      </c>
    </row>
    <row r="2271" spans="1:2">
      <c r="A2271" s="88">
        <v>40834</v>
      </c>
      <c r="B2271" s="89">
        <v>3.1429999999999998</v>
      </c>
    </row>
    <row r="2272" spans="1:2">
      <c r="A2272" s="88">
        <v>40833</v>
      </c>
      <c r="B2272" s="89">
        <v>3.0329999999999999</v>
      </c>
    </row>
    <row r="2273" spans="1:2">
      <c r="A2273" s="88">
        <v>40832</v>
      </c>
      <c r="B2273" s="89" t="s">
        <v>145</v>
      </c>
    </row>
    <row r="2274" spans="1:2">
      <c r="A2274" s="88">
        <v>40831</v>
      </c>
      <c r="B2274" s="89" t="s">
        <v>145</v>
      </c>
    </row>
    <row r="2275" spans="1:2">
      <c r="A2275" s="88">
        <v>40830</v>
      </c>
      <c r="B2275" s="89">
        <v>3.1230000000000002</v>
      </c>
    </row>
    <row r="2276" spans="1:2">
      <c r="A2276" s="88">
        <v>40829</v>
      </c>
      <c r="B2276" s="89">
        <v>2.9540000000000002</v>
      </c>
    </row>
    <row r="2277" spans="1:2">
      <c r="A2277" s="88">
        <v>40828</v>
      </c>
      <c r="B2277" s="89">
        <v>2.9689999999999999</v>
      </c>
    </row>
    <row r="2278" spans="1:2">
      <c r="A2278" s="88">
        <v>40827</v>
      </c>
      <c r="B2278" s="89">
        <v>2.883</v>
      </c>
    </row>
    <row r="2279" spans="1:2">
      <c r="A2279" s="88">
        <v>40826</v>
      </c>
      <c r="B2279" s="89">
        <v>2.8719999999999999</v>
      </c>
    </row>
    <row r="2280" spans="1:2">
      <c r="A2280" s="88">
        <v>40825</v>
      </c>
      <c r="B2280" s="89" t="s">
        <v>145</v>
      </c>
    </row>
    <row r="2281" spans="1:2">
      <c r="A2281" s="88">
        <v>40824</v>
      </c>
      <c r="B2281" s="89" t="s">
        <v>145</v>
      </c>
    </row>
    <row r="2282" spans="1:2">
      <c r="A2282" s="88">
        <v>40823</v>
      </c>
      <c r="B2282" s="89">
        <v>2.7719999999999998</v>
      </c>
    </row>
    <row r="2283" spans="1:2">
      <c r="A2283" s="88">
        <v>40822</v>
      </c>
      <c r="B2283" s="89">
        <v>2.76</v>
      </c>
    </row>
    <row r="2284" spans="1:2">
      <c r="A2284" s="88">
        <v>40821</v>
      </c>
      <c r="B2284" s="89">
        <v>2.66</v>
      </c>
    </row>
    <row r="2285" spans="1:2">
      <c r="A2285" s="88">
        <v>40820</v>
      </c>
      <c r="B2285" s="89">
        <v>2.5510000000000002</v>
      </c>
    </row>
    <row r="2286" spans="1:2">
      <c r="A2286" s="88">
        <v>40819</v>
      </c>
      <c r="B2286" s="89">
        <v>2.5659999999999998</v>
      </c>
    </row>
    <row r="2287" spans="1:2">
      <c r="A2287" s="88">
        <v>40818</v>
      </c>
      <c r="B2287" s="89" t="s">
        <v>145</v>
      </c>
    </row>
    <row r="2288" spans="1:2">
      <c r="A2288" s="88">
        <v>40817</v>
      </c>
      <c r="B2288" s="89" t="s">
        <v>145</v>
      </c>
    </row>
    <row r="2289" spans="1:2">
      <c r="A2289" s="88">
        <v>40816</v>
      </c>
      <c r="B2289" s="89">
        <v>2.613</v>
      </c>
    </row>
    <row r="2290" spans="1:2">
      <c r="A2290" s="88">
        <v>40815</v>
      </c>
      <c r="B2290" s="89">
        <v>2.6850000000000001</v>
      </c>
    </row>
    <row r="2291" spans="1:2">
      <c r="A2291" s="88">
        <v>40814</v>
      </c>
      <c r="B2291" s="89">
        <v>2.665</v>
      </c>
    </row>
    <row r="2292" spans="1:2">
      <c r="A2292" s="88">
        <v>40813</v>
      </c>
      <c r="B2292" s="89">
        <v>2.6843870000000001</v>
      </c>
    </row>
    <row r="2293" spans="1:2">
      <c r="A2293" s="88">
        <v>40812</v>
      </c>
      <c r="B2293" s="89">
        <v>2.5659999999999998</v>
      </c>
    </row>
    <row r="2294" spans="1:2">
      <c r="A2294" s="88">
        <v>40811</v>
      </c>
      <c r="B2294" s="89" t="s">
        <v>145</v>
      </c>
    </row>
    <row r="2295" spans="1:2">
      <c r="A2295" s="88">
        <v>40810</v>
      </c>
      <c r="B2295" s="89" t="s">
        <v>145</v>
      </c>
    </row>
    <row r="2296" spans="1:2">
      <c r="A2296" s="88">
        <v>40809</v>
      </c>
      <c r="B2296" s="89">
        <v>2.5499999999999998</v>
      </c>
    </row>
    <row r="2297" spans="1:2">
      <c r="A2297" s="88">
        <v>40808</v>
      </c>
      <c r="B2297" s="89">
        <v>2.56</v>
      </c>
    </row>
    <row r="2298" spans="1:2">
      <c r="A2298" s="88">
        <v>40807</v>
      </c>
      <c r="B2298" s="89">
        <v>2.6160000000000001</v>
      </c>
    </row>
    <row r="2299" spans="1:2">
      <c r="A2299" s="88">
        <v>40806</v>
      </c>
      <c r="B2299" s="89">
        <v>2.6339999999999999</v>
      </c>
    </row>
    <row r="2300" spans="1:2">
      <c r="A2300" s="88">
        <v>40805</v>
      </c>
      <c r="B2300" s="89">
        <v>2.625</v>
      </c>
    </row>
    <row r="2301" spans="1:2">
      <c r="A2301" s="88">
        <v>40804</v>
      </c>
      <c r="B2301" s="89" t="s">
        <v>145</v>
      </c>
    </row>
    <row r="2302" spans="1:2">
      <c r="A2302" s="88">
        <v>40803</v>
      </c>
      <c r="B2302" s="89" t="s">
        <v>145</v>
      </c>
    </row>
    <row r="2303" spans="1:2">
      <c r="A2303" s="88">
        <v>40802</v>
      </c>
      <c r="B2303" s="89">
        <v>2.6309999999999998</v>
      </c>
    </row>
    <row r="2304" spans="1:2">
      <c r="A2304" s="88">
        <v>40801</v>
      </c>
      <c r="B2304" s="89">
        <v>2.718</v>
      </c>
    </row>
    <row r="2305" spans="1:2">
      <c r="A2305" s="88">
        <v>40800</v>
      </c>
      <c r="B2305" s="89">
        <v>2.6509999999999998</v>
      </c>
    </row>
    <row r="2306" spans="1:2">
      <c r="A2306" s="88">
        <v>40799</v>
      </c>
      <c r="B2306" s="89">
        <v>2.57</v>
      </c>
    </row>
    <row r="2307" spans="1:2">
      <c r="A2307" s="88">
        <v>40798</v>
      </c>
      <c r="B2307" s="89">
        <v>2.5009999999999999</v>
      </c>
    </row>
    <row r="2308" spans="1:2">
      <c r="A2308" s="88">
        <v>40797</v>
      </c>
      <c r="B2308" s="89" t="s">
        <v>145</v>
      </c>
    </row>
    <row r="2309" spans="1:2">
      <c r="A2309" s="88">
        <v>40796</v>
      </c>
      <c r="B2309" s="89" t="s">
        <v>145</v>
      </c>
    </row>
    <row r="2310" spans="1:2">
      <c r="A2310" s="88">
        <v>40795</v>
      </c>
      <c r="B2310" s="89">
        <v>2.5329999999999999</v>
      </c>
    </row>
    <row r="2311" spans="1:2">
      <c r="A2311" s="88">
        <v>40794</v>
      </c>
      <c r="B2311" s="89">
        <v>2.6179999999999999</v>
      </c>
    </row>
    <row r="2312" spans="1:2">
      <c r="A2312" s="88">
        <v>40793</v>
      </c>
      <c r="B2312" s="89">
        <v>2.6680000000000001</v>
      </c>
    </row>
    <row r="2313" spans="1:2">
      <c r="A2313" s="88">
        <v>40792</v>
      </c>
      <c r="B2313" s="89">
        <v>2.7013090000000002</v>
      </c>
    </row>
    <row r="2314" spans="1:2">
      <c r="A2314" s="88">
        <v>40791</v>
      </c>
      <c r="B2314" s="89">
        <v>2.706</v>
      </c>
    </row>
    <row r="2315" spans="1:2">
      <c r="A2315" s="88">
        <v>40790</v>
      </c>
      <c r="B2315" s="89" t="s">
        <v>145</v>
      </c>
    </row>
    <row r="2316" spans="1:2">
      <c r="A2316" s="88">
        <v>40789</v>
      </c>
      <c r="B2316" s="89" t="s">
        <v>145</v>
      </c>
    </row>
    <row r="2317" spans="1:2">
      <c r="A2317" s="88">
        <v>40788</v>
      </c>
      <c r="B2317" s="89">
        <v>2.7709999999999999</v>
      </c>
    </row>
    <row r="2318" spans="1:2">
      <c r="A2318" s="88">
        <v>40787</v>
      </c>
      <c r="B2318" s="89">
        <v>2.91</v>
      </c>
    </row>
    <row r="2319" spans="1:2">
      <c r="A2319" s="88">
        <v>40786</v>
      </c>
      <c r="B2319" s="89">
        <v>2.9089999999999998</v>
      </c>
    </row>
    <row r="2320" spans="1:2">
      <c r="A2320" s="88">
        <v>40785</v>
      </c>
      <c r="B2320" s="89">
        <v>2.827</v>
      </c>
    </row>
    <row r="2321" spans="1:2">
      <c r="A2321" s="88">
        <v>40784</v>
      </c>
      <c r="B2321" s="89">
        <v>2.8959999999999999</v>
      </c>
    </row>
    <row r="2322" spans="1:2">
      <c r="A2322" s="88">
        <v>40783</v>
      </c>
      <c r="B2322" s="89" t="s">
        <v>145</v>
      </c>
    </row>
    <row r="2323" spans="1:2">
      <c r="A2323" s="88">
        <v>40782</v>
      </c>
      <c r="B2323" s="89" t="s">
        <v>145</v>
      </c>
    </row>
    <row r="2324" spans="1:2">
      <c r="A2324" s="88">
        <v>40781</v>
      </c>
      <c r="B2324" s="89">
        <v>2.8418220000000001</v>
      </c>
    </row>
    <row r="2325" spans="1:2">
      <c r="A2325" s="88">
        <v>40780</v>
      </c>
      <c r="B2325" s="89">
        <v>2.8719999999999999</v>
      </c>
    </row>
    <row r="2326" spans="1:2">
      <c r="A2326" s="88">
        <v>40779</v>
      </c>
      <c r="B2326" s="89">
        <v>2.859</v>
      </c>
    </row>
    <row r="2327" spans="1:2">
      <c r="A2327" s="88">
        <v>40778</v>
      </c>
      <c r="B2327" s="89">
        <v>2.778</v>
      </c>
    </row>
    <row r="2328" spans="1:2">
      <c r="A2328" s="88">
        <v>40777</v>
      </c>
      <c r="B2328" s="89">
        <v>2.8130000000000002</v>
      </c>
    </row>
    <row r="2329" spans="1:2">
      <c r="A2329" s="88">
        <v>40776</v>
      </c>
      <c r="B2329" s="89" t="s">
        <v>145</v>
      </c>
    </row>
    <row r="2330" spans="1:2">
      <c r="A2330" s="88">
        <v>40775</v>
      </c>
      <c r="B2330" s="89" t="s">
        <v>145</v>
      </c>
    </row>
    <row r="2331" spans="1:2">
      <c r="A2331" s="88">
        <v>40774</v>
      </c>
      <c r="B2331" s="89">
        <v>2.7879999999999998</v>
      </c>
    </row>
    <row r="2332" spans="1:2">
      <c r="A2332" s="88">
        <v>40773</v>
      </c>
      <c r="B2332" s="89">
        <v>2.7519999999999998</v>
      </c>
    </row>
    <row r="2333" spans="1:2">
      <c r="A2333" s="88">
        <v>40772</v>
      </c>
      <c r="B2333" s="89">
        <v>2.9</v>
      </c>
    </row>
    <row r="2334" spans="1:2">
      <c r="A2334" s="88">
        <v>40771</v>
      </c>
      <c r="B2334" s="89">
        <v>2.9820000000000002</v>
      </c>
    </row>
    <row r="2335" spans="1:2">
      <c r="A2335" s="88">
        <v>40770</v>
      </c>
      <c r="B2335" s="89">
        <v>2.9737629999999999</v>
      </c>
    </row>
    <row r="2336" spans="1:2">
      <c r="A2336" s="88">
        <v>40769</v>
      </c>
      <c r="B2336" s="89" t="s">
        <v>145</v>
      </c>
    </row>
    <row r="2337" spans="1:2">
      <c r="A2337" s="88">
        <v>40768</v>
      </c>
      <c r="B2337" s="89" t="s">
        <v>145</v>
      </c>
    </row>
    <row r="2338" spans="1:2">
      <c r="A2338" s="88">
        <v>40767</v>
      </c>
      <c r="B2338" s="89">
        <v>2.9889999999999999</v>
      </c>
    </row>
    <row r="2339" spans="1:2">
      <c r="A2339" s="88">
        <v>40766</v>
      </c>
      <c r="B2339" s="89">
        <v>3.07</v>
      </c>
    </row>
    <row r="2340" spans="1:2">
      <c r="A2340" s="88">
        <v>40765</v>
      </c>
      <c r="B2340" s="89">
        <v>3.1059999999999999</v>
      </c>
    </row>
    <row r="2341" spans="1:2">
      <c r="A2341" s="88">
        <v>40764</v>
      </c>
      <c r="B2341" s="89">
        <v>3.2160000000000002</v>
      </c>
    </row>
    <row r="2342" spans="1:2">
      <c r="A2342" s="88">
        <v>40763</v>
      </c>
      <c r="B2342" s="89">
        <v>3.1629999999999998</v>
      </c>
    </row>
    <row r="2343" spans="1:2">
      <c r="A2343" s="88">
        <v>40762</v>
      </c>
      <c r="B2343" s="89" t="s">
        <v>145</v>
      </c>
    </row>
    <row r="2344" spans="1:2">
      <c r="A2344" s="88">
        <v>40761</v>
      </c>
      <c r="B2344" s="89" t="s">
        <v>145</v>
      </c>
    </row>
    <row r="2345" spans="1:2">
      <c r="A2345" s="88">
        <v>40760</v>
      </c>
      <c r="B2345" s="89">
        <v>3.1920000000000002</v>
      </c>
    </row>
    <row r="2346" spans="1:2">
      <c r="A2346" s="88">
        <v>40759</v>
      </c>
      <c r="B2346" s="89">
        <v>3.1779999999999999</v>
      </c>
    </row>
    <row r="2347" spans="1:2">
      <c r="A2347" s="88">
        <v>40758</v>
      </c>
      <c r="B2347" s="89">
        <v>3.19</v>
      </c>
    </row>
    <row r="2348" spans="1:2">
      <c r="A2348" s="88">
        <v>40757</v>
      </c>
      <c r="B2348" s="89">
        <v>3.1749999999999998</v>
      </c>
    </row>
    <row r="2349" spans="1:2">
      <c r="A2349" s="88">
        <v>40756</v>
      </c>
      <c r="B2349" s="89">
        <v>3.1720000000000002</v>
      </c>
    </row>
    <row r="2350" spans="1:2">
      <c r="A2350" s="88">
        <v>40755</v>
      </c>
      <c r="B2350" s="89" t="s">
        <v>145</v>
      </c>
    </row>
    <row r="2351" spans="1:2">
      <c r="A2351" s="88">
        <v>40754</v>
      </c>
      <c r="B2351" s="89" t="s">
        <v>145</v>
      </c>
    </row>
    <row r="2352" spans="1:2">
      <c r="A2352" s="88">
        <v>40753</v>
      </c>
      <c r="B2352" s="89">
        <v>3.2440000000000002</v>
      </c>
    </row>
    <row r="2353" spans="1:2">
      <c r="A2353" s="88">
        <v>40752</v>
      </c>
      <c r="B2353" s="89">
        <v>3.27</v>
      </c>
    </row>
    <row r="2354" spans="1:2">
      <c r="A2354" s="88">
        <v>40751</v>
      </c>
      <c r="B2354" s="89">
        <v>3.2349999999999999</v>
      </c>
    </row>
    <row r="2355" spans="1:2">
      <c r="A2355" s="88">
        <v>40750</v>
      </c>
      <c r="B2355" s="89">
        <v>3.3479999999999999</v>
      </c>
    </row>
    <row r="2356" spans="1:2">
      <c r="A2356" s="88">
        <v>40749</v>
      </c>
      <c r="B2356" s="89">
        <v>3.3919999999999999</v>
      </c>
    </row>
    <row r="2357" spans="1:2">
      <c r="A2357" s="88">
        <v>40748</v>
      </c>
      <c r="B2357" s="89" t="s">
        <v>145</v>
      </c>
    </row>
    <row r="2358" spans="1:2">
      <c r="A2358" s="88">
        <v>40747</v>
      </c>
      <c r="B2358" s="89" t="s">
        <v>145</v>
      </c>
    </row>
    <row r="2359" spans="1:2">
      <c r="A2359" s="88">
        <v>40746</v>
      </c>
      <c r="B2359" s="89">
        <v>3.391</v>
      </c>
    </row>
    <row r="2360" spans="1:2">
      <c r="A2360" s="88">
        <v>40745</v>
      </c>
      <c r="B2360" s="89">
        <v>3.4590000000000001</v>
      </c>
    </row>
    <row r="2361" spans="1:2">
      <c r="A2361" s="88">
        <v>40744</v>
      </c>
      <c r="B2361" s="89">
        <v>3.363</v>
      </c>
    </row>
    <row r="2362" spans="1:2">
      <c r="A2362" s="88">
        <v>40743</v>
      </c>
      <c r="B2362" s="89">
        <v>3.363</v>
      </c>
    </row>
    <row r="2363" spans="1:2">
      <c r="A2363" s="88">
        <v>40742</v>
      </c>
      <c r="B2363" s="89">
        <v>3.3450000000000002</v>
      </c>
    </row>
    <row r="2364" spans="1:2">
      <c r="A2364" s="88">
        <v>40741</v>
      </c>
      <c r="B2364" s="89" t="s">
        <v>145</v>
      </c>
    </row>
    <row r="2365" spans="1:2">
      <c r="A2365" s="88">
        <v>40740</v>
      </c>
      <c r="B2365" s="89" t="s">
        <v>145</v>
      </c>
    </row>
    <row r="2366" spans="1:2">
      <c r="A2366" s="88">
        <v>40739</v>
      </c>
      <c r="B2366" s="89">
        <v>3.327</v>
      </c>
    </row>
    <row r="2367" spans="1:2">
      <c r="A2367" s="88">
        <v>40738</v>
      </c>
      <c r="B2367" s="89">
        <v>3.4386549999999998</v>
      </c>
    </row>
    <row r="2368" spans="1:2">
      <c r="A2368" s="88">
        <v>40737</v>
      </c>
      <c r="B2368" s="89">
        <v>3.5049999999999999</v>
      </c>
    </row>
    <row r="2369" spans="1:2">
      <c r="A2369" s="88">
        <v>40736</v>
      </c>
      <c r="B2369" s="89">
        <v>3.4239999999999999</v>
      </c>
    </row>
    <row r="2370" spans="1:2">
      <c r="A2370" s="88">
        <v>40735</v>
      </c>
      <c r="B2370" s="89">
        <v>3.34</v>
      </c>
    </row>
    <row r="2371" spans="1:2">
      <c r="A2371" s="88">
        <v>40734</v>
      </c>
      <c r="B2371" s="89" t="s">
        <v>145</v>
      </c>
    </row>
    <row r="2372" spans="1:2">
      <c r="A2372" s="88">
        <v>40733</v>
      </c>
      <c r="B2372" s="89" t="s">
        <v>145</v>
      </c>
    </row>
    <row r="2373" spans="1:2">
      <c r="A2373" s="88">
        <v>40732</v>
      </c>
      <c r="B2373" s="89">
        <v>3.4180000000000001</v>
      </c>
    </row>
    <row r="2374" spans="1:2">
      <c r="A2374" s="88">
        <v>40731</v>
      </c>
      <c r="B2374" s="89">
        <v>3.5110000000000001</v>
      </c>
    </row>
    <row r="2375" spans="1:2">
      <c r="A2375" s="88">
        <v>40730</v>
      </c>
      <c r="B2375" s="89">
        <v>3.464</v>
      </c>
    </row>
    <row r="2376" spans="1:2">
      <c r="A2376" s="88">
        <v>40729</v>
      </c>
      <c r="B2376" s="89">
        <v>3.5150000000000001</v>
      </c>
    </row>
    <row r="2377" spans="1:2">
      <c r="A2377" s="88">
        <v>40728</v>
      </c>
      <c r="B2377" s="89">
        <v>3.5059999999999998</v>
      </c>
    </row>
    <row r="2378" spans="1:2">
      <c r="A2378" s="88">
        <v>40727</v>
      </c>
      <c r="B2378" s="89" t="s">
        <v>145</v>
      </c>
    </row>
    <row r="2379" spans="1:2">
      <c r="A2379" s="88">
        <v>40726</v>
      </c>
      <c r="B2379" s="89" t="s">
        <v>145</v>
      </c>
    </row>
    <row r="2380" spans="1:2">
      <c r="A2380" s="88">
        <v>40725</v>
      </c>
      <c r="B2380" s="89">
        <v>3.528</v>
      </c>
    </row>
    <row r="2381" spans="1:2">
      <c r="A2381" s="88">
        <v>40724</v>
      </c>
      <c r="B2381" s="89">
        <v>3.516</v>
      </c>
    </row>
    <row r="2382" spans="1:2">
      <c r="A2382" s="88">
        <v>40723</v>
      </c>
      <c r="B2382" s="89">
        <v>3.4860000000000002</v>
      </c>
    </row>
    <row r="2383" spans="1:2">
      <c r="A2383" s="88">
        <v>40722</v>
      </c>
      <c r="B2383" s="89">
        <v>3.4540000000000002</v>
      </c>
    </row>
    <row r="2384" spans="1:2">
      <c r="A2384" s="88">
        <v>40721</v>
      </c>
      <c r="B2384" s="89">
        <v>3.4390000000000001</v>
      </c>
    </row>
    <row r="2385" spans="1:2">
      <c r="A2385" s="88">
        <v>40720</v>
      </c>
      <c r="B2385" s="89" t="s">
        <v>145</v>
      </c>
    </row>
    <row r="2386" spans="1:2">
      <c r="A2386" s="88">
        <v>40719</v>
      </c>
      <c r="B2386" s="89" t="s">
        <v>145</v>
      </c>
    </row>
    <row r="2387" spans="1:2">
      <c r="A2387" s="88">
        <v>40718</v>
      </c>
      <c r="B2387" s="89">
        <v>3.3929999999999998</v>
      </c>
    </row>
    <row r="2388" spans="1:2">
      <c r="A2388" s="88">
        <v>40717</v>
      </c>
      <c r="B2388" s="89">
        <v>3.407</v>
      </c>
    </row>
    <row r="2389" spans="1:2">
      <c r="A2389" s="88">
        <v>40716</v>
      </c>
      <c r="B2389" s="89">
        <v>3.478872</v>
      </c>
    </row>
    <row r="2390" spans="1:2">
      <c r="A2390" s="88">
        <v>40715</v>
      </c>
      <c r="B2390" s="89">
        <v>3.4830000000000001</v>
      </c>
    </row>
    <row r="2391" spans="1:2">
      <c r="A2391" s="88">
        <v>40714</v>
      </c>
      <c r="B2391" s="89">
        <v>3.4630000000000001</v>
      </c>
    </row>
    <row r="2392" spans="1:2">
      <c r="A2392" s="88">
        <v>40713</v>
      </c>
      <c r="B2392" s="89" t="s">
        <v>145</v>
      </c>
    </row>
    <row r="2393" spans="1:2">
      <c r="A2393" s="88">
        <v>40712</v>
      </c>
      <c r="B2393" s="89" t="s">
        <v>145</v>
      </c>
    </row>
    <row r="2394" spans="1:2">
      <c r="A2394" s="88">
        <v>40711</v>
      </c>
      <c r="B2394" s="89">
        <v>3.4420000000000002</v>
      </c>
    </row>
    <row r="2395" spans="1:2">
      <c r="A2395" s="88">
        <v>40710</v>
      </c>
      <c r="B2395" s="89">
        <v>3.4420000000000002</v>
      </c>
    </row>
    <row r="2396" spans="1:2">
      <c r="A2396" s="88">
        <v>40709</v>
      </c>
      <c r="B2396" s="89">
        <v>3.448</v>
      </c>
    </row>
    <row r="2397" spans="1:2">
      <c r="A2397" s="88">
        <v>40708</v>
      </c>
      <c r="B2397" s="89">
        <v>3.468</v>
      </c>
    </row>
    <row r="2398" spans="1:2">
      <c r="A2398" s="88">
        <v>40707</v>
      </c>
      <c r="B2398" s="89">
        <v>3.4253089999999999</v>
      </c>
    </row>
    <row r="2399" spans="1:2">
      <c r="A2399" s="88">
        <v>40706</v>
      </c>
      <c r="B2399" s="89" t="s">
        <v>145</v>
      </c>
    </row>
    <row r="2400" spans="1:2">
      <c r="A2400" s="88">
        <v>40705</v>
      </c>
      <c r="B2400" s="89" t="s">
        <v>145</v>
      </c>
    </row>
    <row r="2401" spans="1:2">
      <c r="A2401" s="88">
        <v>40704</v>
      </c>
      <c r="B2401" s="89">
        <v>3.4089999999999998</v>
      </c>
    </row>
    <row r="2402" spans="1:2">
      <c r="A2402" s="88">
        <v>40703</v>
      </c>
      <c r="B2402" s="89">
        <v>3.4710000000000001</v>
      </c>
    </row>
    <row r="2403" spans="1:2">
      <c r="A2403" s="88">
        <v>40702</v>
      </c>
      <c r="B2403" s="89">
        <v>3.4159999999999999</v>
      </c>
    </row>
    <row r="2404" spans="1:2">
      <c r="A2404" s="88">
        <v>40701</v>
      </c>
      <c r="B2404" s="89">
        <v>3.4180000000000001</v>
      </c>
    </row>
    <row r="2405" spans="1:2">
      <c r="A2405" s="88">
        <v>40700</v>
      </c>
      <c r="B2405" s="89">
        <v>3.351</v>
      </c>
    </row>
    <row r="2406" spans="1:2">
      <c r="A2406" s="88">
        <v>40699</v>
      </c>
      <c r="B2406" s="89" t="s">
        <v>145</v>
      </c>
    </row>
    <row r="2407" spans="1:2">
      <c r="A2407" s="88">
        <v>40698</v>
      </c>
      <c r="B2407" s="89" t="s">
        <v>145</v>
      </c>
    </row>
    <row r="2408" spans="1:2">
      <c r="A2408" s="88">
        <v>40697</v>
      </c>
      <c r="B2408" s="89">
        <v>3.3719999999999999</v>
      </c>
    </row>
    <row r="2409" spans="1:2">
      <c r="A2409" s="88">
        <v>40696</v>
      </c>
      <c r="B2409" s="89">
        <v>3.334918</v>
      </c>
    </row>
    <row r="2410" spans="1:2">
      <c r="A2410" s="88">
        <v>40695</v>
      </c>
      <c r="B2410" s="89">
        <v>3.355</v>
      </c>
    </row>
    <row r="2411" spans="1:2">
      <c r="A2411" s="88">
        <v>40694</v>
      </c>
      <c r="B2411" s="89">
        <v>3.4140000000000001</v>
      </c>
    </row>
    <row r="2412" spans="1:2">
      <c r="A2412" s="88">
        <v>40693</v>
      </c>
      <c r="B2412" s="89">
        <v>3.3650000000000002</v>
      </c>
    </row>
    <row r="2413" spans="1:2">
      <c r="A2413" s="88">
        <v>40692</v>
      </c>
      <c r="B2413" s="89" t="s">
        <v>145</v>
      </c>
    </row>
    <row r="2414" spans="1:2">
      <c r="A2414" s="88">
        <v>40691</v>
      </c>
      <c r="B2414" s="89" t="s">
        <v>145</v>
      </c>
    </row>
    <row r="2415" spans="1:2">
      <c r="A2415" s="88">
        <v>40690</v>
      </c>
      <c r="B2415" s="89">
        <v>3.35</v>
      </c>
    </row>
    <row r="2416" spans="1:2">
      <c r="A2416" s="88">
        <v>40689</v>
      </c>
      <c r="B2416" s="89">
        <v>3.3769999999999998</v>
      </c>
    </row>
    <row r="2417" spans="1:2">
      <c r="A2417" s="88">
        <v>40688</v>
      </c>
      <c r="B2417" s="89">
        <v>3.4375830000000001</v>
      </c>
    </row>
    <row r="2418" spans="1:2">
      <c r="A2418" s="88">
        <v>40687</v>
      </c>
      <c r="B2418" s="89">
        <v>3.47</v>
      </c>
    </row>
    <row r="2419" spans="1:2">
      <c r="A2419" s="88">
        <v>40686</v>
      </c>
      <c r="B2419" s="89">
        <v>3.4420000000000002</v>
      </c>
    </row>
    <row r="2420" spans="1:2">
      <c r="A2420" s="88">
        <v>40685</v>
      </c>
      <c r="B2420" s="89" t="s">
        <v>145</v>
      </c>
    </row>
    <row r="2421" spans="1:2">
      <c r="A2421" s="88">
        <v>40684</v>
      </c>
      <c r="B2421" s="89" t="s">
        <v>145</v>
      </c>
    </row>
    <row r="2422" spans="1:2">
      <c r="A2422" s="88">
        <v>40683</v>
      </c>
      <c r="B2422" s="89">
        <v>3.4660000000000002</v>
      </c>
    </row>
    <row r="2423" spans="1:2">
      <c r="A2423" s="88">
        <v>40682</v>
      </c>
      <c r="B2423" s="89">
        <v>3.524</v>
      </c>
    </row>
    <row r="2424" spans="1:2">
      <c r="A2424" s="88">
        <v>40681</v>
      </c>
      <c r="B2424" s="89">
        <v>3.4917899999999999</v>
      </c>
    </row>
    <row r="2425" spans="1:2">
      <c r="A2425" s="88">
        <v>40680</v>
      </c>
      <c r="B2425" s="89">
        <v>3.4769999999999999</v>
      </c>
    </row>
    <row r="2426" spans="1:2">
      <c r="A2426" s="88">
        <v>40679</v>
      </c>
      <c r="B2426" s="89">
        <v>3.49</v>
      </c>
    </row>
    <row r="2427" spans="1:2">
      <c r="A2427" s="88">
        <v>40678</v>
      </c>
      <c r="B2427" s="89" t="s">
        <v>145</v>
      </c>
    </row>
    <row r="2428" spans="1:2">
      <c r="A2428" s="88">
        <v>40677</v>
      </c>
      <c r="B2428" s="89" t="s">
        <v>145</v>
      </c>
    </row>
    <row r="2429" spans="1:2">
      <c r="A2429" s="88">
        <v>40676</v>
      </c>
      <c r="B2429" s="89">
        <v>3.48</v>
      </c>
    </row>
    <row r="2430" spans="1:2">
      <c r="A2430" s="88">
        <v>40675</v>
      </c>
      <c r="B2430" s="89">
        <v>3.4809999999999999</v>
      </c>
    </row>
    <row r="2431" spans="1:2">
      <c r="A2431" s="88">
        <v>40674</v>
      </c>
      <c r="B2431" s="89">
        <v>3.52</v>
      </c>
    </row>
    <row r="2432" spans="1:2">
      <c r="A2432" s="88">
        <v>40673</v>
      </c>
      <c r="B2432" s="89">
        <v>3.512</v>
      </c>
    </row>
    <row r="2433" spans="1:2">
      <c r="A2433" s="88">
        <v>40672</v>
      </c>
      <c r="B2433" s="89">
        <v>3.4689999999999999</v>
      </c>
    </row>
    <row r="2434" spans="1:2">
      <c r="A2434" s="88">
        <v>40671</v>
      </c>
      <c r="B2434" s="89" t="s">
        <v>145</v>
      </c>
    </row>
    <row r="2435" spans="1:2">
      <c r="A2435" s="88">
        <v>40670</v>
      </c>
      <c r="B2435" s="89" t="s">
        <v>145</v>
      </c>
    </row>
    <row r="2436" spans="1:2">
      <c r="A2436" s="88">
        <v>40669</v>
      </c>
      <c r="B2436" s="89">
        <v>3.532</v>
      </c>
    </row>
    <row r="2437" spans="1:2">
      <c r="A2437" s="88">
        <v>40668</v>
      </c>
      <c r="B2437" s="89">
        <v>3.57</v>
      </c>
    </row>
    <row r="2438" spans="1:2">
      <c r="A2438" s="88">
        <v>40667</v>
      </c>
      <c r="B2438" s="89">
        <v>3.66</v>
      </c>
    </row>
    <row r="2439" spans="1:2">
      <c r="A2439" s="88">
        <v>40666</v>
      </c>
      <c r="B2439" s="89">
        <v>3.62</v>
      </c>
    </row>
    <row r="2440" spans="1:2">
      <c r="A2440" s="88">
        <v>40665</v>
      </c>
      <c r="B2440" s="89">
        <v>3.6150000000000002</v>
      </c>
    </row>
    <row r="2441" spans="1:2">
      <c r="A2441" s="88">
        <v>40664</v>
      </c>
      <c r="B2441" s="89" t="s">
        <v>145</v>
      </c>
    </row>
    <row r="2442" spans="1:2">
      <c r="A2442" s="88">
        <v>40663</v>
      </c>
      <c r="B2442" s="89" t="s">
        <v>145</v>
      </c>
    </row>
    <row r="2443" spans="1:2">
      <c r="A2443" s="88">
        <v>40662</v>
      </c>
      <c r="B2443" s="89">
        <v>3.605</v>
      </c>
    </row>
    <row r="2444" spans="1:2">
      <c r="A2444" s="88">
        <v>40661</v>
      </c>
      <c r="B2444" s="89">
        <v>3.5939999999999999</v>
      </c>
    </row>
    <row r="2445" spans="1:2">
      <c r="A2445" s="88">
        <v>40660</v>
      </c>
      <c r="B2445" s="89">
        <v>3.67089</v>
      </c>
    </row>
    <row r="2446" spans="1:2">
      <c r="A2446" s="88">
        <v>40659</v>
      </c>
      <c r="B2446" s="89">
        <v>3.6120000000000001</v>
      </c>
    </row>
    <row r="2447" spans="1:2">
      <c r="A2447" s="88">
        <v>40658</v>
      </c>
      <c r="B2447" s="89" t="s">
        <v>145</v>
      </c>
    </row>
    <row r="2448" spans="1:2">
      <c r="A2448" s="88">
        <v>40657</v>
      </c>
      <c r="B2448" s="89" t="s">
        <v>145</v>
      </c>
    </row>
    <row r="2449" spans="1:2">
      <c r="A2449" s="88">
        <v>40656</v>
      </c>
      <c r="B2449" s="89" t="s">
        <v>145</v>
      </c>
    </row>
    <row r="2450" spans="1:2">
      <c r="A2450" s="88">
        <v>40655</v>
      </c>
      <c r="B2450" s="89">
        <v>3.6150000000000002</v>
      </c>
    </row>
    <row r="2451" spans="1:2">
      <c r="A2451" s="88">
        <v>40654</v>
      </c>
      <c r="B2451" s="89">
        <v>3.609</v>
      </c>
    </row>
    <row r="2452" spans="1:2">
      <c r="A2452" s="88">
        <v>40653</v>
      </c>
      <c r="B2452" s="89">
        <v>3.6349999999999998</v>
      </c>
    </row>
    <row r="2453" spans="1:2">
      <c r="A2453" s="88">
        <v>40652</v>
      </c>
      <c r="B2453" s="89">
        <v>3.6230000000000002</v>
      </c>
    </row>
    <row r="2454" spans="1:2">
      <c r="A2454" s="88">
        <v>40651</v>
      </c>
      <c r="B2454" s="89">
        <v>3.64</v>
      </c>
    </row>
    <row r="2455" spans="1:2">
      <c r="A2455" s="88">
        <v>40650</v>
      </c>
      <c r="B2455" s="89" t="s">
        <v>145</v>
      </c>
    </row>
    <row r="2456" spans="1:2">
      <c r="A2456" s="88">
        <v>40649</v>
      </c>
      <c r="B2456" s="89" t="s">
        <v>145</v>
      </c>
    </row>
    <row r="2457" spans="1:2">
      <c r="A2457" s="88">
        <v>40648</v>
      </c>
      <c r="B2457" s="89">
        <v>3.7040000000000002</v>
      </c>
    </row>
    <row r="2458" spans="1:2">
      <c r="A2458" s="88">
        <v>40647</v>
      </c>
      <c r="B2458" s="89">
        <v>3.7309999999999999</v>
      </c>
    </row>
    <row r="2459" spans="1:2">
      <c r="A2459" s="88">
        <v>40646</v>
      </c>
      <c r="B2459" s="89">
        <v>3.7530000000000001</v>
      </c>
    </row>
    <row r="2460" spans="1:2">
      <c r="A2460" s="88">
        <v>40645</v>
      </c>
      <c r="B2460" s="89">
        <v>3.7360000000000002</v>
      </c>
    </row>
    <row r="2461" spans="1:2">
      <c r="A2461" s="88">
        <v>40644</v>
      </c>
      <c r="B2461" s="89">
        <v>3.7839999999999998</v>
      </c>
    </row>
    <row r="2462" spans="1:2">
      <c r="A2462" s="88">
        <v>40643</v>
      </c>
      <c r="B2462" s="89" t="s">
        <v>145</v>
      </c>
    </row>
    <row r="2463" spans="1:2">
      <c r="A2463" s="88">
        <v>40642</v>
      </c>
      <c r="B2463" s="89" t="s">
        <v>145</v>
      </c>
    </row>
    <row r="2464" spans="1:2">
      <c r="A2464" s="88">
        <v>40641</v>
      </c>
      <c r="B2464" s="89">
        <v>3.7890000000000001</v>
      </c>
    </row>
    <row r="2465" spans="1:2">
      <c r="A2465" s="88">
        <v>40640</v>
      </c>
      <c r="B2465" s="89">
        <v>3.7490000000000001</v>
      </c>
    </row>
    <row r="2466" spans="1:2">
      <c r="A2466" s="88">
        <v>40639</v>
      </c>
      <c r="B2466" s="89">
        <v>3.762</v>
      </c>
    </row>
    <row r="2467" spans="1:2">
      <c r="A2467" s="88">
        <v>40638</v>
      </c>
      <c r="B2467" s="89">
        <v>3.7269999999999999</v>
      </c>
    </row>
    <row r="2468" spans="1:2">
      <c r="A2468" s="88">
        <v>40637</v>
      </c>
      <c r="B2468" s="89">
        <v>3.7269999999999999</v>
      </c>
    </row>
    <row r="2469" spans="1:2">
      <c r="A2469" s="88">
        <v>40636</v>
      </c>
      <c r="B2469" s="89" t="s">
        <v>145</v>
      </c>
    </row>
    <row r="2470" spans="1:2">
      <c r="A2470" s="88">
        <v>40635</v>
      </c>
      <c r="B2470" s="89" t="s">
        <v>145</v>
      </c>
    </row>
    <row r="2471" spans="1:2">
      <c r="A2471" s="88">
        <v>40634</v>
      </c>
      <c r="B2471" s="89">
        <v>3.734</v>
      </c>
    </row>
    <row r="2472" spans="1:2">
      <c r="A2472" s="88">
        <v>40633</v>
      </c>
      <c r="B2472" s="89">
        <v>3.7149999999999999</v>
      </c>
    </row>
    <row r="2473" spans="1:2">
      <c r="A2473" s="88">
        <v>40632</v>
      </c>
      <c r="B2473" s="89">
        <v>3.6949999999999998</v>
      </c>
    </row>
    <row r="2474" spans="1:2">
      <c r="A2474" s="88">
        <v>40631</v>
      </c>
      <c r="B2474" s="89">
        <v>3.69</v>
      </c>
    </row>
    <row r="2475" spans="1:2">
      <c r="A2475" s="88">
        <v>40630</v>
      </c>
      <c r="B2475" s="89">
        <v>3.6659999999999999</v>
      </c>
    </row>
    <row r="2476" spans="1:2">
      <c r="A2476" s="88">
        <v>40629</v>
      </c>
      <c r="B2476" s="89" t="s">
        <v>145</v>
      </c>
    </row>
    <row r="2477" spans="1:2">
      <c r="A2477" s="88">
        <v>40628</v>
      </c>
      <c r="B2477" s="89" t="s">
        <v>145</v>
      </c>
    </row>
    <row r="2478" spans="1:2">
      <c r="A2478" s="88">
        <v>40627</v>
      </c>
      <c r="B2478" s="89">
        <v>3.6160000000000001</v>
      </c>
    </row>
    <row r="2479" spans="1:2">
      <c r="A2479" s="88">
        <v>40626</v>
      </c>
      <c r="B2479" s="89">
        <v>3.625</v>
      </c>
    </row>
    <row r="2480" spans="1:2">
      <c r="A2480" s="88">
        <v>40625</v>
      </c>
      <c r="B2480" s="89">
        <v>3.6120000000000001</v>
      </c>
    </row>
    <row r="2481" spans="1:2">
      <c r="A2481" s="88">
        <v>40624</v>
      </c>
      <c r="B2481" s="89">
        <v>3.6</v>
      </c>
    </row>
    <row r="2482" spans="1:2">
      <c r="A2482" s="88">
        <v>40623</v>
      </c>
      <c r="B2482" s="89">
        <v>3.5790000000000002</v>
      </c>
    </row>
    <row r="2483" spans="1:2">
      <c r="A2483" s="88">
        <v>40622</v>
      </c>
      <c r="B2483" s="89" t="s">
        <v>145</v>
      </c>
    </row>
    <row r="2484" spans="1:2">
      <c r="A2484" s="88">
        <v>40621</v>
      </c>
      <c r="B2484" s="89" t="s">
        <v>145</v>
      </c>
    </row>
    <row r="2485" spans="1:2">
      <c r="A2485" s="88">
        <v>40620</v>
      </c>
      <c r="B2485" s="89">
        <v>3.5129999999999999</v>
      </c>
    </row>
    <row r="2486" spans="1:2">
      <c r="A2486" s="88">
        <v>40619</v>
      </c>
      <c r="B2486" s="89">
        <v>3.5</v>
      </c>
    </row>
    <row r="2487" spans="1:2">
      <c r="A2487" s="88">
        <v>40618</v>
      </c>
      <c r="B2487" s="89">
        <v>3.444</v>
      </c>
    </row>
    <row r="2488" spans="1:2">
      <c r="A2488" s="88">
        <v>40617</v>
      </c>
      <c r="B2488" s="89">
        <v>3.5009999999999999</v>
      </c>
    </row>
    <row r="2489" spans="1:2">
      <c r="A2489" s="88">
        <v>40616</v>
      </c>
      <c r="B2489" s="89">
        <v>3.5619999999999998</v>
      </c>
    </row>
    <row r="2490" spans="1:2">
      <c r="A2490" s="88">
        <v>40615</v>
      </c>
      <c r="B2490" s="89" t="s">
        <v>145</v>
      </c>
    </row>
    <row r="2491" spans="1:2">
      <c r="A2491" s="88">
        <v>40614</v>
      </c>
      <c r="B2491" s="89" t="s">
        <v>145</v>
      </c>
    </row>
    <row r="2492" spans="1:2">
      <c r="A2492" s="88">
        <v>40613</v>
      </c>
      <c r="B2492" s="89">
        <v>3.5950000000000002</v>
      </c>
    </row>
    <row r="2493" spans="1:2">
      <c r="A2493" s="88">
        <v>40612</v>
      </c>
      <c r="B2493" s="89">
        <v>3.6635309999999999</v>
      </c>
    </row>
    <row r="2494" spans="1:2">
      <c r="A2494" s="88">
        <v>40611</v>
      </c>
      <c r="B2494" s="89">
        <v>3.6629999999999998</v>
      </c>
    </row>
    <row r="2495" spans="1:2">
      <c r="A2495" s="88">
        <v>40610</v>
      </c>
      <c r="B2495" s="89">
        <v>3.646477</v>
      </c>
    </row>
    <row r="2496" spans="1:2">
      <c r="A2496" s="88">
        <v>40609</v>
      </c>
      <c r="B2496" s="89">
        <v>3.6819999999999999</v>
      </c>
    </row>
    <row r="2497" spans="1:2">
      <c r="A2497" s="88">
        <v>40608</v>
      </c>
      <c r="B2497" s="89" t="s">
        <v>145</v>
      </c>
    </row>
    <row r="2498" spans="1:2">
      <c r="A2498" s="88">
        <v>40607</v>
      </c>
      <c r="B2498" s="89" t="s">
        <v>145</v>
      </c>
    </row>
    <row r="2499" spans="1:2">
      <c r="A2499" s="88">
        <v>40606</v>
      </c>
      <c r="B2499" s="89">
        <v>3.6480000000000001</v>
      </c>
    </row>
    <row r="2500" spans="1:2">
      <c r="A2500" s="88">
        <v>40605</v>
      </c>
      <c r="B2500" s="89">
        <v>3.6760000000000002</v>
      </c>
    </row>
    <row r="2501" spans="1:2">
      <c r="A2501" s="88">
        <v>40604</v>
      </c>
      <c r="B2501" s="89">
        <v>3.5760000000000001</v>
      </c>
    </row>
    <row r="2502" spans="1:2">
      <c r="A2502" s="88">
        <v>40603</v>
      </c>
      <c r="B2502" s="89">
        <v>3.5529999999999999</v>
      </c>
    </row>
    <row r="2503" spans="1:2">
      <c r="A2503" s="88">
        <v>40602</v>
      </c>
      <c r="B2503" s="89">
        <v>3.55</v>
      </c>
    </row>
    <row r="2504" spans="1:2">
      <c r="A2504" s="88">
        <v>40601</v>
      </c>
      <c r="B2504" s="89" t="s">
        <v>145</v>
      </c>
    </row>
    <row r="2505" spans="1:2">
      <c r="A2505" s="88">
        <v>40600</v>
      </c>
      <c r="B2505" s="89" t="s">
        <v>145</v>
      </c>
    </row>
    <row r="2506" spans="1:2">
      <c r="A2506" s="88">
        <v>40599</v>
      </c>
      <c r="B2506" s="89">
        <v>3.536</v>
      </c>
    </row>
    <row r="2507" spans="1:2">
      <c r="A2507" s="88">
        <v>40598</v>
      </c>
      <c r="B2507" s="89">
        <v>3.548</v>
      </c>
    </row>
    <row r="2508" spans="1:2">
      <c r="A2508" s="88">
        <v>40597</v>
      </c>
      <c r="B2508" s="89">
        <v>3.5059999999999998</v>
      </c>
    </row>
    <row r="2509" spans="1:2">
      <c r="A2509" s="88">
        <v>40596</v>
      </c>
      <c r="B2509" s="89">
        <v>3.5470000000000002</v>
      </c>
    </row>
    <row r="2510" spans="1:2">
      <c r="A2510" s="88">
        <v>40595</v>
      </c>
      <c r="B2510" s="89">
        <v>3.5619999999999998</v>
      </c>
    </row>
    <row r="2511" spans="1:2">
      <c r="A2511" s="88">
        <v>40594</v>
      </c>
      <c r="B2511" s="89" t="s">
        <v>145</v>
      </c>
    </row>
    <row r="2512" spans="1:2">
      <c r="A2512" s="88">
        <v>40593</v>
      </c>
      <c r="B2512" s="89" t="s">
        <v>145</v>
      </c>
    </row>
    <row r="2513" spans="1:2">
      <c r="A2513" s="88">
        <v>40592</v>
      </c>
      <c r="B2513" s="89">
        <v>3.61</v>
      </c>
    </row>
    <row r="2514" spans="1:2">
      <c r="A2514" s="88">
        <v>40591</v>
      </c>
      <c r="B2514" s="89">
        <v>3.581</v>
      </c>
    </row>
    <row r="2515" spans="1:2">
      <c r="A2515" s="88">
        <v>40590</v>
      </c>
      <c r="B2515" s="89">
        <v>3.6339999999999999</v>
      </c>
    </row>
    <row r="2516" spans="1:2">
      <c r="A2516" s="88">
        <v>40589</v>
      </c>
      <c r="B2516" s="89">
        <v>3.6779999999999999</v>
      </c>
    </row>
    <row r="2517" spans="1:2">
      <c r="A2517" s="88">
        <v>40588</v>
      </c>
      <c r="B2517" s="89">
        <v>3.6960000000000002</v>
      </c>
    </row>
    <row r="2518" spans="1:2">
      <c r="A2518" s="88">
        <v>40587</v>
      </c>
      <c r="B2518" s="89" t="s">
        <v>145</v>
      </c>
    </row>
    <row r="2519" spans="1:2">
      <c r="A2519" s="88">
        <v>40586</v>
      </c>
      <c r="B2519" s="89" t="s">
        <v>145</v>
      </c>
    </row>
    <row r="2520" spans="1:2">
      <c r="A2520" s="88">
        <v>40585</v>
      </c>
      <c r="B2520" s="89">
        <v>3.6379999999999999</v>
      </c>
    </row>
    <row r="2521" spans="1:2">
      <c r="A2521" s="88">
        <v>40584</v>
      </c>
      <c r="B2521" s="89">
        <v>3.6560000000000001</v>
      </c>
    </row>
    <row r="2522" spans="1:2">
      <c r="A2522" s="88">
        <v>40583</v>
      </c>
      <c r="B2522" s="89">
        <v>3.677</v>
      </c>
    </row>
    <row r="2523" spans="1:2">
      <c r="A2523" s="88">
        <v>40582</v>
      </c>
      <c r="B2523" s="89">
        <v>3.6339999999999999</v>
      </c>
    </row>
    <row r="2524" spans="1:2">
      <c r="A2524" s="88">
        <v>40581</v>
      </c>
      <c r="B2524" s="89">
        <v>3.6280000000000001</v>
      </c>
    </row>
    <row r="2525" spans="1:2">
      <c r="A2525" s="88">
        <v>40580</v>
      </c>
      <c r="B2525" s="89" t="s">
        <v>145</v>
      </c>
    </row>
    <row r="2526" spans="1:2">
      <c r="A2526" s="88">
        <v>40579</v>
      </c>
      <c r="B2526" s="89" t="s">
        <v>145</v>
      </c>
    </row>
    <row r="2527" spans="1:2">
      <c r="A2527" s="88">
        <v>40578</v>
      </c>
      <c r="B2527" s="89">
        <v>3.6080000000000001</v>
      </c>
    </row>
    <row r="2528" spans="1:2">
      <c r="A2528" s="88">
        <v>40577</v>
      </c>
      <c r="B2528" s="89">
        <v>3.5910000000000002</v>
      </c>
    </row>
    <row r="2529" spans="1:2">
      <c r="A2529" s="88">
        <v>40576</v>
      </c>
      <c r="B2529" s="89">
        <v>3.593</v>
      </c>
    </row>
    <row r="2530" spans="1:2">
      <c r="A2530" s="88">
        <v>40575</v>
      </c>
      <c r="B2530" s="89">
        <v>3.5920000000000001</v>
      </c>
    </row>
    <row r="2531" spans="1:2">
      <c r="A2531" s="88">
        <v>40574</v>
      </c>
      <c r="B2531" s="89">
        <v>3.532</v>
      </c>
    </row>
    <row r="2532" spans="1:2">
      <c r="A2532" s="88">
        <v>40573</v>
      </c>
      <c r="B2532" s="89" t="s">
        <v>145</v>
      </c>
    </row>
    <row r="2533" spans="1:2">
      <c r="A2533" s="88">
        <v>40572</v>
      </c>
      <c r="B2533" s="89" t="s">
        <v>145</v>
      </c>
    </row>
    <row r="2534" spans="1:2">
      <c r="A2534" s="88">
        <v>40571</v>
      </c>
      <c r="B2534" s="89">
        <v>3.5529999999999999</v>
      </c>
    </row>
    <row r="2535" spans="1:2">
      <c r="A2535" s="88">
        <v>40570</v>
      </c>
      <c r="B2535" s="89">
        <v>3.58</v>
      </c>
    </row>
    <row r="2536" spans="1:2">
      <c r="A2536" s="88">
        <v>40569</v>
      </c>
      <c r="B2536" s="89">
        <v>3.5259999999999998</v>
      </c>
    </row>
    <row r="2537" spans="1:2">
      <c r="A2537" s="88">
        <v>40568</v>
      </c>
      <c r="B2537" s="89">
        <v>3.484</v>
      </c>
    </row>
    <row r="2538" spans="1:2">
      <c r="A2538" s="88">
        <v>40567</v>
      </c>
      <c r="B2538" s="89">
        <v>3.4969999999999999</v>
      </c>
    </row>
    <row r="2539" spans="1:2">
      <c r="A2539" s="88">
        <v>40566</v>
      </c>
      <c r="B2539" s="89" t="s">
        <v>145</v>
      </c>
    </row>
    <row r="2540" spans="1:2">
      <c r="A2540" s="88">
        <v>40565</v>
      </c>
      <c r="B2540" s="89" t="s">
        <v>145</v>
      </c>
    </row>
    <row r="2541" spans="1:2">
      <c r="A2541" s="88">
        <v>40564</v>
      </c>
      <c r="B2541" s="89">
        <v>3.532</v>
      </c>
    </row>
    <row r="2542" spans="1:2">
      <c r="A2542" s="88">
        <v>40563</v>
      </c>
      <c r="B2542" s="89">
        <v>3.512</v>
      </c>
    </row>
    <row r="2543" spans="1:2">
      <c r="A2543" s="88">
        <v>40562</v>
      </c>
      <c r="B2543" s="89">
        <v>3.4729999999999999</v>
      </c>
    </row>
    <row r="2544" spans="1:2">
      <c r="A2544" s="88">
        <v>40561</v>
      </c>
      <c r="B2544" s="89">
        <v>3.52</v>
      </c>
    </row>
    <row r="2545" spans="1:2">
      <c r="A2545" s="88">
        <v>40560</v>
      </c>
      <c r="B2545" s="89">
        <v>3.43</v>
      </c>
    </row>
    <row r="2546" spans="1:2">
      <c r="A2546" s="88">
        <v>40559</v>
      </c>
      <c r="B2546" s="89" t="s">
        <v>145</v>
      </c>
    </row>
    <row r="2547" spans="1:2">
      <c r="A2547" s="88">
        <v>40558</v>
      </c>
      <c r="B2547" s="89" t="s">
        <v>145</v>
      </c>
    </row>
    <row r="2548" spans="1:2">
      <c r="A2548" s="88">
        <v>40557</v>
      </c>
      <c r="B2548" s="89">
        <v>3.3849999999999998</v>
      </c>
    </row>
    <row r="2549" spans="1:2">
      <c r="A2549" s="88">
        <v>40556</v>
      </c>
      <c r="B2549" s="89">
        <v>3.4430000000000001</v>
      </c>
    </row>
    <row r="2550" spans="1:2">
      <c r="A2550" s="88">
        <v>40555</v>
      </c>
      <c r="B2550" s="89">
        <v>3.427</v>
      </c>
    </row>
    <row r="2551" spans="1:2">
      <c r="A2551" s="88">
        <v>40554</v>
      </c>
      <c r="B2551" s="89">
        <v>3.3679999999999999</v>
      </c>
    </row>
    <row r="2552" spans="1:2">
      <c r="A2552" s="88">
        <v>40553</v>
      </c>
      <c r="B2552" s="89">
        <v>3.3380000000000001</v>
      </c>
    </row>
    <row r="2553" spans="1:2">
      <c r="A2553" s="88">
        <v>40552</v>
      </c>
      <c r="B2553" s="89" t="s">
        <v>145</v>
      </c>
    </row>
    <row r="2554" spans="1:2">
      <c r="A2554" s="88">
        <v>40551</v>
      </c>
      <c r="B2554" s="89" t="s">
        <v>145</v>
      </c>
    </row>
    <row r="2555" spans="1:2">
      <c r="A2555" s="88">
        <v>40550</v>
      </c>
      <c r="B2555" s="89">
        <v>3.3530000000000002</v>
      </c>
    </row>
    <row r="2556" spans="1:2">
      <c r="A2556" s="88">
        <v>40549</v>
      </c>
      <c r="B2556" s="89">
        <v>3.3690000000000002</v>
      </c>
    </row>
    <row r="2557" spans="1:2">
      <c r="A2557" s="88">
        <v>40548</v>
      </c>
      <c r="B2557" s="89">
        <v>3.3079999999999998</v>
      </c>
    </row>
    <row r="2558" spans="1:2">
      <c r="A2558" s="88">
        <v>40547</v>
      </c>
      <c r="B2558" s="89">
        <v>3.3090000000000002</v>
      </c>
    </row>
    <row r="2559" spans="1:2">
      <c r="A2559" s="88">
        <v>40546</v>
      </c>
      <c r="B2559" s="89">
        <v>3.3610000000000002</v>
      </c>
    </row>
    <row r="2560" spans="1:2">
      <c r="A2560" s="88">
        <v>40545</v>
      </c>
      <c r="B2560" s="89" t="s">
        <v>145</v>
      </c>
    </row>
    <row r="2561" spans="1:2">
      <c r="A2561" s="88">
        <v>40544</v>
      </c>
      <c r="B2561" s="89" t="s">
        <v>145</v>
      </c>
    </row>
    <row r="2562" spans="1:2">
      <c r="A2562" s="88">
        <v>40543</v>
      </c>
      <c r="B2562" s="89">
        <v>3.35</v>
      </c>
    </row>
    <row r="2563" spans="1:2">
      <c r="A2563" s="88">
        <v>40542</v>
      </c>
      <c r="B2563" s="89">
        <v>3.3679999999999999</v>
      </c>
    </row>
    <row r="2564" spans="1:2">
      <c r="A2564" s="88">
        <v>40541</v>
      </c>
      <c r="B2564" s="89">
        <v>3.4340000000000002</v>
      </c>
    </row>
    <row r="2565" spans="1:2">
      <c r="A2565" s="88">
        <v>40540</v>
      </c>
      <c r="B2565" s="89">
        <v>3.3519999999999999</v>
      </c>
    </row>
    <row r="2566" spans="1:2">
      <c r="A2566" s="88">
        <v>40539</v>
      </c>
      <c r="B2566" s="89">
        <v>3.4140000000000001</v>
      </c>
    </row>
    <row r="2567" spans="1:2">
      <c r="A2567" s="88">
        <v>40538</v>
      </c>
      <c r="B2567" s="89" t="s">
        <v>145</v>
      </c>
    </row>
    <row r="2568" spans="1:2">
      <c r="A2568" s="88">
        <v>40537</v>
      </c>
      <c r="B2568" s="89" t="s">
        <v>145</v>
      </c>
    </row>
    <row r="2569" spans="1:2">
      <c r="A2569" s="88">
        <v>40536</v>
      </c>
      <c r="B2569" s="89">
        <v>3.355</v>
      </c>
    </row>
    <row r="2570" spans="1:2">
      <c r="A2570" s="88">
        <v>40535</v>
      </c>
      <c r="B2570" s="89">
        <v>3.3479999999999999</v>
      </c>
    </row>
    <row r="2571" spans="1:2">
      <c r="A2571" s="88">
        <v>40534</v>
      </c>
      <c r="B2571" s="89">
        <v>3.31</v>
      </c>
    </row>
    <row r="2572" spans="1:2">
      <c r="A2572" s="88">
        <v>40533</v>
      </c>
      <c r="B2572" s="89">
        <v>3.339</v>
      </c>
    </row>
    <row r="2573" spans="1:2">
      <c r="A2573" s="88">
        <v>40532</v>
      </c>
      <c r="B2573" s="89">
        <v>3.3450000000000002</v>
      </c>
    </row>
    <row r="2574" spans="1:2">
      <c r="A2574" s="88">
        <v>40531</v>
      </c>
      <c r="B2574" s="89" t="s">
        <v>145</v>
      </c>
    </row>
    <row r="2575" spans="1:2">
      <c r="A2575" s="88">
        <v>40530</v>
      </c>
      <c r="B2575" s="89" t="s">
        <v>145</v>
      </c>
    </row>
    <row r="2576" spans="1:2">
      <c r="A2576" s="88">
        <v>40529</v>
      </c>
      <c r="B2576" s="89">
        <v>3.4159999999999999</v>
      </c>
    </row>
    <row r="2577" spans="1:2">
      <c r="A2577" s="88">
        <v>40528</v>
      </c>
      <c r="B2577" s="89">
        <v>3.423</v>
      </c>
    </row>
    <row r="2578" spans="1:2">
      <c r="A2578" s="88">
        <v>40527</v>
      </c>
      <c r="B2578" s="89">
        <v>3.3769999999999998</v>
      </c>
    </row>
    <row r="2579" spans="1:2">
      <c r="A2579" s="88">
        <v>40526</v>
      </c>
      <c r="B2579" s="89">
        <v>3.3380000000000001</v>
      </c>
    </row>
    <row r="2580" spans="1:2">
      <c r="A2580" s="88">
        <v>40525</v>
      </c>
      <c r="B2580" s="89">
        <v>3.3239999999999998</v>
      </c>
    </row>
    <row r="2581" spans="1:2">
      <c r="A2581" s="88">
        <v>40524</v>
      </c>
      <c r="B2581" s="89" t="s">
        <v>145</v>
      </c>
    </row>
    <row r="2582" spans="1:2">
      <c r="A2582" s="88">
        <v>40523</v>
      </c>
      <c r="B2582" s="89" t="s">
        <v>145</v>
      </c>
    </row>
    <row r="2583" spans="1:2">
      <c r="A2583" s="88">
        <v>40522</v>
      </c>
      <c r="B2583" s="89">
        <v>3.3159999999999998</v>
      </c>
    </row>
    <row r="2584" spans="1:2">
      <c r="A2584" s="88">
        <v>40521</v>
      </c>
      <c r="B2584" s="89">
        <v>3.2959999999999998</v>
      </c>
    </row>
    <row r="2585" spans="1:2">
      <c r="A2585" s="88">
        <v>40520</v>
      </c>
      <c r="B2585" s="89">
        <v>3.3690000000000002</v>
      </c>
    </row>
    <row r="2586" spans="1:2">
      <c r="A2586" s="88">
        <v>40519</v>
      </c>
      <c r="B2586" s="89">
        <v>3.32</v>
      </c>
    </row>
    <row r="2587" spans="1:2">
      <c r="A2587" s="88">
        <v>40518</v>
      </c>
      <c r="B2587" s="89">
        <v>3.2669999999999999</v>
      </c>
    </row>
    <row r="2588" spans="1:2">
      <c r="A2588" s="88">
        <v>40517</v>
      </c>
      <c r="B2588" s="89" t="s">
        <v>145</v>
      </c>
    </row>
    <row r="2589" spans="1:2">
      <c r="A2589" s="88">
        <v>40516</v>
      </c>
      <c r="B2589" s="89" t="s">
        <v>145</v>
      </c>
    </row>
    <row r="2590" spans="1:2">
      <c r="A2590" s="88">
        <v>40515</v>
      </c>
      <c r="B2590" s="89">
        <v>3.3029999999999999</v>
      </c>
    </row>
    <row r="2591" spans="1:2">
      <c r="A2591" s="88">
        <v>40514</v>
      </c>
      <c r="B2591" s="89">
        <v>3.2610000000000001</v>
      </c>
    </row>
    <row r="2592" spans="1:2">
      <c r="A2592" s="88">
        <v>40513</v>
      </c>
      <c r="B2592" s="89">
        <v>3.2309999999999999</v>
      </c>
    </row>
    <row r="2593" spans="1:2">
      <c r="A2593" s="88">
        <v>40512</v>
      </c>
      <c r="B2593" s="89">
        <v>3.1739999999999999</v>
      </c>
    </row>
    <row r="2594" spans="1:2">
      <c r="A2594" s="88">
        <v>40511</v>
      </c>
      <c r="B2594" s="89">
        <v>3.226</v>
      </c>
    </row>
    <row r="2595" spans="1:2">
      <c r="A2595" s="88">
        <v>40510</v>
      </c>
      <c r="B2595" s="89" t="s">
        <v>145</v>
      </c>
    </row>
    <row r="2596" spans="1:2">
      <c r="A2596" s="88">
        <v>40509</v>
      </c>
      <c r="B2596" s="89" t="s">
        <v>145</v>
      </c>
    </row>
    <row r="2597" spans="1:2">
      <c r="A2597" s="88">
        <v>40508</v>
      </c>
      <c r="B2597" s="89">
        <v>3.1469999999999998</v>
      </c>
    </row>
    <row r="2598" spans="1:2">
      <c r="A2598" s="88">
        <v>40507</v>
      </c>
      <c r="B2598" s="89">
        <v>3.1459999999999999</v>
      </c>
    </row>
    <row r="2599" spans="1:2">
      <c r="A2599" s="88">
        <v>40506</v>
      </c>
      <c r="B2599" s="89">
        <v>3.125</v>
      </c>
    </row>
    <row r="2600" spans="1:2">
      <c r="A2600" s="88">
        <v>40505</v>
      </c>
      <c r="B2600" s="89">
        <v>3.028</v>
      </c>
    </row>
    <row r="2601" spans="1:2">
      <c r="A2601" s="88">
        <v>40504</v>
      </c>
      <c r="B2601" s="89">
        <v>3.0619999999999998</v>
      </c>
    </row>
    <row r="2602" spans="1:2">
      <c r="A2602" s="88">
        <v>40503</v>
      </c>
      <c r="B2602" s="89" t="s">
        <v>145</v>
      </c>
    </row>
    <row r="2603" spans="1:2">
      <c r="A2603" s="88">
        <v>40502</v>
      </c>
      <c r="B2603" s="89" t="s">
        <v>145</v>
      </c>
    </row>
    <row r="2604" spans="1:2">
      <c r="A2604" s="88">
        <v>40501</v>
      </c>
      <c r="B2604" s="89">
        <v>3.1070000000000002</v>
      </c>
    </row>
    <row r="2605" spans="1:2">
      <c r="A2605" s="88">
        <v>40500</v>
      </c>
      <c r="B2605" s="89">
        <v>3.1150000000000002</v>
      </c>
    </row>
    <row r="2606" spans="1:2">
      <c r="A2606" s="88">
        <v>40499</v>
      </c>
      <c r="B2606" s="89">
        <v>3.0169999999999999</v>
      </c>
    </row>
    <row r="2607" spans="1:2">
      <c r="A2607" s="88">
        <v>40498</v>
      </c>
      <c r="B2607" s="89">
        <v>3.0489999999999999</v>
      </c>
    </row>
    <row r="2608" spans="1:2">
      <c r="A2608" s="88">
        <v>40497</v>
      </c>
      <c r="B2608" s="89">
        <v>2.9950000000000001</v>
      </c>
    </row>
    <row r="2609" spans="1:2">
      <c r="A2609" s="88">
        <v>40496</v>
      </c>
      <c r="B2609" s="89" t="s">
        <v>145</v>
      </c>
    </row>
    <row r="2610" spans="1:2">
      <c r="A2610" s="88">
        <v>40495</v>
      </c>
      <c r="B2610" s="89" t="s">
        <v>145</v>
      </c>
    </row>
    <row r="2611" spans="1:2">
      <c r="A2611" s="88">
        <v>40494</v>
      </c>
      <c r="B2611" s="89">
        <v>2.9569999999999999</v>
      </c>
    </row>
    <row r="2612" spans="1:2">
      <c r="A2612" s="88">
        <v>40493</v>
      </c>
      <c r="B2612" s="89">
        <v>2.8887930000000002</v>
      </c>
    </row>
    <row r="2613" spans="1:2">
      <c r="A2613" s="88">
        <v>40492</v>
      </c>
      <c r="B2613" s="89">
        <v>2.895</v>
      </c>
    </row>
    <row r="2614" spans="1:2">
      <c r="A2614" s="88">
        <v>40491</v>
      </c>
      <c r="B2614" s="89">
        <v>2.8620000000000001</v>
      </c>
    </row>
    <row r="2615" spans="1:2">
      <c r="A2615" s="88">
        <v>40490</v>
      </c>
      <c r="B2615" s="89">
        <v>2.8514309999999998</v>
      </c>
    </row>
    <row r="2616" spans="1:2">
      <c r="A2616" s="88">
        <v>40489</v>
      </c>
      <c r="B2616" s="89" t="s">
        <v>145</v>
      </c>
    </row>
    <row r="2617" spans="1:2">
      <c r="A2617" s="88">
        <v>40488</v>
      </c>
      <c r="B2617" s="89" t="s">
        <v>145</v>
      </c>
    </row>
    <row r="2618" spans="1:2">
      <c r="A2618" s="88">
        <v>40487</v>
      </c>
      <c r="B2618" s="89">
        <v>2.8460000000000001</v>
      </c>
    </row>
    <row r="2619" spans="1:2">
      <c r="A2619" s="88">
        <v>40486</v>
      </c>
      <c r="B2619" s="89">
        <v>2.85</v>
      </c>
    </row>
    <row r="2620" spans="1:2">
      <c r="A2620" s="88">
        <v>40485</v>
      </c>
      <c r="B2620" s="89">
        <v>2.8250000000000002</v>
      </c>
    </row>
    <row r="2621" spans="1:2">
      <c r="A2621" s="88">
        <v>40484</v>
      </c>
      <c r="B2621" s="89">
        <v>2.8929999999999998</v>
      </c>
    </row>
    <row r="2622" spans="1:2">
      <c r="A2622" s="88">
        <v>40483</v>
      </c>
      <c r="B2622" s="89">
        <v>2.8839999999999999</v>
      </c>
    </row>
    <row r="2623" spans="1:2">
      <c r="A2623" s="88">
        <v>40482</v>
      </c>
      <c r="B2623" s="89" t="s">
        <v>145</v>
      </c>
    </row>
    <row r="2624" spans="1:2">
      <c r="A2624" s="88">
        <v>40481</v>
      </c>
      <c r="B2624" s="89" t="s">
        <v>145</v>
      </c>
    </row>
    <row r="2625" spans="1:2">
      <c r="A2625" s="88">
        <v>40480</v>
      </c>
      <c r="B2625" s="89">
        <v>2.92</v>
      </c>
    </row>
    <row r="2626" spans="1:2">
      <c r="A2626" s="88">
        <v>40479</v>
      </c>
      <c r="B2626" s="89">
        <v>2.8570000000000002</v>
      </c>
    </row>
    <row r="2627" spans="1:2">
      <c r="A2627" s="88">
        <v>40478</v>
      </c>
      <c r="B2627" s="89">
        <v>2.875</v>
      </c>
    </row>
    <row r="2628" spans="1:2">
      <c r="A2628" s="88">
        <v>40477</v>
      </c>
      <c r="B2628" s="89">
        <v>2.8180000000000001</v>
      </c>
    </row>
    <row r="2629" spans="1:2">
      <c r="A2629" s="88">
        <v>40476</v>
      </c>
      <c r="B2629" s="89">
        <v>2.7709999999999999</v>
      </c>
    </row>
    <row r="2630" spans="1:2">
      <c r="A2630" s="88">
        <v>40475</v>
      </c>
      <c r="B2630" s="89" t="s">
        <v>145</v>
      </c>
    </row>
    <row r="2631" spans="1:2">
      <c r="A2631" s="88">
        <v>40474</v>
      </c>
      <c r="B2631" s="89" t="s">
        <v>145</v>
      </c>
    </row>
    <row r="2632" spans="1:2">
      <c r="A2632" s="88">
        <v>40473</v>
      </c>
      <c r="B2632" s="89">
        <v>2.8119999999999998</v>
      </c>
    </row>
    <row r="2633" spans="1:2">
      <c r="A2633" s="88">
        <v>40472</v>
      </c>
      <c r="B2633" s="89">
        <v>2.8050000000000002</v>
      </c>
    </row>
    <row r="2634" spans="1:2">
      <c r="A2634" s="88">
        <v>40471</v>
      </c>
      <c r="B2634" s="89">
        <v>2.7829999999999999</v>
      </c>
    </row>
    <row r="2635" spans="1:2">
      <c r="A2635" s="88">
        <v>40470</v>
      </c>
      <c r="B2635" s="89">
        <v>2.7650000000000001</v>
      </c>
    </row>
    <row r="2636" spans="1:2">
      <c r="A2636" s="88">
        <v>40469</v>
      </c>
      <c r="B2636" s="89">
        <v>2.7149999999999999</v>
      </c>
    </row>
    <row r="2637" spans="1:2">
      <c r="A2637" s="88">
        <v>40468</v>
      </c>
      <c r="B2637" s="89" t="s">
        <v>145</v>
      </c>
    </row>
    <row r="2638" spans="1:2">
      <c r="A2638" s="88">
        <v>40467</v>
      </c>
      <c r="B2638" s="89" t="s">
        <v>145</v>
      </c>
    </row>
    <row r="2639" spans="1:2">
      <c r="A2639" s="88">
        <v>40466</v>
      </c>
      <c r="B2639" s="89">
        <v>2.677</v>
      </c>
    </row>
    <row r="2640" spans="1:2">
      <c r="A2640" s="88">
        <v>40465</v>
      </c>
      <c r="B2640" s="89">
        <v>2.63</v>
      </c>
    </row>
    <row r="2641" spans="1:2">
      <c r="A2641" s="88">
        <v>40464</v>
      </c>
      <c r="B2641" s="89">
        <v>2.6392890000000002</v>
      </c>
    </row>
    <row r="2642" spans="1:2">
      <c r="A2642" s="88">
        <v>40463</v>
      </c>
      <c r="B2642" s="89">
        <v>2.5990000000000002</v>
      </c>
    </row>
    <row r="2643" spans="1:2">
      <c r="A2643" s="88">
        <v>40462</v>
      </c>
      <c r="B2643" s="89">
        <v>2.6150000000000002</v>
      </c>
    </row>
    <row r="2644" spans="1:2">
      <c r="A2644" s="88">
        <v>40461</v>
      </c>
      <c r="B2644" s="89" t="s">
        <v>145</v>
      </c>
    </row>
    <row r="2645" spans="1:2">
      <c r="A2645" s="88">
        <v>40460</v>
      </c>
      <c r="B2645" s="89" t="s">
        <v>145</v>
      </c>
    </row>
    <row r="2646" spans="1:2">
      <c r="A2646" s="88">
        <v>40459</v>
      </c>
      <c r="B2646" s="89">
        <v>2.6265350000000001</v>
      </c>
    </row>
    <row r="2647" spans="1:2">
      <c r="A2647" s="88">
        <v>40458</v>
      </c>
      <c r="B2647" s="89">
        <v>2.6520000000000001</v>
      </c>
    </row>
    <row r="2648" spans="1:2">
      <c r="A2648" s="88">
        <v>40457</v>
      </c>
      <c r="B2648" s="89">
        <v>2.5979999999999999</v>
      </c>
    </row>
    <row r="2649" spans="1:2">
      <c r="A2649" s="88">
        <v>40456</v>
      </c>
      <c r="B2649" s="89">
        <v>2.6459999999999999</v>
      </c>
    </row>
    <row r="2650" spans="1:2">
      <c r="A2650" s="88">
        <v>40455</v>
      </c>
      <c r="B2650" s="89">
        <v>2.6389999999999998</v>
      </c>
    </row>
    <row r="2651" spans="1:2">
      <c r="A2651" s="88">
        <v>40454</v>
      </c>
      <c r="B2651" s="89" t="s">
        <v>145</v>
      </c>
    </row>
    <row r="2652" spans="1:2">
      <c r="A2652" s="88">
        <v>40453</v>
      </c>
      <c r="B2652" s="89" t="s">
        <v>145</v>
      </c>
    </row>
    <row r="2653" spans="1:2">
      <c r="A2653" s="88">
        <v>40452</v>
      </c>
      <c r="B2653" s="89">
        <v>2.649</v>
      </c>
    </row>
    <row r="2654" spans="1:2">
      <c r="A2654" s="88">
        <v>40451</v>
      </c>
      <c r="B2654" s="89">
        <v>2.6739999999999999</v>
      </c>
    </row>
    <row r="2655" spans="1:2">
      <c r="A2655" s="88">
        <v>40450</v>
      </c>
      <c r="B2655" s="89">
        <v>2.6219999999999999</v>
      </c>
    </row>
    <row r="2656" spans="1:2">
      <c r="A2656" s="88">
        <v>40449</v>
      </c>
      <c r="B2656" s="89">
        <v>2.6179999999999999</v>
      </c>
    </row>
    <row r="2657" spans="1:2">
      <c r="A2657" s="88">
        <v>40448</v>
      </c>
      <c r="B2657" s="89">
        <v>2.6379999999999999</v>
      </c>
    </row>
    <row r="2658" spans="1:2">
      <c r="A2658" s="88">
        <v>40447</v>
      </c>
      <c r="B2658" s="89" t="s">
        <v>145</v>
      </c>
    </row>
    <row r="2659" spans="1:2">
      <c r="A2659" s="88">
        <v>40446</v>
      </c>
      <c r="B2659" s="89" t="s">
        <v>145</v>
      </c>
    </row>
    <row r="2660" spans="1:2">
      <c r="A2660" s="88">
        <v>40445</v>
      </c>
      <c r="B2660" s="89">
        <v>2.7269999999999999</v>
      </c>
    </row>
    <row r="2661" spans="1:2">
      <c r="A2661" s="88">
        <v>40444</v>
      </c>
      <c r="B2661" s="89">
        <v>2.6659999999999999</v>
      </c>
    </row>
    <row r="2662" spans="1:2">
      <c r="A2662" s="88">
        <v>40443</v>
      </c>
      <c r="B2662" s="89">
        <v>2.7360000000000002</v>
      </c>
    </row>
    <row r="2663" spans="1:2">
      <c r="A2663" s="88">
        <v>40442</v>
      </c>
      <c r="B2663" s="89">
        <v>2.7959999999999998</v>
      </c>
    </row>
    <row r="2664" spans="1:2">
      <c r="A2664" s="88">
        <v>40441</v>
      </c>
      <c r="B2664" s="89">
        <v>2.7959999999999998</v>
      </c>
    </row>
    <row r="2665" spans="1:2">
      <c r="A2665" s="88">
        <v>40440</v>
      </c>
      <c r="B2665" s="89" t="s">
        <v>145</v>
      </c>
    </row>
    <row r="2666" spans="1:2">
      <c r="A2666" s="88">
        <v>40439</v>
      </c>
      <c r="B2666" s="89" t="s">
        <v>145</v>
      </c>
    </row>
    <row r="2667" spans="1:2">
      <c r="A2667" s="88">
        <v>40438</v>
      </c>
      <c r="B2667" s="89">
        <v>2.7909999999999999</v>
      </c>
    </row>
    <row r="2668" spans="1:2">
      <c r="A2668" s="88">
        <v>40437</v>
      </c>
      <c r="B2668" s="89">
        <v>2.7839999999999998</v>
      </c>
    </row>
    <row r="2669" spans="1:2">
      <c r="A2669" s="88">
        <v>40436</v>
      </c>
      <c r="B2669" s="89">
        <v>2.7410000000000001</v>
      </c>
    </row>
    <row r="2670" spans="1:2">
      <c r="A2670" s="88">
        <v>40435</v>
      </c>
      <c r="B2670" s="89">
        <v>2.68</v>
      </c>
    </row>
    <row r="2671" spans="1:2">
      <c r="A2671" s="88">
        <v>40434</v>
      </c>
      <c r="B2671" s="89">
        <v>2.7429999999999999</v>
      </c>
    </row>
    <row r="2672" spans="1:2">
      <c r="A2672" s="88">
        <v>40433</v>
      </c>
      <c r="B2672" s="89" t="s">
        <v>145</v>
      </c>
    </row>
    <row r="2673" spans="1:2">
      <c r="A2673" s="88">
        <v>40432</v>
      </c>
      <c r="B2673" s="89" t="s">
        <v>145</v>
      </c>
    </row>
    <row r="2674" spans="1:2">
      <c r="A2674" s="88">
        <v>40431</v>
      </c>
      <c r="B2674" s="89">
        <v>2.6869999999999998</v>
      </c>
    </row>
    <row r="2675" spans="1:2">
      <c r="A2675" s="88">
        <v>40430</v>
      </c>
      <c r="B2675" s="89">
        <v>2.6219999999999999</v>
      </c>
    </row>
    <row r="2676" spans="1:2">
      <c r="A2676" s="88">
        <v>40429</v>
      </c>
      <c r="B2676" s="89">
        <v>2.6019999999999999</v>
      </c>
    </row>
    <row r="2677" spans="1:2">
      <c r="A2677" s="88">
        <v>40428</v>
      </c>
      <c r="B2677" s="89">
        <v>2.59</v>
      </c>
    </row>
    <row r="2678" spans="1:2">
      <c r="A2678" s="88">
        <v>40427</v>
      </c>
      <c r="B2678" s="89">
        <v>2.6320000000000001</v>
      </c>
    </row>
    <row r="2679" spans="1:2">
      <c r="A2679" s="88">
        <v>40426</v>
      </c>
      <c r="B2679" s="89" t="s">
        <v>145</v>
      </c>
    </row>
    <row r="2680" spans="1:2">
      <c r="A2680" s="88">
        <v>40425</v>
      </c>
      <c r="B2680" s="89" t="s">
        <v>145</v>
      </c>
    </row>
    <row r="2681" spans="1:2">
      <c r="A2681" s="88">
        <v>40424</v>
      </c>
      <c r="B2681" s="89">
        <v>2.6150000000000002</v>
      </c>
    </row>
    <row r="2682" spans="1:2">
      <c r="A2682" s="88">
        <v>40423</v>
      </c>
      <c r="B2682" s="89">
        <v>2.59</v>
      </c>
    </row>
    <row r="2683" spans="1:2">
      <c r="A2683" s="88">
        <v>40422</v>
      </c>
      <c r="B2683" s="89">
        <v>2.573</v>
      </c>
    </row>
    <row r="2684" spans="1:2">
      <c r="A2684" s="88">
        <v>40421</v>
      </c>
      <c r="B2684" s="89">
        <v>2.472</v>
      </c>
    </row>
    <row r="2685" spans="1:2">
      <c r="A2685" s="88">
        <v>40420</v>
      </c>
      <c r="B2685" s="89">
        <v>2.4980000000000002</v>
      </c>
    </row>
    <row r="2686" spans="1:2">
      <c r="A2686" s="88">
        <v>40419</v>
      </c>
      <c r="B2686" s="89" t="s">
        <v>145</v>
      </c>
    </row>
    <row r="2687" spans="1:2">
      <c r="A2687" s="88">
        <v>40418</v>
      </c>
      <c r="B2687" s="89" t="s">
        <v>145</v>
      </c>
    </row>
    <row r="2688" spans="1:2">
      <c r="A2688" s="88">
        <v>40417</v>
      </c>
      <c r="B2688" s="89">
        <v>2.4910000000000001</v>
      </c>
    </row>
    <row r="2689" spans="1:2">
      <c r="A2689" s="88">
        <v>40416</v>
      </c>
      <c r="B2689" s="89">
        <v>2.5019999999999998</v>
      </c>
    </row>
    <row r="2690" spans="1:2">
      <c r="A2690" s="88">
        <v>40415</v>
      </c>
      <c r="B2690" s="89">
        <v>2.4820000000000002</v>
      </c>
    </row>
    <row r="2691" spans="1:2">
      <c r="A2691" s="88">
        <v>40414</v>
      </c>
      <c r="B2691" s="89">
        <v>2.4990000000000001</v>
      </c>
    </row>
    <row r="2692" spans="1:2">
      <c r="A2692" s="88">
        <v>40413</v>
      </c>
      <c r="B2692" s="89">
        <v>2.6040000000000001</v>
      </c>
    </row>
    <row r="2693" spans="1:2">
      <c r="A2693" s="88">
        <v>40412</v>
      </c>
      <c r="B2693" s="89" t="s">
        <v>145</v>
      </c>
    </row>
    <row r="2694" spans="1:2">
      <c r="A2694" s="88">
        <v>40411</v>
      </c>
      <c r="B2694" s="89" t="s">
        <v>145</v>
      </c>
    </row>
    <row r="2695" spans="1:2">
      <c r="A2695" s="88">
        <v>40410</v>
      </c>
      <c r="B2695" s="89">
        <v>2.5920000000000001</v>
      </c>
    </row>
    <row r="2696" spans="1:2">
      <c r="A2696" s="88">
        <v>40409</v>
      </c>
      <c r="B2696" s="89">
        <v>2.6150000000000002</v>
      </c>
    </row>
    <row r="2697" spans="1:2">
      <c r="A2697" s="88">
        <v>40408</v>
      </c>
      <c r="B2697" s="89">
        <v>2.6360000000000001</v>
      </c>
    </row>
    <row r="2698" spans="1:2">
      <c r="A2698" s="88">
        <v>40407</v>
      </c>
      <c r="B2698" s="89">
        <v>2.698</v>
      </c>
    </row>
    <row r="2699" spans="1:2">
      <c r="A2699" s="88">
        <v>40406</v>
      </c>
      <c r="B2699" s="89">
        <v>2.665</v>
      </c>
    </row>
    <row r="2700" spans="1:2">
      <c r="A2700" s="88">
        <v>40405</v>
      </c>
      <c r="B2700" s="89" t="s">
        <v>145</v>
      </c>
    </row>
    <row r="2701" spans="1:2">
      <c r="A2701" s="88">
        <v>40404</v>
      </c>
      <c r="B2701" s="89" t="s">
        <v>145</v>
      </c>
    </row>
    <row r="2702" spans="1:2">
      <c r="A2702" s="88">
        <v>40403</v>
      </c>
      <c r="B2702" s="89">
        <v>2.7290000000000001</v>
      </c>
    </row>
    <row r="2703" spans="1:2">
      <c r="A2703" s="88">
        <v>40402</v>
      </c>
      <c r="B2703" s="89">
        <v>2.7210000000000001</v>
      </c>
    </row>
    <row r="2704" spans="1:2">
      <c r="A2704" s="88">
        <v>40401</v>
      </c>
      <c r="B2704" s="89">
        <v>2.7320000000000002</v>
      </c>
    </row>
    <row r="2705" spans="1:2">
      <c r="A2705" s="88">
        <v>40400</v>
      </c>
      <c r="B2705" s="89">
        <v>2.8220000000000001</v>
      </c>
    </row>
    <row r="2706" spans="1:2">
      <c r="A2706" s="88">
        <v>40399</v>
      </c>
      <c r="B2706" s="89">
        <v>2.7810000000000001</v>
      </c>
    </row>
    <row r="2707" spans="1:2">
      <c r="A2707" s="88">
        <v>40398</v>
      </c>
      <c r="B2707" s="89" t="s">
        <v>145</v>
      </c>
    </row>
    <row r="2708" spans="1:2">
      <c r="A2708" s="88">
        <v>40397</v>
      </c>
      <c r="B2708" s="89" t="s">
        <v>145</v>
      </c>
    </row>
    <row r="2709" spans="1:2">
      <c r="A2709" s="88">
        <v>40396</v>
      </c>
      <c r="B2709" s="89">
        <v>2.7810000000000001</v>
      </c>
    </row>
    <row r="2710" spans="1:2">
      <c r="A2710" s="88">
        <v>40395</v>
      </c>
      <c r="B2710" s="89">
        <v>2.8559999999999999</v>
      </c>
    </row>
    <row r="2711" spans="1:2">
      <c r="A2711" s="88">
        <v>40394</v>
      </c>
      <c r="B2711" s="89">
        <v>2.8809999999999998</v>
      </c>
    </row>
    <row r="2712" spans="1:2">
      <c r="A2712" s="88">
        <v>40393</v>
      </c>
      <c r="B2712" s="89">
        <v>2.8839999999999999</v>
      </c>
    </row>
    <row r="2713" spans="1:2">
      <c r="A2713" s="88">
        <v>40392</v>
      </c>
      <c r="B2713" s="89">
        <v>2.9849999999999999</v>
      </c>
    </row>
    <row r="2714" spans="1:2">
      <c r="A2714" s="88">
        <v>40391</v>
      </c>
      <c r="B2714" s="89" t="s">
        <v>145</v>
      </c>
    </row>
    <row r="2715" spans="1:2">
      <c r="A2715" s="88">
        <v>40390</v>
      </c>
      <c r="B2715" s="89" t="s">
        <v>145</v>
      </c>
    </row>
    <row r="2716" spans="1:2">
      <c r="A2716" s="88">
        <v>40389</v>
      </c>
      <c r="B2716" s="89">
        <v>2.9594269999999998</v>
      </c>
    </row>
    <row r="2717" spans="1:2">
      <c r="A2717" s="88">
        <v>40388</v>
      </c>
      <c r="B2717" s="89">
        <v>3.0049999999999999</v>
      </c>
    </row>
    <row r="2718" spans="1:2">
      <c r="A2718" s="88">
        <v>40387</v>
      </c>
      <c r="B2718" s="89">
        <v>3.0070000000000001</v>
      </c>
    </row>
    <row r="2719" spans="1:2">
      <c r="A2719" s="88">
        <v>40386</v>
      </c>
      <c r="B2719" s="89">
        <v>3.0379999999999998</v>
      </c>
    </row>
    <row r="2720" spans="1:2">
      <c r="A2720" s="88">
        <v>40385</v>
      </c>
      <c r="B2720" s="89">
        <v>3.0209999999999999</v>
      </c>
    </row>
    <row r="2721" spans="1:2">
      <c r="A2721" s="88">
        <v>40384</v>
      </c>
      <c r="B2721" s="89" t="s">
        <v>145</v>
      </c>
    </row>
    <row r="2722" spans="1:2">
      <c r="A2722" s="88">
        <v>40383</v>
      </c>
      <c r="B2722" s="89" t="s">
        <v>145</v>
      </c>
    </row>
    <row r="2723" spans="1:2">
      <c r="A2723" s="88">
        <v>40382</v>
      </c>
      <c r="B2723" s="89">
        <v>2.9969999999999999</v>
      </c>
    </row>
    <row r="2724" spans="1:2">
      <c r="A2724" s="88">
        <v>40381</v>
      </c>
      <c r="B2724" s="89">
        <v>2.9860000000000002</v>
      </c>
    </row>
    <row r="2725" spans="1:2">
      <c r="A2725" s="88">
        <v>40380</v>
      </c>
      <c r="B2725" s="89">
        <v>2.9740000000000002</v>
      </c>
    </row>
    <row r="2726" spans="1:2">
      <c r="A2726" s="88">
        <v>40379</v>
      </c>
      <c r="B2726" s="89">
        <v>2.9870000000000001</v>
      </c>
    </row>
    <row r="2727" spans="1:2">
      <c r="A2727" s="88">
        <v>40378</v>
      </c>
      <c r="B2727" s="89">
        <v>2.9996459999999998</v>
      </c>
    </row>
    <row r="2728" spans="1:2">
      <c r="A2728" s="88">
        <v>40377</v>
      </c>
      <c r="B2728" s="89" t="s">
        <v>145</v>
      </c>
    </row>
    <row r="2729" spans="1:2">
      <c r="A2729" s="88">
        <v>40376</v>
      </c>
      <c r="B2729" s="89" t="s">
        <v>145</v>
      </c>
    </row>
    <row r="2730" spans="1:2">
      <c r="A2730" s="88">
        <v>40375</v>
      </c>
      <c r="B2730" s="89">
        <v>2.9649999999999999</v>
      </c>
    </row>
    <row r="2731" spans="1:2">
      <c r="A2731" s="88">
        <v>40374</v>
      </c>
      <c r="B2731" s="89">
        <v>3.0110000000000001</v>
      </c>
    </row>
    <row r="2732" spans="1:2">
      <c r="A2732" s="88">
        <v>40373</v>
      </c>
      <c r="B2732" s="89">
        <v>3.0035270000000001</v>
      </c>
    </row>
    <row r="2733" spans="1:2">
      <c r="A2733" s="88">
        <v>40372</v>
      </c>
      <c r="B2733" s="89">
        <v>2.9759519999999999</v>
      </c>
    </row>
    <row r="2734" spans="1:2">
      <c r="A2734" s="88">
        <v>40371</v>
      </c>
      <c r="B2734" s="89">
        <v>2.9369999999999998</v>
      </c>
    </row>
    <row r="2735" spans="1:2">
      <c r="A2735" s="88">
        <v>40370</v>
      </c>
      <c r="B2735" s="89" t="s">
        <v>145</v>
      </c>
    </row>
    <row r="2736" spans="1:2">
      <c r="A2736" s="88">
        <v>40369</v>
      </c>
      <c r="B2736" s="89" t="s">
        <v>145</v>
      </c>
    </row>
    <row r="2737" spans="1:2">
      <c r="A2737" s="88">
        <v>40368</v>
      </c>
      <c r="B2737" s="89">
        <v>2.9830000000000001</v>
      </c>
    </row>
    <row r="2738" spans="1:2">
      <c r="A2738" s="88">
        <v>40367</v>
      </c>
      <c r="B2738" s="89">
        <v>3</v>
      </c>
    </row>
    <row r="2739" spans="1:2">
      <c r="A2739" s="88">
        <v>40366</v>
      </c>
      <c r="B2739" s="89">
        <v>2.9790000000000001</v>
      </c>
    </row>
    <row r="2740" spans="1:2">
      <c r="A2740" s="88">
        <v>40365</v>
      </c>
      <c r="B2740" s="89">
        <v>2.9670000000000001</v>
      </c>
    </row>
    <row r="2741" spans="1:2">
      <c r="A2741" s="88">
        <v>40364</v>
      </c>
      <c r="B2741" s="89">
        <v>2.9249999999999998</v>
      </c>
    </row>
    <row r="2742" spans="1:2">
      <c r="A2742" s="88">
        <v>40363</v>
      </c>
      <c r="B2742" s="89" t="s">
        <v>145</v>
      </c>
    </row>
    <row r="2743" spans="1:2">
      <c r="A2743" s="88">
        <v>40362</v>
      </c>
      <c r="B2743" s="89" t="s">
        <v>145</v>
      </c>
    </row>
    <row r="2744" spans="1:2">
      <c r="A2744" s="88">
        <v>40361</v>
      </c>
      <c r="B2744" s="89">
        <v>2.9969999999999999</v>
      </c>
    </row>
    <row r="2745" spans="1:2">
      <c r="A2745" s="88">
        <v>40360</v>
      </c>
      <c r="B2745" s="89">
        <v>3.0191400000000002</v>
      </c>
    </row>
    <row r="2746" spans="1:2">
      <c r="A2746" s="88">
        <v>40359</v>
      </c>
      <c r="B2746" s="89">
        <v>3.0550000000000002</v>
      </c>
    </row>
    <row r="2747" spans="1:2">
      <c r="A2747" s="88">
        <v>40358</v>
      </c>
      <c r="B2747" s="89">
        <v>3.0569999999999999</v>
      </c>
    </row>
    <row r="2748" spans="1:2">
      <c r="A2748" s="88">
        <v>40357</v>
      </c>
      <c r="B2748" s="89">
        <v>3.1269999999999998</v>
      </c>
    </row>
    <row r="2749" spans="1:2">
      <c r="A2749" s="88">
        <v>40356</v>
      </c>
      <c r="B2749" s="89" t="s">
        <v>145</v>
      </c>
    </row>
    <row r="2750" spans="1:2">
      <c r="A2750" s="88">
        <v>40355</v>
      </c>
      <c r="B2750" s="89" t="s">
        <v>145</v>
      </c>
    </row>
    <row r="2751" spans="1:2">
      <c r="A2751" s="88">
        <v>40354</v>
      </c>
      <c r="B2751" s="89">
        <v>3.0870000000000002</v>
      </c>
    </row>
    <row r="2752" spans="1:2">
      <c r="A2752" s="88">
        <v>40353</v>
      </c>
      <c r="B2752" s="89">
        <v>3.077</v>
      </c>
    </row>
    <row r="2753" spans="1:2">
      <c r="A2753" s="88">
        <v>40352</v>
      </c>
      <c r="B2753" s="89">
        <v>3.0840000000000001</v>
      </c>
    </row>
    <row r="2754" spans="1:2">
      <c r="A2754" s="88">
        <v>40351</v>
      </c>
      <c r="B2754" s="89">
        <v>3.07</v>
      </c>
    </row>
    <row r="2755" spans="1:2">
      <c r="A2755" s="88">
        <v>40350</v>
      </c>
      <c r="B2755" s="89">
        <v>3.113</v>
      </c>
    </row>
    <row r="2756" spans="1:2">
      <c r="A2756" s="88">
        <v>40349</v>
      </c>
      <c r="B2756" s="89" t="s">
        <v>145</v>
      </c>
    </row>
    <row r="2757" spans="1:2">
      <c r="A2757" s="88">
        <v>40348</v>
      </c>
      <c r="B2757" s="89" t="s">
        <v>145</v>
      </c>
    </row>
    <row r="2758" spans="1:2">
      <c r="A2758" s="88">
        <v>40347</v>
      </c>
      <c r="B2758" s="89">
        <v>3.133</v>
      </c>
    </row>
    <row r="2759" spans="1:2">
      <c r="A2759" s="88">
        <v>40346</v>
      </c>
      <c r="B2759" s="89">
        <v>3.0859999999999999</v>
      </c>
    </row>
    <row r="2760" spans="1:2">
      <c r="A2760" s="88">
        <v>40345</v>
      </c>
      <c r="B2760" s="89">
        <v>3.1059999999999999</v>
      </c>
    </row>
    <row r="2761" spans="1:2">
      <c r="A2761" s="88">
        <v>40344</v>
      </c>
      <c r="B2761" s="89">
        <v>3.121</v>
      </c>
    </row>
    <row r="2762" spans="1:2">
      <c r="A2762" s="88">
        <v>40343</v>
      </c>
      <c r="B2762" s="89">
        <v>3.1006879999999999</v>
      </c>
    </row>
    <row r="2763" spans="1:2">
      <c r="A2763" s="88">
        <v>40342</v>
      </c>
      <c r="B2763" s="89" t="s">
        <v>145</v>
      </c>
    </row>
    <row r="2764" spans="1:2">
      <c r="A2764" s="88">
        <v>40341</v>
      </c>
      <c r="B2764" s="89" t="s">
        <v>145</v>
      </c>
    </row>
    <row r="2765" spans="1:2">
      <c r="A2765" s="88">
        <v>40340</v>
      </c>
      <c r="B2765" s="89">
        <v>3.05</v>
      </c>
    </row>
    <row r="2766" spans="1:2">
      <c r="A2766" s="88">
        <v>40339</v>
      </c>
      <c r="B2766" s="89">
        <v>3.0880000000000001</v>
      </c>
    </row>
    <row r="2767" spans="1:2">
      <c r="A2767" s="88">
        <v>40338</v>
      </c>
      <c r="B2767" s="89">
        <v>3.0590000000000002</v>
      </c>
    </row>
    <row r="2768" spans="1:2">
      <c r="A2768" s="88">
        <v>40337</v>
      </c>
      <c r="B2768" s="89">
        <v>3.1070000000000002</v>
      </c>
    </row>
    <row r="2769" spans="1:2">
      <c r="A2769" s="88">
        <v>40336</v>
      </c>
      <c r="B2769" s="89">
        <v>3.0559949999999998</v>
      </c>
    </row>
    <row r="2770" spans="1:2">
      <c r="A2770" s="88">
        <v>40335</v>
      </c>
      <c r="B2770" s="89" t="s">
        <v>145</v>
      </c>
    </row>
    <row r="2771" spans="1:2">
      <c r="A2771" s="88">
        <v>40334</v>
      </c>
      <c r="B2771" s="89" t="s">
        <v>145</v>
      </c>
    </row>
    <row r="2772" spans="1:2">
      <c r="A2772" s="88">
        <v>40333</v>
      </c>
      <c r="B2772" s="89">
        <v>3.0329999999999999</v>
      </c>
    </row>
    <row r="2773" spans="1:2">
      <c r="A2773" s="88">
        <v>40332</v>
      </c>
      <c r="B2773" s="89">
        <v>3.032</v>
      </c>
    </row>
    <row r="2774" spans="1:2">
      <c r="A2774" s="88">
        <v>40331</v>
      </c>
      <c r="B2774" s="89">
        <v>2.9780000000000002</v>
      </c>
    </row>
    <row r="2775" spans="1:2">
      <c r="A2775" s="88">
        <v>40330</v>
      </c>
      <c r="B2775" s="89">
        <v>2.9910000000000001</v>
      </c>
    </row>
    <row r="2776" spans="1:2">
      <c r="A2776" s="88">
        <v>40329</v>
      </c>
      <c r="B2776" s="89">
        <v>2.9129999999999998</v>
      </c>
    </row>
    <row r="2777" spans="1:2">
      <c r="A2777" s="88">
        <v>40328</v>
      </c>
      <c r="B2777" s="89" t="s">
        <v>145</v>
      </c>
    </row>
    <row r="2778" spans="1:2">
      <c r="A2778" s="88">
        <v>40327</v>
      </c>
      <c r="B2778" s="89" t="s">
        <v>145</v>
      </c>
    </row>
    <row r="2779" spans="1:2">
      <c r="A2779" s="88">
        <v>40326</v>
      </c>
      <c r="B2779" s="89">
        <v>2.9569999999999999</v>
      </c>
    </row>
    <row r="2780" spans="1:2">
      <c r="A2780" s="88">
        <v>40325</v>
      </c>
      <c r="B2780" s="89">
        <v>2.9620000000000002</v>
      </c>
    </row>
    <row r="2781" spans="1:2">
      <c r="A2781" s="88">
        <v>40324</v>
      </c>
      <c r="B2781" s="89">
        <v>2.92</v>
      </c>
    </row>
    <row r="2782" spans="1:2">
      <c r="A2782" s="88">
        <v>40323</v>
      </c>
      <c r="B2782" s="89">
        <v>2.8490000000000002</v>
      </c>
    </row>
    <row r="2783" spans="1:2">
      <c r="A2783" s="88">
        <v>40322</v>
      </c>
      <c r="B2783" s="89">
        <v>2.9060000000000001</v>
      </c>
    </row>
    <row r="2784" spans="1:2">
      <c r="A2784" s="88">
        <v>40321</v>
      </c>
      <c r="B2784" s="89" t="s">
        <v>145</v>
      </c>
    </row>
    <row r="2785" spans="1:2">
      <c r="A2785" s="88">
        <v>40320</v>
      </c>
      <c r="B2785" s="89" t="s">
        <v>145</v>
      </c>
    </row>
    <row r="2786" spans="1:2">
      <c r="A2786" s="88">
        <v>40319</v>
      </c>
      <c r="B2786" s="89">
        <v>2.92</v>
      </c>
    </row>
    <row r="2787" spans="1:2">
      <c r="A2787" s="88">
        <v>40318</v>
      </c>
      <c r="B2787" s="89">
        <v>2.9140000000000001</v>
      </c>
    </row>
    <row r="2788" spans="1:2">
      <c r="A2788" s="88">
        <v>40317</v>
      </c>
      <c r="B2788" s="89">
        <v>3.036</v>
      </c>
    </row>
    <row r="2789" spans="1:2">
      <c r="A2789" s="88">
        <v>40316</v>
      </c>
      <c r="B2789" s="89">
        <v>3.08</v>
      </c>
    </row>
    <row r="2790" spans="1:2">
      <c r="A2790" s="88">
        <v>40315</v>
      </c>
      <c r="B2790" s="89">
        <v>3.129</v>
      </c>
    </row>
    <row r="2791" spans="1:2">
      <c r="A2791" s="88">
        <v>40314</v>
      </c>
      <c r="B2791" s="89" t="s">
        <v>145</v>
      </c>
    </row>
    <row r="2792" spans="1:2">
      <c r="A2792" s="88">
        <v>40313</v>
      </c>
      <c r="B2792" s="89" t="s">
        <v>145</v>
      </c>
    </row>
    <row r="2793" spans="1:2">
      <c r="A2793" s="88">
        <v>40312</v>
      </c>
      <c r="B2793" s="89">
        <v>3.125</v>
      </c>
    </row>
    <row r="2794" spans="1:2">
      <c r="A2794" s="88">
        <v>40311</v>
      </c>
      <c r="B2794" s="89">
        <v>3.1930000000000001</v>
      </c>
    </row>
    <row r="2795" spans="1:2">
      <c r="A2795" s="88">
        <v>40310</v>
      </c>
      <c r="B2795" s="89">
        <v>3.2109999999999999</v>
      </c>
    </row>
    <row r="2796" spans="1:2">
      <c r="A2796" s="88">
        <v>40309</v>
      </c>
      <c r="B2796" s="89">
        <v>3.22</v>
      </c>
    </row>
    <row r="2797" spans="1:2">
      <c r="A2797" s="88">
        <v>40308</v>
      </c>
      <c r="B2797" s="89">
        <v>3.2469999999999999</v>
      </c>
    </row>
    <row r="2798" spans="1:2">
      <c r="A2798" s="88">
        <v>40307</v>
      </c>
      <c r="B2798" s="89" t="s">
        <v>145</v>
      </c>
    </row>
    <row r="2799" spans="1:2">
      <c r="A2799" s="88">
        <v>40306</v>
      </c>
      <c r="B2799" s="89" t="s">
        <v>145</v>
      </c>
    </row>
    <row r="2800" spans="1:2">
      <c r="A2800" s="88">
        <v>40305</v>
      </c>
      <c r="B2800" s="89">
        <v>3.1120000000000001</v>
      </c>
    </row>
    <row r="2801" spans="1:2">
      <c r="A2801" s="88">
        <v>40304</v>
      </c>
      <c r="B2801" s="89">
        <v>3.1779999999999999</v>
      </c>
    </row>
    <row r="2802" spans="1:2">
      <c r="A2802" s="88">
        <v>40303</v>
      </c>
      <c r="B2802" s="89">
        <v>3.145</v>
      </c>
    </row>
    <row r="2803" spans="1:2">
      <c r="A2803" s="88">
        <v>40302</v>
      </c>
      <c r="B2803" s="89">
        <v>3.24</v>
      </c>
    </row>
    <row r="2804" spans="1:2">
      <c r="A2804" s="88">
        <v>40301</v>
      </c>
      <c r="B2804" s="89">
        <v>3.3319999999999999</v>
      </c>
    </row>
    <row r="2805" spans="1:2">
      <c r="A2805" s="88">
        <v>40300</v>
      </c>
      <c r="B2805" s="89" t="s">
        <v>145</v>
      </c>
    </row>
    <row r="2806" spans="1:2">
      <c r="A2806" s="88">
        <v>40299</v>
      </c>
      <c r="B2806" s="89" t="s">
        <v>145</v>
      </c>
    </row>
    <row r="2807" spans="1:2">
      <c r="A2807" s="88">
        <v>40298</v>
      </c>
      <c r="B2807" s="89">
        <v>3.302</v>
      </c>
    </row>
    <row r="2808" spans="1:2">
      <c r="A2808" s="88">
        <v>40297</v>
      </c>
      <c r="B2808" s="89">
        <v>3.3460000000000001</v>
      </c>
    </row>
    <row r="2809" spans="1:2">
      <c r="A2809" s="88">
        <v>40296</v>
      </c>
      <c r="B2809" s="89">
        <v>3.335</v>
      </c>
    </row>
    <row r="2810" spans="1:2">
      <c r="A2810" s="88">
        <v>40295</v>
      </c>
      <c r="B2810" s="89">
        <v>3.3570000000000002</v>
      </c>
    </row>
    <row r="2811" spans="1:2">
      <c r="A2811" s="88">
        <v>40294</v>
      </c>
      <c r="B2811" s="89">
        <v>3.3580000000000001</v>
      </c>
    </row>
    <row r="2812" spans="1:2">
      <c r="A2812" s="88">
        <v>40293</v>
      </c>
      <c r="B2812" s="89" t="s">
        <v>145</v>
      </c>
    </row>
    <row r="2813" spans="1:2">
      <c r="A2813" s="88">
        <v>40292</v>
      </c>
      <c r="B2813" s="89" t="s">
        <v>145</v>
      </c>
    </row>
    <row r="2814" spans="1:2">
      <c r="A2814" s="88">
        <v>40291</v>
      </c>
      <c r="B2814" s="89">
        <v>3.3839999999999999</v>
      </c>
    </row>
    <row r="2815" spans="1:2">
      <c r="A2815" s="88">
        <v>40290</v>
      </c>
      <c r="B2815" s="89">
        <v>3.3780000000000001</v>
      </c>
    </row>
    <row r="2816" spans="1:2">
      <c r="A2816" s="88">
        <v>40289</v>
      </c>
      <c r="B2816" s="89">
        <v>3.4020000000000001</v>
      </c>
    </row>
    <row r="2817" spans="1:2">
      <c r="A2817" s="88">
        <v>40288</v>
      </c>
      <c r="B2817" s="89">
        <v>3.3839999999999999</v>
      </c>
    </row>
    <row r="2818" spans="1:2">
      <c r="A2818" s="88">
        <v>40287</v>
      </c>
      <c r="B2818" s="89">
        <v>3.38</v>
      </c>
    </row>
    <row r="2819" spans="1:2">
      <c r="A2819" s="88">
        <v>40286</v>
      </c>
      <c r="B2819" s="89" t="s">
        <v>145</v>
      </c>
    </row>
    <row r="2820" spans="1:2">
      <c r="A2820" s="88">
        <v>40285</v>
      </c>
      <c r="B2820" s="89" t="s">
        <v>145</v>
      </c>
    </row>
    <row r="2821" spans="1:2">
      <c r="A2821" s="88">
        <v>40284</v>
      </c>
      <c r="B2821" s="89">
        <v>3.407</v>
      </c>
    </row>
    <row r="2822" spans="1:2">
      <c r="A2822" s="88">
        <v>40283</v>
      </c>
      <c r="B2822" s="89">
        <v>3.4340000000000002</v>
      </c>
    </row>
    <row r="2823" spans="1:2">
      <c r="A2823" s="88">
        <v>40282</v>
      </c>
      <c r="B2823" s="89">
        <v>3.431</v>
      </c>
    </row>
    <row r="2824" spans="1:2">
      <c r="A2824" s="88">
        <v>40281</v>
      </c>
      <c r="B2824" s="89">
        <v>3.4569999999999999</v>
      </c>
    </row>
    <row r="2825" spans="1:2">
      <c r="A2825" s="88">
        <v>40280</v>
      </c>
      <c r="B2825" s="89">
        <v>3.4569999999999999</v>
      </c>
    </row>
    <row r="2826" spans="1:2">
      <c r="A2826" s="88">
        <v>40279</v>
      </c>
      <c r="B2826" s="89" t="s">
        <v>145</v>
      </c>
    </row>
    <row r="2827" spans="1:2">
      <c r="A2827" s="88">
        <v>40278</v>
      </c>
      <c r="B2827" s="89" t="s">
        <v>145</v>
      </c>
    </row>
    <row r="2828" spans="1:2">
      <c r="A2828" s="88">
        <v>40277</v>
      </c>
      <c r="B2828" s="89">
        <v>3.4550000000000001</v>
      </c>
    </row>
    <row r="2829" spans="1:2">
      <c r="A2829" s="88">
        <v>40276</v>
      </c>
      <c r="B2829" s="89">
        <v>3.427</v>
      </c>
    </row>
    <row r="2830" spans="1:2">
      <c r="A2830" s="88">
        <v>40275</v>
      </c>
      <c r="B2830" s="89">
        <v>3.45</v>
      </c>
    </row>
    <row r="2831" spans="1:2">
      <c r="A2831" s="88">
        <v>40274</v>
      </c>
      <c r="B2831" s="89">
        <v>3.4569999999999999</v>
      </c>
    </row>
    <row r="2832" spans="1:2">
      <c r="A2832" s="88">
        <v>40273</v>
      </c>
      <c r="B2832" s="89" t="s">
        <v>145</v>
      </c>
    </row>
    <row r="2833" spans="1:2">
      <c r="A2833" s="88">
        <v>40272</v>
      </c>
      <c r="B2833" s="89" t="s">
        <v>145</v>
      </c>
    </row>
    <row r="2834" spans="1:2">
      <c r="A2834" s="88">
        <v>40271</v>
      </c>
      <c r="B2834" s="89" t="s">
        <v>145</v>
      </c>
    </row>
    <row r="2835" spans="1:2">
      <c r="A2835" s="88">
        <v>40270</v>
      </c>
      <c r="B2835" s="89">
        <v>3.4169999999999998</v>
      </c>
    </row>
    <row r="2836" spans="1:2">
      <c r="A2836" s="88">
        <v>40269</v>
      </c>
      <c r="B2836" s="89">
        <v>3.4159999999999999</v>
      </c>
    </row>
    <row r="2837" spans="1:2">
      <c r="A2837" s="88">
        <v>40268</v>
      </c>
      <c r="B2837" s="89">
        <v>3.419</v>
      </c>
    </row>
    <row r="2838" spans="1:2">
      <c r="A2838" s="88">
        <v>40267</v>
      </c>
      <c r="B2838" s="89">
        <v>3.4609999999999999</v>
      </c>
    </row>
    <row r="2839" spans="1:2">
      <c r="A2839" s="88">
        <v>40266</v>
      </c>
      <c r="B2839" s="89">
        <v>3.45</v>
      </c>
    </row>
    <row r="2840" spans="1:2">
      <c r="A2840" s="88">
        <v>40265</v>
      </c>
      <c r="B2840" s="89" t="s">
        <v>145</v>
      </c>
    </row>
    <row r="2841" spans="1:2">
      <c r="A2841" s="88">
        <v>40264</v>
      </c>
      <c r="B2841" s="89" t="s">
        <v>145</v>
      </c>
    </row>
    <row r="2842" spans="1:2">
      <c r="A2842" s="88">
        <v>40263</v>
      </c>
      <c r="B2842" s="89">
        <v>3.4870000000000001</v>
      </c>
    </row>
    <row r="2843" spans="1:2">
      <c r="A2843" s="88">
        <v>40262</v>
      </c>
      <c r="B2843" s="89">
        <v>3.4609999999999999</v>
      </c>
    </row>
    <row r="2844" spans="1:2">
      <c r="A2844" s="88">
        <v>40261</v>
      </c>
      <c r="B2844" s="89">
        <v>3.403</v>
      </c>
    </row>
    <row r="2845" spans="1:2">
      <c r="A2845" s="88">
        <v>40260</v>
      </c>
      <c r="B2845" s="89">
        <v>3.3719999999999999</v>
      </c>
    </row>
    <row r="2846" spans="1:2">
      <c r="A2846" s="88">
        <v>40259</v>
      </c>
      <c r="B2846" s="89">
        <v>3.3889999999999998</v>
      </c>
    </row>
    <row r="2847" spans="1:2">
      <c r="A2847" s="88">
        <v>40258</v>
      </c>
      <c r="B2847" s="89" t="s">
        <v>145</v>
      </c>
    </row>
    <row r="2848" spans="1:2">
      <c r="A2848" s="88">
        <v>40257</v>
      </c>
      <c r="B2848" s="89" t="s">
        <v>145</v>
      </c>
    </row>
    <row r="2849" spans="1:2">
      <c r="A2849" s="88">
        <v>40256</v>
      </c>
      <c r="B2849" s="89">
        <v>3.4209999999999998</v>
      </c>
    </row>
    <row r="2850" spans="1:2">
      <c r="A2850" s="88">
        <v>40255</v>
      </c>
      <c r="B2850" s="89">
        <v>3.4430000000000001</v>
      </c>
    </row>
    <row r="2851" spans="1:2">
      <c r="A2851" s="88">
        <v>40254</v>
      </c>
      <c r="B2851" s="89">
        <v>3.4</v>
      </c>
    </row>
    <row r="2852" spans="1:2">
      <c r="A2852" s="88">
        <v>40253</v>
      </c>
      <c r="B2852" s="89">
        <v>3.4350000000000001</v>
      </c>
    </row>
    <row r="2853" spans="1:2">
      <c r="A2853" s="88">
        <v>40252</v>
      </c>
      <c r="B2853" s="89">
        <v>3.452</v>
      </c>
    </row>
    <row r="2854" spans="1:2">
      <c r="A2854" s="88">
        <v>40251</v>
      </c>
      <c r="B2854" s="89" t="s">
        <v>145</v>
      </c>
    </row>
    <row r="2855" spans="1:2">
      <c r="A2855" s="88">
        <v>40250</v>
      </c>
      <c r="B2855" s="89" t="s">
        <v>145</v>
      </c>
    </row>
    <row r="2856" spans="1:2">
      <c r="A2856" s="88">
        <v>40249</v>
      </c>
      <c r="B2856" s="89">
        <v>3.5070000000000001</v>
      </c>
    </row>
    <row r="2857" spans="1:2">
      <c r="A2857" s="88">
        <v>40248</v>
      </c>
      <c r="B2857" s="89">
        <v>3.472</v>
      </c>
    </row>
    <row r="2858" spans="1:2">
      <c r="A2858" s="88">
        <v>40247</v>
      </c>
      <c r="B2858" s="89">
        <v>3.4569999999999999</v>
      </c>
    </row>
    <row r="2859" spans="1:2">
      <c r="A2859" s="88">
        <v>40246</v>
      </c>
      <c r="B2859" s="89">
        <v>3.4279999999999999</v>
      </c>
    </row>
    <row r="2860" spans="1:2">
      <c r="A2860" s="88">
        <v>40245</v>
      </c>
      <c r="B2860" s="89">
        <v>3.4510000000000001</v>
      </c>
    </row>
    <row r="2861" spans="1:2">
      <c r="A2861" s="88">
        <v>40244</v>
      </c>
      <c r="B2861" s="89" t="s">
        <v>145</v>
      </c>
    </row>
    <row r="2862" spans="1:2">
      <c r="A2862" s="88">
        <v>40243</v>
      </c>
      <c r="B2862" s="89" t="s">
        <v>145</v>
      </c>
    </row>
    <row r="2863" spans="1:2">
      <c r="A2863" s="88">
        <v>40242</v>
      </c>
      <c r="B2863" s="89">
        <v>3.464</v>
      </c>
    </row>
    <row r="2864" spans="1:2">
      <c r="A2864" s="88">
        <v>40241</v>
      </c>
      <c r="B2864" s="89">
        <v>3.427</v>
      </c>
    </row>
    <row r="2865" spans="1:2">
      <c r="A2865" s="88">
        <v>40240</v>
      </c>
      <c r="B2865" s="89">
        <v>3.43</v>
      </c>
    </row>
    <row r="2866" spans="1:2">
      <c r="A2866" s="88">
        <v>40239</v>
      </c>
      <c r="B2866" s="89">
        <v>3.415</v>
      </c>
    </row>
    <row r="2867" spans="1:2">
      <c r="A2867" s="88">
        <v>40238</v>
      </c>
      <c r="B2867" s="89">
        <v>3.4159999999999999</v>
      </c>
    </row>
    <row r="2868" spans="1:2">
      <c r="A2868" s="88">
        <v>40237</v>
      </c>
      <c r="B2868" s="89" t="s">
        <v>145</v>
      </c>
    </row>
    <row r="2869" spans="1:2">
      <c r="A2869" s="88">
        <v>40236</v>
      </c>
      <c r="B2869" s="89" t="s">
        <v>145</v>
      </c>
    </row>
    <row r="2870" spans="1:2">
      <c r="A2870" s="88">
        <v>40235</v>
      </c>
      <c r="B2870" s="89">
        <v>3.427</v>
      </c>
    </row>
    <row r="2871" spans="1:2">
      <c r="A2871" s="88">
        <v>40234</v>
      </c>
      <c r="B2871" s="89">
        <v>3.41</v>
      </c>
    </row>
    <row r="2872" spans="1:2">
      <c r="A2872" s="88">
        <v>40233</v>
      </c>
      <c r="B2872" s="89">
        <v>3.4140000000000001</v>
      </c>
    </row>
    <row r="2873" spans="1:2">
      <c r="A2873" s="88">
        <v>40232</v>
      </c>
      <c r="B2873" s="89">
        <v>3.427</v>
      </c>
    </row>
    <row r="2874" spans="1:2">
      <c r="A2874" s="88">
        <v>40231</v>
      </c>
      <c r="B2874" s="89">
        <v>3.5529999999999999</v>
      </c>
    </row>
    <row r="2875" spans="1:2">
      <c r="A2875" s="88">
        <v>40230</v>
      </c>
      <c r="B2875" s="89" t="s">
        <v>145</v>
      </c>
    </row>
    <row r="2876" spans="1:2">
      <c r="A2876" s="88">
        <v>40229</v>
      </c>
      <c r="B2876" s="89" t="s">
        <v>145</v>
      </c>
    </row>
    <row r="2877" spans="1:2">
      <c r="A2877" s="88">
        <v>40228</v>
      </c>
      <c r="B2877" s="89">
        <v>3.5880000000000001</v>
      </c>
    </row>
    <row r="2878" spans="1:2">
      <c r="A2878" s="88">
        <v>40227</v>
      </c>
      <c r="B2878" s="89">
        <v>3.5590000000000002</v>
      </c>
    </row>
    <row r="2879" spans="1:2">
      <c r="A2879" s="88">
        <v>40226</v>
      </c>
      <c r="B2879" s="89">
        <v>3.5070000000000001</v>
      </c>
    </row>
    <row r="2880" spans="1:2">
      <c r="A2880" s="88">
        <v>40225</v>
      </c>
      <c r="B2880" s="89">
        <v>3.5419999999999998</v>
      </c>
    </row>
    <row r="2881" spans="1:2">
      <c r="A2881" s="88">
        <v>40224</v>
      </c>
      <c r="B2881" s="89">
        <v>3.5419999999999998</v>
      </c>
    </row>
    <row r="2882" spans="1:2">
      <c r="A2882" s="88">
        <v>40223</v>
      </c>
      <c r="B2882" s="89" t="s">
        <v>145</v>
      </c>
    </row>
    <row r="2883" spans="1:2">
      <c r="A2883" s="88">
        <v>40222</v>
      </c>
      <c r="B2883" s="89" t="s">
        <v>145</v>
      </c>
    </row>
    <row r="2884" spans="1:2">
      <c r="A2884" s="88">
        <v>40221</v>
      </c>
      <c r="B2884" s="89">
        <v>3.5270000000000001</v>
      </c>
    </row>
    <row r="2885" spans="1:2">
      <c r="A2885" s="88">
        <v>40220</v>
      </c>
      <c r="B2885" s="89">
        <v>3.548</v>
      </c>
    </row>
    <row r="2886" spans="1:2">
      <c r="A2886" s="88">
        <v>40219</v>
      </c>
      <c r="B2886" s="89">
        <v>3.5059999999999998</v>
      </c>
    </row>
    <row r="2887" spans="1:2">
      <c r="A2887" s="88">
        <v>40218</v>
      </c>
      <c r="B2887" s="89">
        <v>3.5049999999999999</v>
      </c>
    </row>
    <row r="2888" spans="1:2">
      <c r="A2888" s="88">
        <v>40217</v>
      </c>
      <c r="B2888" s="89">
        <v>3.492</v>
      </c>
    </row>
    <row r="2889" spans="1:2">
      <c r="A2889" s="88">
        <v>40216</v>
      </c>
      <c r="B2889" s="89" t="s">
        <v>145</v>
      </c>
    </row>
    <row r="2890" spans="1:2">
      <c r="A2890" s="88">
        <v>40215</v>
      </c>
      <c r="B2890" s="89" t="s">
        <v>145</v>
      </c>
    </row>
    <row r="2891" spans="1:2">
      <c r="A2891" s="88">
        <v>40214</v>
      </c>
      <c r="B2891" s="89">
        <v>3.508</v>
      </c>
    </row>
    <row r="2892" spans="1:2">
      <c r="A2892" s="88">
        <v>40213</v>
      </c>
      <c r="B2892" s="89">
        <v>3.504</v>
      </c>
    </row>
    <row r="2893" spans="1:2">
      <c r="A2893" s="88">
        <v>40212</v>
      </c>
      <c r="B2893" s="89">
        <v>3.4849999999999999</v>
      </c>
    </row>
    <row r="2894" spans="1:2">
      <c r="A2894" s="88">
        <v>40211</v>
      </c>
      <c r="B2894" s="89">
        <v>3.46</v>
      </c>
    </row>
    <row r="2895" spans="1:2">
      <c r="A2895" s="88">
        <v>40210</v>
      </c>
      <c r="B2895" s="89">
        <v>3.4569999999999999</v>
      </c>
    </row>
    <row r="2896" spans="1:2">
      <c r="A2896" s="88">
        <v>40209</v>
      </c>
      <c r="B2896" s="89" t="s">
        <v>145</v>
      </c>
    </row>
    <row r="2897" spans="1:2">
      <c r="A2897" s="88">
        <v>40208</v>
      </c>
      <c r="B2897" s="89" t="s">
        <v>145</v>
      </c>
    </row>
    <row r="2898" spans="1:2">
      <c r="A2898" s="88">
        <v>40207</v>
      </c>
      <c r="B2898" s="89">
        <v>3.4790000000000001</v>
      </c>
    </row>
    <row r="2899" spans="1:2">
      <c r="A2899" s="88">
        <v>40206</v>
      </c>
      <c r="B2899" s="89">
        <v>3.4569999999999999</v>
      </c>
    </row>
    <row r="2900" spans="1:2">
      <c r="A2900" s="88">
        <v>40205</v>
      </c>
      <c r="B2900" s="89">
        <v>3.4409999999999998</v>
      </c>
    </row>
    <row r="2901" spans="1:2">
      <c r="A2901" s="88">
        <v>40204</v>
      </c>
      <c r="B2901" s="89">
        <v>3.4470000000000001</v>
      </c>
    </row>
    <row r="2902" spans="1:2">
      <c r="A2902" s="88">
        <v>40203</v>
      </c>
      <c r="B2902" s="89">
        <v>3.4649999999999999</v>
      </c>
    </row>
    <row r="2903" spans="1:2">
      <c r="A2903" s="88">
        <v>40202</v>
      </c>
      <c r="B2903" s="89" t="s">
        <v>145</v>
      </c>
    </row>
    <row r="2904" spans="1:2">
      <c r="A2904" s="88">
        <v>40201</v>
      </c>
      <c r="B2904" s="89" t="s">
        <v>145</v>
      </c>
    </row>
    <row r="2905" spans="1:2">
      <c r="A2905" s="88">
        <v>40200</v>
      </c>
      <c r="B2905" s="89">
        <v>3.4420000000000002</v>
      </c>
    </row>
    <row r="2906" spans="1:2">
      <c r="A2906" s="88">
        <v>40199</v>
      </c>
      <c r="B2906" s="89">
        <v>3.4830000000000001</v>
      </c>
    </row>
    <row r="2907" spans="1:2">
      <c r="A2907" s="88">
        <v>40198</v>
      </c>
      <c r="B2907" s="89">
        <v>3.476</v>
      </c>
    </row>
    <row r="2908" spans="1:2">
      <c r="A2908" s="88">
        <v>40197</v>
      </c>
      <c r="B2908" s="89">
        <v>3.5249999999999999</v>
      </c>
    </row>
    <row r="2909" spans="1:2">
      <c r="A2909" s="88">
        <v>40196</v>
      </c>
      <c r="B2909" s="89">
        <v>3.4870000000000001</v>
      </c>
    </row>
    <row r="2910" spans="1:2">
      <c r="A2910" s="88">
        <v>40195</v>
      </c>
      <c r="B2910" s="89" t="s">
        <v>145</v>
      </c>
    </row>
    <row r="2911" spans="1:2">
      <c r="A2911" s="88">
        <v>40194</v>
      </c>
      <c r="B2911" s="89" t="s">
        <v>145</v>
      </c>
    </row>
    <row r="2912" spans="1:2">
      <c r="A2912" s="88">
        <v>40193</v>
      </c>
      <c r="B2912" s="89">
        <v>3.5129999999999999</v>
      </c>
    </row>
    <row r="2913" spans="1:2">
      <c r="A2913" s="88">
        <v>40192</v>
      </c>
      <c r="B2913" s="89">
        <v>3.5409999999999999</v>
      </c>
    </row>
    <row r="2914" spans="1:2">
      <c r="A2914" s="88">
        <v>40191</v>
      </c>
      <c r="B2914" s="89">
        <v>3.5310000000000001</v>
      </c>
    </row>
    <row r="2915" spans="1:2">
      <c r="A2915" s="88">
        <v>40190</v>
      </c>
      <c r="B2915" s="89">
        <v>3.5150000000000001</v>
      </c>
    </row>
    <row r="2916" spans="1:2">
      <c r="A2916" s="88">
        <v>40189</v>
      </c>
      <c r="B2916" s="89">
        <v>3.5489999999999999</v>
      </c>
    </row>
    <row r="2917" spans="1:2">
      <c r="A2917" s="88">
        <v>40188</v>
      </c>
      <c r="B2917" s="89" t="s">
        <v>145</v>
      </c>
    </row>
    <row r="2918" spans="1:2">
      <c r="A2918" s="88">
        <v>40187</v>
      </c>
      <c r="B2918" s="89" t="s">
        <v>145</v>
      </c>
    </row>
    <row r="2919" spans="1:2">
      <c r="A2919" s="88">
        <v>40186</v>
      </c>
      <c r="B2919" s="89">
        <v>3.5739999999999998</v>
      </c>
    </row>
    <row r="2920" spans="1:2">
      <c r="A2920" s="88">
        <v>40185</v>
      </c>
      <c r="B2920" s="89">
        <v>3.5790000000000002</v>
      </c>
    </row>
    <row r="2921" spans="1:2">
      <c r="A2921" s="88">
        <v>40184</v>
      </c>
      <c r="B2921" s="89">
        <v>3.6110000000000002</v>
      </c>
    </row>
    <row r="2922" spans="1:2">
      <c r="A2922" s="88">
        <v>40183</v>
      </c>
      <c r="B2922" s="89">
        <v>3.6</v>
      </c>
    </row>
    <row r="2923" spans="1:2">
      <c r="A2923" s="88">
        <v>40182</v>
      </c>
      <c r="B2923" s="89">
        <v>3.5990000000000002</v>
      </c>
    </row>
    <row r="2924" spans="1:2">
      <c r="A2924" s="88">
        <v>40181</v>
      </c>
      <c r="B2924" s="89" t="s">
        <v>145</v>
      </c>
    </row>
    <row r="2925" spans="1:2">
      <c r="A2925" s="88">
        <v>40180</v>
      </c>
      <c r="B2925" s="89" t="s">
        <v>145</v>
      </c>
    </row>
    <row r="2926" spans="1:2">
      <c r="A2926" s="88">
        <v>40179</v>
      </c>
      <c r="B2926" s="89" t="s">
        <v>145</v>
      </c>
    </row>
    <row r="2927" spans="1:2">
      <c r="A2927" s="88">
        <v>40178</v>
      </c>
      <c r="B2927" s="89">
        <v>3.6024259999999999</v>
      </c>
    </row>
    <row r="2928" spans="1:2">
      <c r="A2928" s="88">
        <v>40177</v>
      </c>
      <c r="B2928" s="89">
        <v>3.6073529999999998</v>
      </c>
    </row>
    <row r="2929" spans="1:2">
      <c r="A2929" s="88">
        <v>40176</v>
      </c>
      <c r="B2929" s="89">
        <v>3.556</v>
      </c>
    </row>
    <row r="2930" spans="1:2">
      <c r="A2930" s="88">
        <v>40175</v>
      </c>
      <c r="B2930" s="89">
        <v>3.5539999999999998</v>
      </c>
    </row>
    <row r="2931" spans="1:2">
      <c r="A2931" s="88">
        <v>40174</v>
      </c>
      <c r="B2931" s="89" t="s">
        <v>145</v>
      </c>
    </row>
    <row r="2932" spans="1:2">
      <c r="A2932" s="88">
        <v>40173</v>
      </c>
      <c r="B2932" s="89" t="s">
        <v>145</v>
      </c>
    </row>
    <row r="2933" spans="1:2">
      <c r="A2933" s="88">
        <v>40172</v>
      </c>
      <c r="B2933" s="89" t="s">
        <v>145</v>
      </c>
    </row>
    <row r="2934" spans="1:2">
      <c r="A2934" s="88">
        <v>40171</v>
      </c>
      <c r="B2934" s="89">
        <v>3.5139999999999998</v>
      </c>
    </row>
    <row r="2935" spans="1:2">
      <c r="A2935" s="88">
        <v>40170</v>
      </c>
      <c r="B2935" s="89">
        <v>3.5</v>
      </c>
    </row>
    <row r="2936" spans="1:2">
      <c r="A2936" s="88">
        <v>40169</v>
      </c>
      <c r="B2936" s="89">
        <v>3.4999060000000002</v>
      </c>
    </row>
    <row r="2937" spans="1:2">
      <c r="A2937" s="88">
        <v>40168</v>
      </c>
      <c r="B2937" s="89">
        <v>3.4340000000000002</v>
      </c>
    </row>
    <row r="2938" spans="1:2">
      <c r="A2938" s="88">
        <v>40167</v>
      </c>
      <c r="B2938" s="89" t="s">
        <v>145</v>
      </c>
    </row>
    <row r="2939" spans="1:2">
      <c r="A2939" s="88">
        <v>40166</v>
      </c>
      <c r="B2939" s="89" t="s">
        <v>145</v>
      </c>
    </row>
    <row r="2940" spans="1:2">
      <c r="A2940" s="88">
        <v>40165</v>
      </c>
      <c r="B2940" s="89">
        <v>3.383</v>
      </c>
    </row>
    <row r="2941" spans="1:2">
      <c r="A2941" s="88">
        <v>40164</v>
      </c>
      <c r="B2941" s="89">
        <v>3.3959999999999999</v>
      </c>
    </row>
    <row r="2942" spans="1:2">
      <c r="A2942" s="88">
        <v>40163</v>
      </c>
      <c r="B2942" s="89">
        <v>3.4420000000000002</v>
      </c>
    </row>
    <row r="2943" spans="1:2">
      <c r="A2943" s="88">
        <v>40162</v>
      </c>
      <c r="B2943" s="89">
        <v>3.4889999999999999</v>
      </c>
    </row>
    <row r="2944" spans="1:2">
      <c r="A2944" s="88">
        <v>40161</v>
      </c>
      <c r="B2944" s="89">
        <v>3.452</v>
      </c>
    </row>
    <row r="2945" spans="1:2">
      <c r="A2945" s="88">
        <v>40160</v>
      </c>
      <c r="B2945" s="89" t="s">
        <v>145</v>
      </c>
    </row>
    <row r="2946" spans="1:2">
      <c r="A2946" s="88">
        <v>40159</v>
      </c>
      <c r="B2946" s="89" t="s">
        <v>145</v>
      </c>
    </row>
    <row r="2947" spans="1:2">
      <c r="A2947" s="88">
        <v>40158</v>
      </c>
      <c r="B2947" s="89">
        <v>3.4720499999999999</v>
      </c>
    </row>
    <row r="2948" spans="1:2">
      <c r="A2948" s="88">
        <v>40157</v>
      </c>
      <c r="B2948" s="89">
        <v>3.4510000000000001</v>
      </c>
    </row>
    <row r="2949" spans="1:2">
      <c r="A2949" s="88">
        <v>40156</v>
      </c>
      <c r="B2949" s="89">
        <v>3.4326780000000001</v>
      </c>
    </row>
    <row r="2950" spans="1:2">
      <c r="A2950" s="88">
        <v>40155</v>
      </c>
      <c r="B2950" s="89">
        <v>3.4089999999999998</v>
      </c>
    </row>
    <row r="2951" spans="1:2">
      <c r="A2951" s="88">
        <v>40154</v>
      </c>
      <c r="B2951" s="89">
        <v>3.4449999999999998</v>
      </c>
    </row>
    <row r="2952" spans="1:2">
      <c r="A2952" s="88">
        <v>40153</v>
      </c>
      <c r="B2952" s="89" t="s">
        <v>145</v>
      </c>
    </row>
    <row r="2953" spans="1:2">
      <c r="A2953" s="88">
        <v>40152</v>
      </c>
      <c r="B2953" s="89" t="s">
        <v>145</v>
      </c>
    </row>
    <row r="2954" spans="1:2">
      <c r="A2954" s="88">
        <v>40151</v>
      </c>
      <c r="B2954" s="89">
        <v>3.5030000000000001</v>
      </c>
    </row>
    <row r="2955" spans="1:2">
      <c r="A2955" s="88">
        <v>40150</v>
      </c>
      <c r="B2955" s="89">
        <v>3.4580000000000002</v>
      </c>
    </row>
    <row r="2956" spans="1:2">
      <c r="A2956" s="88">
        <v>40149</v>
      </c>
      <c r="B2956" s="89">
        <v>3.4380000000000002</v>
      </c>
    </row>
    <row r="2957" spans="1:2">
      <c r="A2957" s="88">
        <v>40148</v>
      </c>
      <c r="B2957" s="89">
        <v>3.4129999999999998</v>
      </c>
    </row>
    <row r="2958" spans="1:2">
      <c r="A2958" s="88">
        <v>40147</v>
      </c>
      <c r="B2958" s="89">
        <v>3.427</v>
      </c>
    </row>
    <row r="2959" spans="1:2">
      <c r="A2959" s="88">
        <v>40146</v>
      </c>
      <c r="B2959" s="89" t="s">
        <v>145</v>
      </c>
    </row>
    <row r="2960" spans="1:2">
      <c r="A2960" s="88">
        <v>40145</v>
      </c>
      <c r="B2960" s="89" t="s">
        <v>145</v>
      </c>
    </row>
    <row r="2961" spans="1:2">
      <c r="A2961" s="88">
        <v>40144</v>
      </c>
      <c r="B2961" s="89">
        <v>3.4359999999999999</v>
      </c>
    </row>
    <row r="2962" spans="1:2">
      <c r="A2962" s="88">
        <v>40143</v>
      </c>
      <c r="B2962" s="89">
        <v>3.44</v>
      </c>
    </row>
    <row r="2963" spans="1:2">
      <c r="A2963" s="88">
        <v>40142</v>
      </c>
      <c r="B2963" s="89">
        <v>3.516</v>
      </c>
    </row>
    <row r="2964" spans="1:2">
      <c r="A2964" s="88">
        <v>40141</v>
      </c>
      <c r="B2964" s="89">
        <v>3.512</v>
      </c>
    </row>
    <row r="2965" spans="1:2">
      <c r="A2965" s="88">
        <v>40140</v>
      </c>
      <c r="B2965" s="89">
        <v>3.5510000000000002</v>
      </c>
    </row>
    <row r="2966" spans="1:2">
      <c r="A2966" s="88">
        <v>40139</v>
      </c>
      <c r="B2966" s="89" t="s">
        <v>145</v>
      </c>
    </row>
    <row r="2967" spans="1:2">
      <c r="A2967" s="88">
        <v>40138</v>
      </c>
      <c r="B2967" s="89" t="s">
        <v>145</v>
      </c>
    </row>
    <row r="2968" spans="1:2">
      <c r="A2968" s="88">
        <v>40137</v>
      </c>
      <c r="B2968" s="89">
        <v>3.5680000000000001</v>
      </c>
    </row>
    <row r="2969" spans="1:2">
      <c r="A2969" s="88">
        <v>40136</v>
      </c>
      <c r="B2969" s="89">
        <v>3.5529999999999999</v>
      </c>
    </row>
    <row r="2970" spans="1:2">
      <c r="A2970" s="88">
        <v>40135</v>
      </c>
      <c r="B2970" s="89">
        <v>3.5579999999999998</v>
      </c>
    </row>
    <row r="2971" spans="1:2">
      <c r="A2971" s="88">
        <v>40134</v>
      </c>
      <c r="B2971" s="89">
        <v>3.5510000000000002</v>
      </c>
    </row>
    <row r="2972" spans="1:2">
      <c r="A2972" s="88">
        <v>40133</v>
      </c>
      <c r="B2972" s="89">
        <v>3.5870000000000002</v>
      </c>
    </row>
    <row r="2973" spans="1:2">
      <c r="A2973" s="88">
        <v>40132</v>
      </c>
      <c r="B2973" s="89" t="s">
        <v>145</v>
      </c>
    </row>
    <row r="2974" spans="1:2">
      <c r="A2974" s="88">
        <v>40131</v>
      </c>
      <c r="B2974" s="89" t="s">
        <v>145</v>
      </c>
    </row>
    <row r="2975" spans="1:2">
      <c r="A2975" s="88">
        <v>40130</v>
      </c>
      <c r="B2975" s="89">
        <v>3.6193580000000001</v>
      </c>
    </row>
    <row r="2976" spans="1:2">
      <c r="A2976" s="88">
        <v>40129</v>
      </c>
      <c r="B2976" s="89">
        <v>3.605</v>
      </c>
    </row>
    <row r="2977" spans="1:2">
      <c r="A2977" s="88">
        <v>40128</v>
      </c>
      <c r="B2977" s="89">
        <v>3.5796790000000001</v>
      </c>
    </row>
    <row r="2978" spans="1:2">
      <c r="A2978" s="88">
        <v>40127</v>
      </c>
      <c r="B2978" s="89">
        <v>3.5702410000000002</v>
      </c>
    </row>
    <row r="2979" spans="1:2">
      <c r="A2979" s="88">
        <v>40126</v>
      </c>
      <c r="B2979" s="89">
        <v>3.605</v>
      </c>
    </row>
    <row r="2980" spans="1:2">
      <c r="A2980" s="88">
        <v>40125</v>
      </c>
      <c r="B2980" s="89" t="s">
        <v>145</v>
      </c>
    </row>
    <row r="2981" spans="1:2">
      <c r="A2981" s="88">
        <v>40124</v>
      </c>
      <c r="B2981" s="89" t="s">
        <v>145</v>
      </c>
    </row>
    <row r="2982" spans="1:2">
      <c r="A2982" s="88">
        <v>40123</v>
      </c>
      <c r="B2982" s="89">
        <v>3.6320000000000001</v>
      </c>
    </row>
    <row r="2983" spans="1:2">
      <c r="A2983" s="88">
        <v>40122</v>
      </c>
      <c r="B2983" s="89">
        <v>3.6349999999999998</v>
      </c>
    </row>
    <row r="2984" spans="1:2">
      <c r="A2984" s="88">
        <v>40121</v>
      </c>
      <c r="B2984" s="89">
        <v>3.6040000000000001</v>
      </c>
    </row>
    <row r="2985" spans="1:2">
      <c r="A2985" s="88">
        <v>40120</v>
      </c>
      <c r="B2985" s="89">
        <v>3.5550000000000002</v>
      </c>
    </row>
    <row r="2986" spans="1:2">
      <c r="A2986" s="88">
        <v>40119</v>
      </c>
      <c r="B2986" s="89">
        <v>3.5539999999999998</v>
      </c>
    </row>
    <row r="2987" spans="1:2">
      <c r="A2987" s="88">
        <v>40118</v>
      </c>
      <c r="B2987" s="89" t="s">
        <v>145</v>
      </c>
    </row>
    <row r="2988" spans="1:2">
      <c r="A2988" s="88">
        <v>40117</v>
      </c>
      <c r="B2988" s="89" t="s">
        <v>145</v>
      </c>
    </row>
    <row r="2989" spans="1:2">
      <c r="A2989" s="88">
        <v>40116</v>
      </c>
      <c r="B2989" s="89">
        <v>3.57</v>
      </c>
    </row>
    <row r="2990" spans="1:2">
      <c r="A2990" s="88">
        <v>40115</v>
      </c>
      <c r="B2990" s="89">
        <v>3.6190000000000002</v>
      </c>
    </row>
    <row r="2991" spans="1:2">
      <c r="A2991" s="88">
        <v>40114</v>
      </c>
      <c r="B2991" s="89">
        <v>3.548</v>
      </c>
    </row>
    <row r="2992" spans="1:2">
      <c r="A2992" s="88">
        <v>40113</v>
      </c>
      <c r="B2992" s="89">
        <v>3.5619999999999998</v>
      </c>
    </row>
    <row r="2993" spans="1:2">
      <c r="A2993" s="88">
        <v>40112</v>
      </c>
      <c r="B2993" s="89">
        <v>3.641</v>
      </c>
    </row>
    <row r="2994" spans="1:2">
      <c r="A2994" s="88">
        <v>40111</v>
      </c>
      <c r="B2994" s="89" t="s">
        <v>145</v>
      </c>
    </row>
    <row r="2995" spans="1:2">
      <c r="A2995" s="88">
        <v>40110</v>
      </c>
      <c r="B2995" s="89" t="s">
        <v>145</v>
      </c>
    </row>
    <row r="2996" spans="1:2">
      <c r="A2996" s="88">
        <v>40109</v>
      </c>
      <c r="B2996" s="89">
        <v>3.6160000000000001</v>
      </c>
    </row>
    <row r="2997" spans="1:2">
      <c r="A2997" s="88">
        <v>40108</v>
      </c>
      <c r="B2997" s="89">
        <v>3.5739999999999998</v>
      </c>
    </row>
    <row r="2998" spans="1:2">
      <c r="A2998" s="88">
        <v>40107</v>
      </c>
      <c r="B2998" s="89">
        <v>3.6096940000000002</v>
      </c>
    </row>
    <row r="2999" spans="1:2">
      <c r="A2999" s="88">
        <v>40106</v>
      </c>
      <c r="B2999" s="89">
        <v>3.5529999999999999</v>
      </c>
    </row>
    <row r="3000" spans="1:2">
      <c r="A3000" s="88">
        <v>40105</v>
      </c>
      <c r="B3000" s="89">
        <v>3.6339999999999999</v>
      </c>
    </row>
    <row r="3001" spans="1:2">
      <c r="A3001" s="88">
        <v>40104</v>
      </c>
      <c r="B3001" s="89" t="s">
        <v>145</v>
      </c>
    </row>
    <row r="3002" spans="1:2">
      <c r="A3002" s="88">
        <v>40103</v>
      </c>
      <c r="B3002" s="89" t="s">
        <v>145</v>
      </c>
    </row>
    <row r="3003" spans="1:2">
      <c r="A3003" s="88">
        <v>40102</v>
      </c>
      <c r="B3003" s="89">
        <v>3.6110000000000002</v>
      </c>
    </row>
    <row r="3004" spans="1:2">
      <c r="A3004" s="88">
        <v>40101</v>
      </c>
      <c r="B3004" s="89">
        <v>3.6230000000000002</v>
      </c>
    </row>
    <row r="3005" spans="1:2">
      <c r="A3005" s="88">
        <v>40100</v>
      </c>
      <c r="B3005" s="89">
        <v>3.5710000000000002</v>
      </c>
    </row>
    <row r="3006" spans="1:2">
      <c r="A3006" s="88">
        <v>40099</v>
      </c>
      <c r="B3006" s="89">
        <v>3.5390000000000001</v>
      </c>
    </row>
    <row r="3007" spans="1:2">
      <c r="A3007" s="88">
        <v>40098</v>
      </c>
      <c r="B3007" s="89">
        <v>3.5139999999999998</v>
      </c>
    </row>
    <row r="3008" spans="1:2">
      <c r="A3008" s="88">
        <v>40097</v>
      </c>
      <c r="B3008" s="89" t="s">
        <v>145</v>
      </c>
    </row>
    <row r="3009" spans="1:2">
      <c r="A3009" s="88">
        <v>40096</v>
      </c>
      <c r="B3009" s="89" t="s">
        <v>145</v>
      </c>
    </row>
    <row r="3010" spans="1:2">
      <c r="A3010" s="88">
        <v>40095</v>
      </c>
      <c r="B3010" s="89">
        <v>3.54</v>
      </c>
    </row>
    <row r="3011" spans="1:2">
      <c r="A3011" s="88">
        <v>40094</v>
      </c>
      <c r="B3011" s="89">
        <v>3.46</v>
      </c>
    </row>
    <row r="3012" spans="1:2">
      <c r="A3012" s="88">
        <v>40093</v>
      </c>
      <c r="B3012" s="89">
        <v>3.4649999999999999</v>
      </c>
    </row>
    <row r="3013" spans="1:2">
      <c r="A3013" s="88">
        <v>40092</v>
      </c>
      <c r="B3013" s="89">
        <v>3.5030000000000001</v>
      </c>
    </row>
    <row r="3014" spans="1:2">
      <c r="A3014" s="88">
        <v>40091</v>
      </c>
      <c r="B3014" s="89">
        <v>3.4769999999999999</v>
      </c>
    </row>
    <row r="3015" spans="1:2">
      <c r="A3015" s="88">
        <v>40090</v>
      </c>
      <c r="B3015" s="89" t="s">
        <v>145</v>
      </c>
    </row>
    <row r="3016" spans="1:2">
      <c r="A3016" s="88">
        <v>40089</v>
      </c>
      <c r="B3016" s="89" t="s">
        <v>145</v>
      </c>
    </row>
    <row r="3017" spans="1:2">
      <c r="A3017" s="88">
        <v>40088</v>
      </c>
      <c r="B3017" s="89">
        <v>3.4910000000000001</v>
      </c>
    </row>
    <row r="3018" spans="1:2">
      <c r="A3018" s="88">
        <v>40087</v>
      </c>
      <c r="B3018" s="89">
        <v>3.5529999999999999</v>
      </c>
    </row>
    <row r="3019" spans="1:2">
      <c r="A3019" s="88">
        <v>40086</v>
      </c>
      <c r="B3019" s="89">
        <v>3.5179999999999998</v>
      </c>
    </row>
    <row r="3020" spans="1:2">
      <c r="A3020" s="88">
        <v>40085</v>
      </c>
      <c r="B3020" s="89">
        <v>3.5270000000000001</v>
      </c>
    </row>
    <row r="3021" spans="1:2">
      <c r="A3021" s="88">
        <v>40084</v>
      </c>
      <c r="B3021" s="89">
        <v>3.5310000000000001</v>
      </c>
    </row>
    <row r="3022" spans="1:2">
      <c r="A3022" s="88">
        <v>40083</v>
      </c>
      <c r="B3022" s="89" t="s">
        <v>145</v>
      </c>
    </row>
    <row r="3023" spans="1:2">
      <c r="A3023" s="88">
        <v>40082</v>
      </c>
      <c r="B3023" s="89" t="s">
        <v>145</v>
      </c>
    </row>
    <row r="3024" spans="1:2">
      <c r="A3024" s="88">
        <v>40081</v>
      </c>
      <c r="B3024" s="89">
        <v>3.5569999999999999</v>
      </c>
    </row>
    <row r="3025" spans="1:2">
      <c r="A3025" s="88">
        <v>40080</v>
      </c>
      <c r="B3025" s="89">
        <v>3.5630000000000002</v>
      </c>
    </row>
    <row r="3026" spans="1:2">
      <c r="A3026" s="88">
        <v>40079</v>
      </c>
      <c r="B3026" s="89">
        <v>3.633</v>
      </c>
    </row>
    <row r="3027" spans="1:2">
      <c r="A3027" s="88">
        <v>40078</v>
      </c>
      <c r="B3027" s="89">
        <v>3.657</v>
      </c>
    </row>
    <row r="3028" spans="1:2">
      <c r="A3028" s="88">
        <v>40077</v>
      </c>
      <c r="B3028" s="89">
        <v>3.6480000000000001</v>
      </c>
    </row>
    <row r="3029" spans="1:2">
      <c r="A3029" s="88">
        <v>40076</v>
      </c>
      <c r="B3029" s="89" t="s">
        <v>145</v>
      </c>
    </row>
    <row r="3030" spans="1:2">
      <c r="A3030" s="88">
        <v>40075</v>
      </c>
      <c r="B3030" s="89" t="s">
        <v>145</v>
      </c>
    </row>
    <row r="3031" spans="1:2">
      <c r="A3031" s="88">
        <v>40074</v>
      </c>
      <c r="B3031" s="89">
        <v>3.617</v>
      </c>
    </row>
    <row r="3032" spans="1:2">
      <c r="A3032" s="88">
        <v>40073</v>
      </c>
      <c r="B3032" s="89">
        <v>3.6179999999999999</v>
      </c>
    </row>
    <row r="3033" spans="1:2">
      <c r="A3033" s="88">
        <v>40072</v>
      </c>
      <c r="B3033" s="89">
        <v>3.6110000000000002</v>
      </c>
    </row>
    <row r="3034" spans="1:2">
      <c r="A3034" s="88">
        <v>40071</v>
      </c>
      <c r="B3034" s="89">
        <v>3.552</v>
      </c>
    </row>
    <row r="3035" spans="1:2">
      <c r="A3035" s="88">
        <v>40070</v>
      </c>
      <c r="B3035" s="89">
        <v>3.54</v>
      </c>
    </row>
    <row r="3036" spans="1:2">
      <c r="A3036" s="88">
        <v>40069</v>
      </c>
      <c r="B3036" s="89" t="s">
        <v>145</v>
      </c>
    </row>
    <row r="3037" spans="1:2">
      <c r="A3037" s="88">
        <v>40068</v>
      </c>
      <c r="B3037" s="89" t="s">
        <v>145</v>
      </c>
    </row>
    <row r="3038" spans="1:2">
      <c r="A3038" s="88">
        <v>40067</v>
      </c>
      <c r="B3038" s="89">
        <v>3.5449999999999999</v>
      </c>
    </row>
    <row r="3039" spans="1:2">
      <c r="A3039" s="88">
        <v>40066</v>
      </c>
      <c r="B3039" s="89">
        <v>3.5979999999999999</v>
      </c>
    </row>
    <row r="3040" spans="1:2">
      <c r="A3040" s="88">
        <v>40065</v>
      </c>
      <c r="B3040" s="89">
        <v>3.6629999999999998</v>
      </c>
    </row>
    <row r="3041" spans="1:2">
      <c r="A3041" s="88">
        <v>40064</v>
      </c>
      <c r="B3041" s="89">
        <v>3.6280000000000001</v>
      </c>
    </row>
    <row r="3042" spans="1:2">
      <c r="A3042" s="88">
        <v>40063</v>
      </c>
      <c r="B3042" s="89">
        <v>3.590125</v>
      </c>
    </row>
    <row r="3043" spans="1:2">
      <c r="A3043" s="88">
        <v>40062</v>
      </c>
      <c r="B3043" s="89" t="s">
        <v>145</v>
      </c>
    </row>
    <row r="3044" spans="1:2">
      <c r="A3044" s="88">
        <v>40061</v>
      </c>
      <c r="B3044" s="89" t="s">
        <v>145</v>
      </c>
    </row>
    <row r="3045" spans="1:2">
      <c r="A3045" s="88">
        <v>40060</v>
      </c>
      <c r="B3045" s="89">
        <v>3.569</v>
      </c>
    </row>
    <row r="3046" spans="1:2">
      <c r="A3046" s="88">
        <v>40059</v>
      </c>
      <c r="B3046" s="89">
        <v>3.6019999999999999</v>
      </c>
    </row>
    <row r="3047" spans="1:2">
      <c r="A3047" s="88">
        <v>40058</v>
      </c>
      <c r="B3047" s="89">
        <v>3.552</v>
      </c>
    </row>
    <row r="3048" spans="1:2">
      <c r="A3048" s="88">
        <v>40057</v>
      </c>
      <c r="B3048" s="89">
        <v>3.5920000000000001</v>
      </c>
    </row>
    <row r="3049" spans="1:2">
      <c r="A3049" s="88">
        <v>40056</v>
      </c>
      <c r="B3049" s="89">
        <v>3.5579999999999998</v>
      </c>
    </row>
    <row r="3050" spans="1:2">
      <c r="A3050" s="88">
        <v>40055</v>
      </c>
      <c r="B3050" s="89" t="s">
        <v>145</v>
      </c>
    </row>
    <row r="3051" spans="1:2">
      <c r="A3051" s="88">
        <v>40054</v>
      </c>
      <c r="B3051" s="89" t="s">
        <v>145</v>
      </c>
    </row>
    <row r="3052" spans="1:2">
      <c r="A3052" s="88">
        <v>40053</v>
      </c>
      <c r="B3052" s="89">
        <v>3.5270000000000001</v>
      </c>
    </row>
    <row r="3053" spans="1:2">
      <c r="A3053" s="88">
        <v>40052</v>
      </c>
      <c r="B3053" s="89">
        <v>3.504</v>
      </c>
    </row>
    <row r="3054" spans="1:2">
      <c r="A3054" s="88">
        <v>40051</v>
      </c>
      <c r="B3054" s="89">
        <v>3.516</v>
      </c>
    </row>
    <row r="3055" spans="1:2">
      <c r="A3055" s="88">
        <v>40050</v>
      </c>
      <c r="B3055" s="89">
        <v>3.5139999999999998</v>
      </c>
    </row>
    <row r="3056" spans="1:2">
      <c r="A3056" s="88">
        <v>40049</v>
      </c>
      <c r="B3056" s="89">
        <v>3.56</v>
      </c>
    </row>
    <row r="3057" spans="1:2">
      <c r="A3057" s="88">
        <v>40048</v>
      </c>
      <c r="B3057" s="89" t="s">
        <v>145</v>
      </c>
    </row>
    <row r="3058" spans="1:2">
      <c r="A3058" s="88">
        <v>40047</v>
      </c>
      <c r="B3058" s="89" t="s">
        <v>145</v>
      </c>
    </row>
    <row r="3059" spans="1:2">
      <c r="A3059" s="88">
        <v>40046</v>
      </c>
      <c r="B3059" s="89">
        <v>3.5659999999999998</v>
      </c>
    </row>
    <row r="3060" spans="1:2">
      <c r="A3060" s="88">
        <v>40045</v>
      </c>
      <c r="B3060" s="89">
        <v>3.52</v>
      </c>
    </row>
    <row r="3061" spans="1:2">
      <c r="A3061" s="88">
        <v>40044</v>
      </c>
      <c r="B3061" s="89">
        <v>3.5190000000000001</v>
      </c>
    </row>
    <row r="3062" spans="1:2">
      <c r="A3062" s="88">
        <v>40043</v>
      </c>
      <c r="B3062" s="89">
        <v>3.5390000000000001</v>
      </c>
    </row>
    <row r="3063" spans="1:2">
      <c r="A3063" s="88">
        <v>40042</v>
      </c>
      <c r="B3063" s="89">
        <v>3.5350000000000001</v>
      </c>
    </row>
    <row r="3064" spans="1:2">
      <c r="A3064" s="88">
        <v>40041</v>
      </c>
      <c r="B3064" s="89" t="s">
        <v>145</v>
      </c>
    </row>
    <row r="3065" spans="1:2">
      <c r="A3065" s="88">
        <v>40040</v>
      </c>
      <c r="B3065" s="89" t="s">
        <v>145</v>
      </c>
    </row>
    <row r="3066" spans="1:2">
      <c r="A3066" s="88">
        <v>40039</v>
      </c>
      <c r="B3066" s="89">
        <v>3.5680000000000001</v>
      </c>
    </row>
    <row r="3067" spans="1:2">
      <c r="A3067" s="88">
        <v>40038</v>
      </c>
      <c r="B3067" s="89">
        <v>3.6549999999999998</v>
      </c>
    </row>
    <row r="3068" spans="1:2">
      <c r="A3068" s="88">
        <v>40037</v>
      </c>
      <c r="B3068" s="89">
        <v>3.6850000000000001</v>
      </c>
    </row>
    <row r="3069" spans="1:2">
      <c r="A3069" s="88">
        <v>40036</v>
      </c>
      <c r="B3069" s="89">
        <v>3.6469999999999998</v>
      </c>
    </row>
    <row r="3070" spans="1:2">
      <c r="A3070" s="88">
        <v>40035</v>
      </c>
      <c r="B3070" s="89">
        <v>3.698</v>
      </c>
    </row>
    <row r="3071" spans="1:2">
      <c r="A3071" s="88">
        <v>40034</v>
      </c>
      <c r="B3071" s="89" t="s">
        <v>145</v>
      </c>
    </row>
    <row r="3072" spans="1:2">
      <c r="A3072" s="88">
        <v>40033</v>
      </c>
      <c r="B3072" s="89" t="s">
        <v>145</v>
      </c>
    </row>
    <row r="3073" spans="1:2">
      <c r="A3073" s="88">
        <v>40032</v>
      </c>
      <c r="B3073" s="89">
        <v>3.73</v>
      </c>
    </row>
    <row r="3074" spans="1:2">
      <c r="A3074" s="88">
        <v>40031</v>
      </c>
      <c r="B3074" s="89">
        <v>3.6360000000000001</v>
      </c>
    </row>
    <row r="3075" spans="1:2">
      <c r="A3075" s="88">
        <v>40030</v>
      </c>
      <c r="B3075" s="89">
        <v>3.617</v>
      </c>
    </row>
    <row r="3076" spans="1:2">
      <c r="A3076" s="88">
        <v>40029</v>
      </c>
      <c r="B3076" s="89">
        <v>3.6150000000000002</v>
      </c>
    </row>
    <row r="3077" spans="1:2">
      <c r="A3077" s="88">
        <v>40028</v>
      </c>
      <c r="B3077" s="89">
        <v>3.6269999999999998</v>
      </c>
    </row>
    <row r="3078" spans="1:2">
      <c r="A3078" s="88">
        <v>40027</v>
      </c>
      <c r="B3078" s="89" t="s">
        <v>145</v>
      </c>
    </row>
    <row r="3079" spans="1:2">
      <c r="A3079" s="88">
        <v>40026</v>
      </c>
      <c r="B3079" s="89" t="s">
        <v>145</v>
      </c>
    </row>
    <row r="3080" spans="1:2">
      <c r="A3080" s="88">
        <v>40025</v>
      </c>
      <c r="B3080" s="89">
        <v>3.5859999999999999</v>
      </c>
    </row>
    <row r="3081" spans="1:2">
      <c r="A3081" s="88">
        <v>40024</v>
      </c>
      <c r="B3081" s="89">
        <v>3.7010000000000001</v>
      </c>
    </row>
    <row r="3082" spans="1:2">
      <c r="A3082" s="88">
        <v>40023</v>
      </c>
      <c r="B3082" s="89">
        <v>3.7069999999999999</v>
      </c>
    </row>
    <row r="3083" spans="1:2">
      <c r="A3083" s="88">
        <v>40022</v>
      </c>
      <c r="B3083" s="89">
        <v>3.722</v>
      </c>
    </row>
    <row r="3084" spans="1:2">
      <c r="A3084" s="88">
        <v>40021</v>
      </c>
      <c r="B3084" s="89">
        <v>3.774</v>
      </c>
    </row>
    <row r="3085" spans="1:2">
      <c r="A3085" s="88">
        <v>40020</v>
      </c>
      <c r="B3085" s="89" t="s">
        <v>145</v>
      </c>
    </row>
    <row r="3086" spans="1:2">
      <c r="A3086" s="88">
        <v>40019</v>
      </c>
      <c r="B3086" s="89" t="s">
        <v>145</v>
      </c>
    </row>
    <row r="3087" spans="1:2">
      <c r="A3087" s="88">
        <v>40018</v>
      </c>
      <c r="B3087" s="89">
        <v>3.7589999999999999</v>
      </c>
    </row>
    <row r="3088" spans="1:2">
      <c r="A3088" s="88">
        <v>40017</v>
      </c>
      <c r="B3088" s="89">
        <v>3.74</v>
      </c>
    </row>
    <row r="3089" spans="1:2">
      <c r="A3089" s="88">
        <v>40016</v>
      </c>
      <c r="B3089" s="89">
        <v>3.7349999999999999</v>
      </c>
    </row>
    <row r="3090" spans="1:2">
      <c r="A3090" s="88">
        <v>40015</v>
      </c>
      <c r="B3090" s="89">
        <v>3.7719999999999998</v>
      </c>
    </row>
    <row r="3091" spans="1:2">
      <c r="A3091" s="88">
        <v>40014</v>
      </c>
      <c r="B3091" s="89">
        <v>3.82</v>
      </c>
    </row>
    <row r="3092" spans="1:2">
      <c r="A3092" s="88">
        <v>40013</v>
      </c>
      <c r="B3092" s="89" t="s">
        <v>145</v>
      </c>
    </row>
    <row r="3093" spans="1:2">
      <c r="A3093" s="88">
        <v>40012</v>
      </c>
      <c r="B3093" s="89" t="s">
        <v>145</v>
      </c>
    </row>
    <row r="3094" spans="1:2">
      <c r="A3094" s="88">
        <v>40011</v>
      </c>
      <c r="B3094" s="89">
        <v>3.8380000000000001</v>
      </c>
    </row>
    <row r="3095" spans="1:2">
      <c r="A3095" s="88">
        <v>40010</v>
      </c>
      <c r="B3095" s="89">
        <v>3.7610000000000001</v>
      </c>
    </row>
    <row r="3096" spans="1:2">
      <c r="A3096" s="88">
        <v>40009</v>
      </c>
      <c r="B3096" s="89">
        <v>3.7949999999999999</v>
      </c>
    </row>
    <row r="3097" spans="1:2">
      <c r="A3097" s="88">
        <v>40008</v>
      </c>
      <c r="B3097" s="89">
        <v>3.7388460000000001</v>
      </c>
    </row>
    <row r="3098" spans="1:2">
      <c r="A3098" s="88">
        <v>40007</v>
      </c>
      <c r="B3098" s="89">
        <v>3.702</v>
      </c>
    </row>
    <row r="3099" spans="1:2">
      <c r="A3099" s="88">
        <v>40006</v>
      </c>
      <c r="B3099" s="89" t="s">
        <v>145</v>
      </c>
    </row>
    <row r="3100" spans="1:2">
      <c r="A3100" s="88">
        <v>40005</v>
      </c>
      <c r="B3100" s="89" t="s">
        <v>145</v>
      </c>
    </row>
    <row r="3101" spans="1:2">
      <c r="A3101" s="88">
        <v>40004</v>
      </c>
      <c r="B3101" s="89">
        <v>3.7229999999999999</v>
      </c>
    </row>
    <row r="3102" spans="1:2">
      <c r="A3102" s="88">
        <v>40003</v>
      </c>
      <c r="B3102" s="89">
        <v>3.7360000000000002</v>
      </c>
    </row>
    <row r="3103" spans="1:2">
      <c r="A3103" s="88">
        <v>40002</v>
      </c>
      <c r="B3103" s="89">
        <v>3.669</v>
      </c>
    </row>
    <row r="3104" spans="1:2">
      <c r="A3104" s="88">
        <v>40001</v>
      </c>
      <c r="B3104" s="89">
        <v>3.698</v>
      </c>
    </row>
    <row r="3105" spans="1:2">
      <c r="A3105" s="88">
        <v>40000</v>
      </c>
      <c r="B3105" s="89">
        <v>3.6840000000000002</v>
      </c>
    </row>
    <row r="3106" spans="1:2">
      <c r="A3106" s="88">
        <v>39999</v>
      </c>
      <c r="B3106" s="89" t="s">
        <v>145</v>
      </c>
    </row>
    <row r="3107" spans="1:2">
      <c r="A3107" s="88">
        <v>39998</v>
      </c>
      <c r="B3107" s="89" t="s">
        <v>145</v>
      </c>
    </row>
    <row r="3108" spans="1:2">
      <c r="A3108" s="88">
        <v>39997</v>
      </c>
      <c r="B3108" s="89">
        <v>3.7189999999999999</v>
      </c>
    </row>
    <row r="3109" spans="1:2">
      <c r="A3109" s="88">
        <v>39996</v>
      </c>
      <c r="B3109" s="89">
        <v>3.7050000000000001</v>
      </c>
    </row>
    <row r="3110" spans="1:2">
      <c r="A3110" s="88">
        <v>39995</v>
      </c>
      <c r="B3110" s="89">
        <v>3.7709999999999999</v>
      </c>
    </row>
    <row r="3111" spans="1:2">
      <c r="A3111" s="88">
        <v>39994</v>
      </c>
      <c r="B3111" s="89">
        <v>3.7530000000000001</v>
      </c>
    </row>
    <row r="3112" spans="1:2">
      <c r="A3112" s="88">
        <v>39993</v>
      </c>
      <c r="B3112" s="89">
        <v>3.7189999999999999</v>
      </c>
    </row>
    <row r="3113" spans="1:2">
      <c r="A3113" s="88">
        <v>39992</v>
      </c>
      <c r="B3113" s="89" t="s">
        <v>145</v>
      </c>
    </row>
    <row r="3114" spans="1:2">
      <c r="A3114" s="88">
        <v>39991</v>
      </c>
      <c r="B3114" s="89" t="s">
        <v>145</v>
      </c>
    </row>
    <row r="3115" spans="1:2">
      <c r="A3115" s="88">
        <v>39990</v>
      </c>
      <c r="B3115" s="89">
        <v>3.7629999999999999</v>
      </c>
    </row>
    <row r="3116" spans="1:2">
      <c r="A3116" s="88">
        <v>39989</v>
      </c>
      <c r="B3116" s="89">
        <v>3.7919999999999998</v>
      </c>
    </row>
    <row r="3117" spans="1:2">
      <c r="A3117" s="88">
        <v>39988</v>
      </c>
      <c r="B3117" s="89">
        <v>3.8220000000000001</v>
      </c>
    </row>
    <row r="3118" spans="1:2">
      <c r="A3118" s="88">
        <v>39987</v>
      </c>
      <c r="B3118" s="89">
        <v>3.8359999999999999</v>
      </c>
    </row>
    <row r="3119" spans="1:2">
      <c r="A3119" s="88">
        <v>39986</v>
      </c>
      <c r="B3119" s="89">
        <v>3.8</v>
      </c>
    </row>
    <row r="3120" spans="1:2">
      <c r="A3120" s="88">
        <v>39985</v>
      </c>
      <c r="B3120" s="89" t="s">
        <v>145</v>
      </c>
    </row>
    <row r="3121" spans="1:2">
      <c r="A3121" s="88">
        <v>39984</v>
      </c>
      <c r="B3121" s="89" t="s">
        <v>145</v>
      </c>
    </row>
    <row r="3122" spans="1:2">
      <c r="A3122" s="88">
        <v>39983</v>
      </c>
      <c r="B3122" s="89">
        <v>3.8759999999999999</v>
      </c>
    </row>
    <row r="3123" spans="1:2">
      <c r="A3123" s="88">
        <v>39982</v>
      </c>
      <c r="B3123" s="89">
        <v>3.8969999999999998</v>
      </c>
    </row>
    <row r="3124" spans="1:2">
      <c r="A3124" s="88">
        <v>39981</v>
      </c>
      <c r="B3124" s="89">
        <v>3.8340000000000001</v>
      </c>
    </row>
    <row r="3125" spans="1:2">
      <c r="A3125" s="88">
        <v>39980</v>
      </c>
      <c r="B3125" s="89">
        <v>3.895</v>
      </c>
    </row>
    <row r="3126" spans="1:2">
      <c r="A3126" s="88">
        <v>39979</v>
      </c>
      <c r="B3126" s="89">
        <v>3.8839999999999999</v>
      </c>
    </row>
    <row r="3127" spans="1:2">
      <c r="A3127" s="88">
        <v>39978</v>
      </c>
      <c r="B3127" s="89" t="s">
        <v>145</v>
      </c>
    </row>
    <row r="3128" spans="1:2">
      <c r="A3128" s="88">
        <v>39977</v>
      </c>
      <c r="B3128" s="89" t="s">
        <v>145</v>
      </c>
    </row>
    <row r="3129" spans="1:2">
      <c r="A3129" s="88">
        <v>39976</v>
      </c>
      <c r="B3129" s="89">
        <v>3.9430000000000001</v>
      </c>
    </row>
    <row r="3130" spans="1:2">
      <c r="A3130" s="88">
        <v>39975</v>
      </c>
      <c r="B3130" s="89">
        <v>4.05</v>
      </c>
    </row>
    <row r="3131" spans="1:2">
      <c r="A3131" s="88">
        <v>39974</v>
      </c>
      <c r="B3131" s="89">
        <v>3.9969999999999999</v>
      </c>
    </row>
    <row r="3132" spans="1:2">
      <c r="A3132" s="88">
        <v>39973</v>
      </c>
      <c r="B3132" s="89">
        <v>3.9689999999999999</v>
      </c>
    </row>
    <row r="3133" spans="1:2">
      <c r="A3133" s="88">
        <v>39972</v>
      </c>
      <c r="B3133" s="89">
        <v>4.0019999999999998</v>
      </c>
    </row>
    <row r="3134" spans="1:2">
      <c r="A3134" s="88">
        <v>39971</v>
      </c>
      <c r="B3134" s="89" t="s">
        <v>145</v>
      </c>
    </row>
    <row r="3135" spans="1:2">
      <c r="A3135" s="88">
        <v>39970</v>
      </c>
      <c r="B3135" s="89" t="s">
        <v>145</v>
      </c>
    </row>
    <row r="3136" spans="1:2">
      <c r="A3136" s="88">
        <v>39969</v>
      </c>
      <c r="B3136" s="89">
        <v>4.05</v>
      </c>
    </row>
    <row r="3137" spans="1:2">
      <c r="A3137" s="88">
        <v>39968</v>
      </c>
      <c r="B3137" s="89">
        <v>4.0049999999999999</v>
      </c>
    </row>
    <row r="3138" spans="1:2">
      <c r="A3138" s="88">
        <v>39967</v>
      </c>
      <c r="B3138" s="89">
        <v>3.9089999999999998</v>
      </c>
    </row>
    <row r="3139" spans="1:2">
      <c r="A3139" s="88">
        <v>39966</v>
      </c>
      <c r="B3139" s="89">
        <v>3.9889999999999999</v>
      </c>
    </row>
    <row r="3140" spans="1:2">
      <c r="A3140" s="88">
        <v>39965</v>
      </c>
      <c r="B3140" s="89">
        <v>4.0075519999999996</v>
      </c>
    </row>
    <row r="3141" spans="1:2">
      <c r="A3141" s="88">
        <v>39964</v>
      </c>
      <c r="B3141" s="89" t="s">
        <v>145</v>
      </c>
    </row>
    <row r="3142" spans="1:2">
      <c r="A3142" s="88">
        <v>39963</v>
      </c>
      <c r="B3142" s="89" t="s">
        <v>145</v>
      </c>
    </row>
    <row r="3143" spans="1:2">
      <c r="A3143" s="88">
        <v>39962</v>
      </c>
      <c r="B3143" s="89">
        <v>3.9889999999999999</v>
      </c>
    </row>
    <row r="3144" spans="1:2">
      <c r="A3144" s="88">
        <v>39961</v>
      </c>
      <c r="B3144" s="89">
        <v>3.992</v>
      </c>
    </row>
    <row r="3145" spans="1:2">
      <c r="A3145" s="88">
        <v>39960</v>
      </c>
      <c r="B3145" s="89">
        <v>3.96</v>
      </c>
    </row>
    <row r="3146" spans="1:2">
      <c r="A3146" s="88">
        <v>39959</v>
      </c>
      <c r="B3146" s="89">
        <v>3.9180000000000001</v>
      </c>
    </row>
    <row r="3147" spans="1:2">
      <c r="A3147" s="88">
        <v>39958</v>
      </c>
      <c r="B3147" s="89">
        <v>3.9279999999999999</v>
      </c>
    </row>
    <row r="3148" spans="1:2">
      <c r="A3148" s="88">
        <v>39957</v>
      </c>
      <c r="B3148" s="89" t="s">
        <v>145</v>
      </c>
    </row>
    <row r="3149" spans="1:2">
      <c r="A3149" s="88">
        <v>39956</v>
      </c>
      <c r="B3149" s="89" t="s">
        <v>145</v>
      </c>
    </row>
    <row r="3150" spans="1:2">
      <c r="A3150" s="88">
        <v>39955</v>
      </c>
      <c r="B3150" s="89">
        <v>3.8730000000000002</v>
      </c>
    </row>
    <row r="3151" spans="1:2">
      <c r="A3151" s="88">
        <v>39954</v>
      </c>
      <c r="B3151" s="89">
        <v>3.7885270000000002</v>
      </c>
    </row>
    <row r="3152" spans="1:2">
      <c r="A3152" s="88">
        <v>39953</v>
      </c>
      <c r="B3152" s="89">
        <v>3.8340000000000001</v>
      </c>
    </row>
    <row r="3153" spans="1:2">
      <c r="A3153" s="88">
        <v>39952</v>
      </c>
      <c r="B3153" s="89">
        <v>3.843</v>
      </c>
    </row>
    <row r="3154" spans="1:2">
      <c r="A3154" s="88">
        <v>39951</v>
      </c>
      <c r="B3154" s="89">
        <v>3.766</v>
      </c>
    </row>
    <row r="3155" spans="1:2">
      <c r="A3155" s="88">
        <v>39950</v>
      </c>
      <c r="B3155" s="89" t="s">
        <v>145</v>
      </c>
    </row>
    <row r="3156" spans="1:2">
      <c r="A3156" s="88">
        <v>39949</v>
      </c>
      <c r="B3156" s="89" t="s">
        <v>145</v>
      </c>
    </row>
    <row r="3157" spans="1:2">
      <c r="A3157" s="88">
        <v>39948</v>
      </c>
      <c r="B3157" s="89">
        <v>3.7759999999999998</v>
      </c>
    </row>
    <row r="3158" spans="1:2">
      <c r="A3158" s="88">
        <v>39947</v>
      </c>
      <c r="B3158" s="89">
        <v>3.7280000000000002</v>
      </c>
    </row>
    <row r="3159" spans="1:2">
      <c r="A3159" s="88">
        <v>39946</v>
      </c>
      <c r="B3159" s="89">
        <v>3.7250000000000001</v>
      </c>
    </row>
    <row r="3160" spans="1:2">
      <c r="A3160" s="88">
        <v>39945</v>
      </c>
      <c r="B3160" s="89">
        <v>3.7869999999999999</v>
      </c>
    </row>
    <row r="3161" spans="1:2">
      <c r="A3161" s="88">
        <v>39944</v>
      </c>
      <c r="B3161" s="89">
        <v>3.754</v>
      </c>
    </row>
    <row r="3162" spans="1:2">
      <c r="A3162" s="88">
        <v>39943</v>
      </c>
      <c r="B3162" s="89" t="s">
        <v>145</v>
      </c>
    </row>
    <row r="3163" spans="1:2">
      <c r="A3163" s="88">
        <v>39942</v>
      </c>
      <c r="B3163" s="89" t="s">
        <v>145</v>
      </c>
    </row>
    <row r="3164" spans="1:2">
      <c r="A3164" s="88">
        <v>39941</v>
      </c>
      <c r="B3164" s="89">
        <v>3.8045330000000002</v>
      </c>
    </row>
    <row r="3165" spans="1:2">
      <c r="A3165" s="88">
        <v>39940</v>
      </c>
      <c r="B3165" s="89">
        <v>3.7719999999999998</v>
      </c>
    </row>
    <row r="3166" spans="1:2">
      <c r="A3166" s="88">
        <v>39939</v>
      </c>
      <c r="B3166" s="89">
        <v>3.6190000000000002</v>
      </c>
    </row>
    <row r="3167" spans="1:2">
      <c r="A3167" s="88">
        <v>39938</v>
      </c>
      <c r="B3167" s="89">
        <v>3.5920000000000001</v>
      </c>
    </row>
    <row r="3168" spans="1:2">
      <c r="A3168" s="88">
        <v>39937</v>
      </c>
      <c r="B3168" s="89">
        <v>3.64</v>
      </c>
    </row>
    <row r="3169" spans="1:2">
      <c r="A3169" s="88">
        <v>39936</v>
      </c>
      <c r="B3169" s="89" t="s">
        <v>145</v>
      </c>
    </row>
    <row r="3170" spans="1:2">
      <c r="A3170" s="88">
        <v>39935</v>
      </c>
      <c r="B3170" s="89" t="s">
        <v>145</v>
      </c>
    </row>
    <row r="3171" spans="1:2">
      <c r="A3171" s="88">
        <v>39934</v>
      </c>
      <c r="B3171" s="89" t="s">
        <v>145</v>
      </c>
    </row>
    <row r="3172" spans="1:2">
      <c r="A3172" s="88">
        <v>39933</v>
      </c>
      <c r="B3172" s="89">
        <v>3.5950000000000002</v>
      </c>
    </row>
    <row r="3173" spans="1:2">
      <c r="A3173" s="88">
        <v>39932</v>
      </c>
      <c r="B3173" s="89">
        <v>3.577</v>
      </c>
    </row>
    <row r="3174" spans="1:2">
      <c r="A3174" s="88">
        <v>39931</v>
      </c>
      <c r="B3174" s="89">
        <v>3.5880000000000001</v>
      </c>
    </row>
    <row r="3175" spans="1:2">
      <c r="A3175" s="88">
        <v>39930</v>
      </c>
      <c r="B3175" s="89">
        <v>3.5609999999999999</v>
      </c>
    </row>
    <row r="3176" spans="1:2">
      <c r="A3176" s="88">
        <v>39929</v>
      </c>
      <c r="B3176" s="89" t="s">
        <v>145</v>
      </c>
    </row>
    <row r="3177" spans="1:2">
      <c r="A3177" s="88">
        <v>39928</v>
      </c>
      <c r="B3177" s="89" t="s">
        <v>145</v>
      </c>
    </row>
    <row r="3178" spans="1:2">
      <c r="A3178" s="88">
        <v>39927</v>
      </c>
      <c r="B3178" s="89">
        <v>3.617</v>
      </c>
    </row>
    <row r="3179" spans="1:2">
      <c r="A3179" s="88">
        <v>39926</v>
      </c>
      <c r="B3179" s="89">
        <v>3.649</v>
      </c>
    </row>
    <row r="3180" spans="1:2">
      <c r="A3180" s="88">
        <v>39925</v>
      </c>
      <c r="B3180" s="89">
        <v>3.6629999999999998</v>
      </c>
    </row>
    <row r="3181" spans="1:2">
      <c r="A3181" s="88">
        <v>39924</v>
      </c>
      <c r="B3181" s="89">
        <v>3.5779999999999998</v>
      </c>
    </row>
    <row r="3182" spans="1:2">
      <c r="A3182" s="88">
        <v>39923</v>
      </c>
      <c r="B3182" s="89">
        <v>3.6389999999999998</v>
      </c>
    </row>
    <row r="3183" spans="1:2">
      <c r="A3183" s="88">
        <v>39922</v>
      </c>
      <c r="B3183" s="89" t="s">
        <v>145</v>
      </c>
    </row>
    <row r="3184" spans="1:2">
      <c r="A3184" s="88">
        <v>39921</v>
      </c>
      <c r="B3184" s="89" t="s">
        <v>145</v>
      </c>
    </row>
    <row r="3185" spans="1:2">
      <c r="A3185" s="88">
        <v>39920</v>
      </c>
      <c r="B3185" s="89">
        <v>3.7410000000000001</v>
      </c>
    </row>
    <row r="3186" spans="1:2">
      <c r="A3186" s="88">
        <v>39919</v>
      </c>
      <c r="B3186" s="89">
        <v>3.6739999999999999</v>
      </c>
    </row>
    <row r="3187" spans="1:2">
      <c r="A3187" s="88">
        <v>39918</v>
      </c>
      <c r="B3187" s="89">
        <v>3.63</v>
      </c>
    </row>
    <row r="3188" spans="1:2">
      <c r="A3188" s="88">
        <v>39917</v>
      </c>
      <c r="B3188" s="89">
        <v>3.6970000000000001</v>
      </c>
    </row>
    <row r="3189" spans="1:2">
      <c r="A3189" s="88">
        <v>39916</v>
      </c>
      <c r="B3189" s="89" t="s">
        <v>145</v>
      </c>
    </row>
    <row r="3190" spans="1:2">
      <c r="A3190" s="88">
        <v>39915</v>
      </c>
      <c r="B3190" s="89" t="s">
        <v>145</v>
      </c>
    </row>
    <row r="3191" spans="1:2">
      <c r="A3191" s="88">
        <v>39914</v>
      </c>
      <c r="B3191" s="89" t="s">
        <v>145</v>
      </c>
    </row>
    <row r="3192" spans="1:2">
      <c r="A3192" s="88">
        <v>39913</v>
      </c>
      <c r="B3192" s="89">
        <v>3.7240000000000002</v>
      </c>
    </row>
    <row r="3193" spans="1:2">
      <c r="A3193" s="88">
        <v>39912</v>
      </c>
      <c r="B3193" s="89">
        <v>3.754</v>
      </c>
    </row>
    <row r="3194" spans="1:2">
      <c r="A3194" s="88">
        <v>39911</v>
      </c>
      <c r="B3194" s="89">
        <v>3.694</v>
      </c>
    </row>
    <row r="3195" spans="1:2">
      <c r="A3195" s="88">
        <v>39910</v>
      </c>
      <c r="B3195" s="89">
        <v>3.714</v>
      </c>
    </row>
    <row r="3196" spans="1:2">
      <c r="A3196" s="88">
        <v>39909</v>
      </c>
      <c r="B3196" s="89">
        <v>3.7160000000000002</v>
      </c>
    </row>
    <row r="3197" spans="1:2">
      <c r="A3197" s="88">
        <v>39908</v>
      </c>
      <c r="B3197" s="89" t="s">
        <v>145</v>
      </c>
    </row>
    <row r="3198" spans="1:2">
      <c r="A3198" s="88">
        <v>39907</v>
      </c>
      <c r="B3198" s="89" t="s">
        <v>145</v>
      </c>
    </row>
    <row r="3199" spans="1:2">
      <c r="A3199" s="88">
        <v>39906</v>
      </c>
      <c r="B3199" s="89">
        <v>3.7029999999999998</v>
      </c>
    </row>
    <row r="3200" spans="1:2">
      <c r="A3200" s="88">
        <v>39905</v>
      </c>
      <c r="B3200" s="89">
        <v>3.69</v>
      </c>
    </row>
    <row r="3201" spans="1:2">
      <c r="A3201" s="88">
        <v>39904</v>
      </c>
      <c r="B3201" s="89">
        <v>3.6379999999999999</v>
      </c>
    </row>
    <row r="3202" spans="1:2">
      <c r="A3202" s="88">
        <v>39903</v>
      </c>
      <c r="B3202" s="89">
        <v>3.6139999999999999</v>
      </c>
    </row>
    <row r="3203" spans="1:2">
      <c r="A3203" s="88">
        <v>39902</v>
      </c>
      <c r="B3203" s="89">
        <v>3.6379999999999999</v>
      </c>
    </row>
    <row r="3204" spans="1:2">
      <c r="A3204" s="88">
        <v>39901</v>
      </c>
      <c r="B3204" s="89" t="s">
        <v>145</v>
      </c>
    </row>
    <row r="3205" spans="1:2">
      <c r="A3205" s="88">
        <v>39900</v>
      </c>
      <c r="B3205" s="89" t="s">
        <v>145</v>
      </c>
    </row>
    <row r="3206" spans="1:2">
      <c r="A3206" s="88">
        <v>39899</v>
      </c>
      <c r="B3206" s="89">
        <v>3.6349999999999998</v>
      </c>
    </row>
    <row r="3207" spans="1:2">
      <c r="A3207" s="88">
        <v>39898</v>
      </c>
      <c r="B3207" s="89">
        <v>3.6469999999999998</v>
      </c>
    </row>
    <row r="3208" spans="1:2">
      <c r="A3208" s="88">
        <v>39897</v>
      </c>
      <c r="B3208" s="89">
        <v>3.6440000000000001</v>
      </c>
    </row>
    <row r="3209" spans="1:2">
      <c r="A3209" s="88">
        <v>39896</v>
      </c>
      <c r="B3209" s="89">
        <v>3.669</v>
      </c>
    </row>
    <row r="3210" spans="1:2">
      <c r="A3210" s="88">
        <v>39895</v>
      </c>
      <c r="B3210" s="89">
        <v>3.5880000000000001</v>
      </c>
    </row>
    <row r="3211" spans="1:2">
      <c r="A3211" s="88">
        <v>39894</v>
      </c>
      <c r="B3211" s="89" t="s">
        <v>145</v>
      </c>
    </row>
    <row r="3212" spans="1:2">
      <c r="A3212" s="88">
        <v>39893</v>
      </c>
      <c r="B3212" s="89" t="s">
        <v>145</v>
      </c>
    </row>
    <row r="3213" spans="1:2">
      <c r="A3213" s="88">
        <v>39892</v>
      </c>
      <c r="B3213" s="89">
        <v>3.548</v>
      </c>
    </row>
    <row r="3214" spans="1:2">
      <c r="A3214" s="88">
        <v>39891</v>
      </c>
      <c r="B3214" s="89">
        <v>3.6059999999999999</v>
      </c>
    </row>
    <row r="3215" spans="1:2">
      <c r="A3215" s="88">
        <v>39890</v>
      </c>
      <c r="B3215" s="89">
        <v>3.7650000000000001</v>
      </c>
    </row>
    <row r="3216" spans="1:2">
      <c r="A3216" s="88">
        <v>39889</v>
      </c>
      <c r="B3216" s="89">
        <v>3.7210000000000001</v>
      </c>
    </row>
    <row r="3217" spans="1:2">
      <c r="A3217" s="88">
        <v>39888</v>
      </c>
      <c r="B3217" s="89">
        <v>3.68</v>
      </c>
    </row>
    <row r="3218" spans="1:2">
      <c r="A3218" s="88">
        <v>39887</v>
      </c>
      <c r="B3218" s="89" t="s">
        <v>145</v>
      </c>
    </row>
    <row r="3219" spans="1:2">
      <c r="A3219" s="88">
        <v>39886</v>
      </c>
      <c r="B3219" s="89" t="s">
        <v>145</v>
      </c>
    </row>
    <row r="3220" spans="1:2">
      <c r="A3220" s="88">
        <v>39885</v>
      </c>
      <c r="B3220" s="89">
        <v>3.6560000000000001</v>
      </c>
    </row>
    <row r="3221" spans="1:2">
      <c r="A3221" s="88">
        <v>39884</v>
      </c>
      <c r="B3221" s="89">
        <v>3.6179999999999999</v>
      </c>
    </row>
    <row r="3222" spans="1:2">
      <c r="A3222" s="88">
        <v>39883</v>
      </c>
      <c r="B3222" s="89">
        <v>3.722</v>
      </c>
    </row>
    <row r="3223" spans="1:2">
      <c r="A3223" s="88">
        <v>39882</v>
      </c>
      <c r="B3223" s="89">
        <v>3.6779999999999999</v>
      </c>
    </row>
    <row r="3224" spans="1:2">
      <c r="A3224" s="88">
        <v>39881</v>
      </c>
      <c r="B3224" s="89">
        <v>3.5990000000000002</v>
      </c>
    </row>
    <row r="3225" spans="1:2">
      <c r="A3225" s="88">
        <v>39880</v>
      </c>
      <c r="B3225" s="89" t="s">
        <v>145</v>
      </c>
    </row>
    <row r="3226" spans="1:2">
      <c r="A3226" s="88">
        <v>39879</v>
      </c>
      <c r="B3226" s="89" t="s">
        <v>145</v>
      </c>
    </row>
    <row r="3227" spans="1:2">
      <c r="A3227" s="88">
        <v>39878</v>
      </c>
      <c r="B3227" s="89">
        <v>3.5680000000000001</v>
      </c>
    </row>
    <row r="3228" spans="1:2">
      <c r="A3228" s="88">
        <v>39877</v>
      </c>
      <c r="B3228" s="89">
        <v>3.6520000000000001</v>
      </c>
    </row>
    <row r="3229" spans="1:2">
      <c r="A3229" s="88">
        <v>39876</v>
      </c>
      <c r="B3229" s="89">
        <v>3.7549999999999999</v>
      </c>
    </row>
    <row r="3230" spans="1:2">
      <c r="A3230" s="88">
        <v>39875</v>
      </c>
      <c r="B3230" s="89">
        <v>3.6339999999999999</v>
      </c>
    </row>
    <row r="3231" spans="1:2">
      <c r="A3231" s="88">
        <v>39874</v>
      </c>
      <c r="B3231" s="89">
        <v>3.6059999999999999</v>
      </c>
    </row>
    <row r="3232" spans="1:2">
      <c r="A3232" s="88">
        <v>39873</v>
      </c>
      <c r="B3232" s="89" t="s">
        <v>145</v>
      </c>
    </row>
    <row r="3233" spans="1:2">
      <c r="A3233" s="88">
        <v>39872</v>
      </c>
      <c r="B3233" s="89" t="s">
        <v>145</v>
      </c>
    </row>
    <row r="3234" spans="1:2">
      <c r="A3234" s="88">
        <v>39871</v>
      </c>
      <c r="B3234" s="89">
        <v>3.6930000000000001</v>
      </c>
    </row>
    <row r="3235" spans="1:2">
      <c r="A3235" s="88">
        <v>39870</v>
      </c>
      <c r="B3235" s="89">
        <v>3.7029999999999998</v>
      </c>
    </row>
    <row r="3236" spans="1:2">
      <c r="A3236" s="88">
        <v>39869</v>
      </c>
      <c r="B3236" s="89">
        <v>3.57</v>
      </c>
    </row>
    <row r="3237" spans="1:2">
      <c r="A3237" s="88">
        <v>39868</v>
      </c>
      <c r="B3237" s="89">
        <v>3.5590000000000002</v>
      </c>
    </row>
    <row r="3238" spans="1:2">
      <c r="A3238" s="88">
        <v>39867</v>
      </c>
      <c r="B3238" s="89">
        <v>3.5457480000000001</v>
      </c>
    </row>
    <row r="3239" spans="1:2">
      <c r="A3239" s="88">
        <v>39866</v>
      </c>
      <c r="B3239" s="89" t="s">
        <v>145</v>
      </c>
    </row>
    <row r="3240" spans="1:2">
      <c r="A3240" s="88">
        <v>39865</v>
      </c>
      <c r="B3240" s="89" t="s">
        <v>145</v>
      </c>
    </row>
    <row r="3241" spans="1:2">
      <c r="A3241" s="88">
        <v>39864</v>
      </c>
      <c r="B3241" s="89">
        <v>3.5489999999999999</v>
      </c>
    </row>
    <row r="3242" spans="1:2">
      <c r="A3242" s="88">
        <v>39863</v>
      </c>
      <c r="B3242" s="89">
        <v>3.6219999999999999</v>
      </c>
    </row>
    <row r="3243" spans="1:2">
      <c r="A3243" s="88">
        <v>39862</v>
      </c>
      <c r="B3243" s="89">
        <v>3.5150000000000001</v>
      </c>
    </row>
    <row r="3244" spans="1:2">
      <c r="A3244" s="88">
        <v>39861</v>
      </c>
      <c r="B3244" s="89">
        <v>3.5009999999999999</v>
      </c>
    </row>
    <row r="3245" spans="1:2">
      <c r="A3245" s="88">
        <v>39860</v>
      </c>
      <c r="B3245" s="89">
        <v>3.6070000000000002</v>
      </c>
    </row>
    <row r="3246" spans="1:2">
      <c r="A3246" s="88">
        <v>39859</v>
      </c>
      <c r="B3246" s="89" t="s">
        <v>145</v>
      </c>
    </row>
    <row r="3247" spans="1:2">
      <c r="A3247" s="88">
        <v>39858</v>
      </c>
      <c r="B3247" s="89" t="s">
        <v>145</v>
      </c>
    </row>
    <row r="3248" spans="1:2">
      <c r="A3248" s="88">
        <v>39857</v>
      </c>
      <c r="B3248" s="89">
        <v>3.6219999999999999</v>
      </c>
    </row>
    <row r="3249" spans="1:2">
      <c r="A3249" s="88">
        <v>39856</v>
      </c>
      <c r="B3249" s="89">
        <v>3.6139999999999999</v>
      </c>
    </row>
    <row r="3250" spans="1:2">
      <c r="A3250" s="88">
        <v>39855</v>
      </c>
      <c r="B3250" s="89">
        <v>3.7280000000000002</v>
      </c>
    </row>
    <row r="3251" spans="1:2">
      <c r="A3251" s="88">
        <v>39854</v>
      </c>
      <c r="B3251" s="89">
        <v>3.8260000000000001</v>
      </c>
    </row>
    <row r="3252" spans="1:2">
      <c r="A3252" s="88">
        <v>39853</v>
      </c>
      <c r="B3252" s="89">
        <v>3.8719999999999999</v>
      </c>
    </row>
    <row r="3253" spans="1:2">
      <c r="A3253" s="88">
        <v>39852</v>
      </c>
      <c r="B3253" s="89" t="s">
        <v>145</v>
      </c>
    </row>
    <row r="3254" spans="1:2">
      <c r="A3254" s="88">
        <v>39851</v>
      </c>
      <c r="B3254" s="89" t="s">
        <v>145</v>
      </c>
    </row>
    <row r="3255" spans="1:2">
      <c r="A3255" s="88">
        <v>39850</v>
      </c>
      <c r="B3255" s="89">
        <v>3.8010000000000002</v>
      </c>
    </row>
    <row r="3256" spans="1:2">
      <c r="A3256" s="88">
        <v>39849</v>
      </c>
      <c r="B3256" s="89">
        <v>3.7919999999999998</v>
      </c>
    </row>
    <row r="3257" spans="1:2">
      <c r="A3257" s="88">
        <v>39848</v>
      </c>
      <c r="B3257" s="89">
        <v>3.8180000000000001</v>
      </c>
    </row>
    <row r="3258" spans="1:2">
      <c r="A3258" s="88">
        <v>39847</v>
      </c>
      <c r="B3258" s="89">
        <v>3.8149999999999999</v>
      </c>
    </row>
    <row r="3259" spans="1:2">
      <c r="A3259" s="88">
        <v>39846</v>
      </c>
      <c r="B3259" s="89">
        <v>3.81</v>
      </c>
    </row>
    <row r="3260" spans="1:2">
      <c r="A3260" s="88">
        <v>39845</v>
      </c>
      <c r="B3260" s="89" t="s">
        <v>145</v>
      </c>
    </row>
    <row r="3261" spans="1:2">
      <c r="A3261" s="88">
        <v>39844</v>
      </c>
      <c r="B3261" s="89" t="s">
        <v>145</v>
      </c>
    </row>
    <row r="3262" spans="1:2">
      <c r="A3262" s="88">
        <v>39843</v>
      </c>
      <c r="B3262" s="89">
        <v>3.81</v>
      </c>
    </row>
    <row r="3263" spans="1:2">
      <c r="A3263" s="88">
        <v>39842</v>
      </c>
      <c r="B3263" s="89">
        <v>3.7050000000000001</v>
      </c>
    </row>
    <row r="3264" spans="1:2">
      <c r="A3264" s="88">
        <v>39841</v>
      </c>
      <c r="B3264" s="89">
        <v>3.77</v>
      </c>
    </row>
    <row r="3265" spans="1:2">
      <c r="A3265" s="88">
        <v>39840</v>
      </c>
      <c r="B3265" s="89">
        <v>3.8050000000000002</v>
      </c>
    </row>
    <row r="3266" spans="1:2">
      <c r="A3266" s="88">
        <v>39839</v>
      </c>
      <c r="B3266" s="89">
        <v>3.883</v>
      </c>
    </row>
    <row r="3267" spans="1:2">
      <c r="A3267" s="88">
        <v>39838</v>
      </c>
      <c r="B3267" s="89" t="s">
        <v>145</v>
      </c>
    </row>
    <row r="3268" spans="1:2">
      <c r="A3268" s="88">
        <v>39837</v>
      </c>
      <c r="B3268" s="89" t="s">
        <v>145</v>
      </c>
    </row>
    <row r="3269" spans="1:2">
      <c r="A3269" s="88">
        <v>39836</v>
      </c>
      <c r="B3269" s="89">
        <v>3.8170000000000002</v>
      </c>
    </row>
    <row r="3270" spans="1:2">
      <c r="A3270" s="88">
        <v>39835</v>
      </c>
      <c r="B3270" s="89">
        <v>3.6585860000000001</v>
      </c>
    </row>
    <row r="3271" spans="1:2">
      <c r="A3271" s="88">
        <v>39834</v>
      </c>
      <c r="B3271" s="89">
        <v>3.5712959999999998</v>
      </c>
    </row>
    <row r="3272" spans="1:2">
      <c r="A3272" s="88">
        <v>39833</v>
      </c>
      <c r="B3272" s="89">
        <v>3.5539339999999999</v>
      </c>
    </row>
    <row r="3273" spans="1:2">
      <c r="A3273" s="88">
        <v>39832</v>
      </c>
      <c r="B3273" s="89">
        <v>3.5510000000000002</v>
      </c>
    </row>
    <row r="3274" spans="1:2">
      <c r="A3274" s="88">
        <v>39831</v>
      </c>
      <c r="B3274" s="89" t="s">
        <v>145</v>
      </c>
    </row>
    <row r="3275" spans="1:2">
      <c r="A3275" s="88">
        <v>39830</v>
      </c>
      <c r="B3275" s="89" t="s">
        <v>145</v>
      </c>
    </row>
    <row r="3276" spans="1:2">
      <c r="A3276" s="88">
        <v>39829</v>
      </c>
      <c r="B3276" s="89">
        <v>3.508</v>
      </c>
    </row>
    <row r="3277" spans="1:2">
      <c r="A3277" s="88">
        <v>39828</v>
      </c>
      <c r="B3277" s="89">
        <v>3.351</v>
      </c>
    </row>
    <row r="3278" spans="1:2">
      <c r="A3278" s="88">
        <v>39827</v>
      </c>
      <c r="B3278" s="89">
        <v>3.4649999999999999</v>
      </c>
    </row>
    <row r="3279" spans="1:2">
      <c r="A3279" s="88">
        <v>39826</v>
      </c>
      <c r="B3279" s="89">
        <v>3.4870000000000001</v>
      </c>
    </row>
    <row r="3280" spans="1:2">
      <c r="A3280" s="88">
        <v>39825</v>
      </c>
      <c r="B3280" s="89">
        <v>3.4740000000000002</v>
      </c>
    </row>
    <row r="3281" spans="1:2">
      <c r="A3281" s="88">
        <v>39824</v>
      </c>
      <c r="B3281" s="89" t="s">
        <v>145</v>
      </c>
    </row>
    <row r="3282" spans="1:2">
      <c r="A3282" s="88">
        <v>39823</v>
      </c>
      <c r="B3282" s="89" t="s">
        <v>145</v>
      </c>
    </row>
    <row r="3283" spans="1:2">
      <c r="A3283" s="88">
        <v>39822</v>
      </c>
      <c r="B3283" s="89">
        <v>3.488</v>
      </c>
    </row>
    <row r="3284" spans="1:2">
      <c r="A3284" s="88">
        <v>39821</v>
      </c>
      <c r="B3284" s="89">
        <v>3.5779999999999998</v>
      </c>
    </row>
    <row r="3285" spans="1:2">
      <c r="A3285" s="88">
        <v>39820</v>
      </c>
      <c r="B3285" s="89">
        <v>3.6289389999999999</v>
      </c>
    </row>
    <row r="3286" spans="1:2">
      <c r="A3286" s="88">
        <v>39819</v>
      </c>
      <c r="B3286" s="89">
        <v>3.665</v>
      </c>
    </row>
    <row r="3287" spans="1:2">
      <c r="A3287" s="88">
        <v>39818</v>
      </c>
      <c r="B3287" s="89">
        <v>3.4820669999999998</v>
      </c>
    </row>
    <row r="3288" spans="1:2">
      <c r="A3288" s="88">
        <v>39817</v>
      </c>
      <c r="B3288" s="89" t="s">
        <v>145</v>
      </c>
    </row>
    <row r="3289" spans="1:2">
      <c r="A3289" s="88">
        <v>39816</v>
      </c>
      <c r="B3289" s="89" t="s">
        <v>145</v>
      </c>
    </row>
    <row r="3290" spans="1:2">
      <c r="A3290" s="88">
        <v>39815</v>
      </c>
      <c r="B3290" s="89">
        <v>3.3820000000000001</v>
      </c>
    </row>
    <row r="3291" spans="1:2">
      <c r="A3291" s="88">
        <v>39814</v>
      </c>
      <c r="B3291" s="89" t="s">
        <v>145</v>
      </c>
    </row>
    <row r="3292" spans="1:2">
      <c r="A3292" s="88">
        <v>39813</v>
      </c>
      <c r="B3292" s="89">
        <v>3.4140000000000001</v>
      </c>
    </row>
    <row r="3293" spans="1:2">
      <c r="A3293" s="88">
        <v>39812</v>
      </c>
      <c r="B3293" s="89">
        <v>3.3849999999999998</v>
      </c>
    </row>
    <row r="3294" spans="1:2">
      <c r="A3294" s="88">
        <v>39811</v>
      </c>
      <c r="B3294" s="89">
        <v>3.3679999999999999</v>
      </c>
    </row>
    <row r="3295" spans="1:2">
      <c r="A3295" s="88">
        <v>39810</v>
      </c>
      <c r="B3295" s="89" t="s">
        <v>145</v>
      </c>
    </row>
    <row r="3296" spans="1:2">
      <c r="A3296" s="88">
        <v>39809</v>
      </c>
      <c r="B3296" s="89" t="s">
        <v>145</v>
      </c>
    </row>
    <row r="3297" spans="1:2">
      <c r="A3297" s="88">
        <v>39808</v>
      </c>
      <c r="B3297" s="89">
        <v>3.4009999999999998</v>
      </c>
    </row>
    <row r="3298" spans="1:2">
      <c r="A3298" s="88">
        <v>39807</v>
      </c>
      <c r="B3298" s="89" t="s">
        <v>145</v>
      </c>
    </row>
    <row r="3299" spans="1:2">
      <c r="A3299" s="88">
        <v>39806</v>
      </c>
      <c r="B3299" s="89">
        <v>3.4140000000000001</v>
      </c>
    </row>
    <row r="3300" spans="1:2">
      <c r="A3300" s="88">
        <v>39805</v>
      </c>
      <c r="B3300" s="89">
        <v>3.4049999999999998</v>
      </c>
    </row>
    <row r="3301" spans="1:2">
      <c r="A3301" s="88">
        <v>39804</v>
      </c>
      <c r="B3301" s="89">
        <v>3.4670000000000001</v>
      </c>
    </row>
    <row r="3302" spans="1:2">
      <c r="A3302" s="88">
        <v>39803</v>
      </c>
      <c r="B3302" s="89" t="s">
        <v>145</v>
      </c>
    </row>
    <row r="3303" spans="1:2">
      <c r="A3303" s="88">
        <v>39802</v>
      </c>
      <c r="B3303" s="89" t="s">
        <v>145</v>
      </c>
    </row>
    <row r="3304" spans="1:2">
      <c r="A3304" s="88">
        <v>39801</v>
      </c>
      <c r="B3304" s="89">
        <v>3.4980000000000002</v>
      </c>
    </row>
    <row r="3305" spans="1:2">
      <c r="A3305" s="88">
        <v>39800</v>
      </c>
      <c r="B3305" s="89">
        <v>3.4649999999999999</v>
      </c>
    </row>
    <row r="3306" spans="1:2">
      <c r="A3306" s="88">
        <v>39799</v>
      </c>
      <c r="B3306" s="89">
        <v>3.464</v>
      </c>
    </row>
    <row r="3307" spans="1:2">
      <c r="A3307" s="88">
        <v>39798</v>
      </c>
      <c r="B3307" s="89">
        <v>3.6219999999999999</v>
      </c>
    </row>
    <row r="3308" spans="1:2">
      <c r="A3308" s="88">
        <v>39797</v>
      </c>
      <c r="B3308" s="89">
        <v>3.6949999999999998</v>
      </c>
    </row>
    <row r="3309" spans="1:2">
      <c r="A3309" s="88">
        <v>39796</v>
      </c>
      <c r="B3309" s="89" t="s">
        <v>145</v>
      </c>
    </row>
    <row r="3310" spans="1:2">
      <c r="A3310" s="88">
        <v>39795</v>
      </c>
      <c r="B3310" s="89" t="s">
        <v>145</v>
      </c>
    </row>
    <row r="3311" spans="1:2">
      <c r="A3311" s="88">
        <v>39794</v>
      </c>
      <c r="B3311" s="89">
        <v>3.7240000000000002</v>
      </c>
    </row>
    <row r="3312" spans="1:2">
      <c r="A3312" s="88">
        <v>39793</v>
      </c>
      <c r="B3312" s="89">
        <v>3.7040000000000002</v>
      </c>
    </row>
    <row r="3313" spans="1:2">
      <c r="A3313" s="88">
        <v>39792</v>
      </c>
      <c r="B3313" s="89">
        <v>3.72</v>
      </c>
    </row>
    <row r="3314" spans="1:2">
      <c r="A3314" s="88">
        <v>39791</v>
      </c>
      <c r="B3314" s="89">
        <v>3.7120000000000002</v>
      </c>
    </row>
    <row r="3315" spans="1:2">
      <c r="A3315" s="88">
        <v>39790</v>
      </c>
      <c r="B3315" s="89">
        <v>3.5870000000000002</v>
      </c>
    </row>
    <row r="3316" spans="1:2">
      <c r="A3316" s="88">
        <v>39789</v>
      </c>
      <c r="B3316" s="89" t="s">
        <v>145</v>
      </c>
    </row>
    <row r="3317" spans="1:2">
      <c r="A3317" s="88">
        <v>39788</v>
      </c>
      <c r="B3317" s="89" t="s">
        <v>145</v>
      </c>
    </row>
    <row r="3318" spans="1:2">
      <c r="A3318" s="88">
        <v>39787</v>
      </c>
      <c r="B3318" s="89">
        <v>3.5529999999999999</v>
      </c>
    </row>
    <row r="3319" spans="1:2">
      <c r="A3319" s="88">
        <v>39786</v>
      </c>
      <c r="B3319" s="89">
        <v>3.5539999999999998</v>
      </c>
    </row>
    <row r="3320" spans="1:2">
      <c r="A3320" s="88">
        <v>39785</v>
      </c>
      <c r="B3320" s="89">
        <v>3.5139999999999998</v>
      </c>
    </row>
    <row r="3321" spans="1:2">
      <c r="A3321" s="88">
        <v>39784</v>
      </c>
      <c r="B3321" s="89">
        <v>3.5750000000000002</v>
      </c>
    </row>
    <row r="3322" spans="1:2">
      <c r="A3322" s="88">
        <v>39783</v>
      </c>
      <c r="B3322" s="89">
        <v>3.6280000000000001</v>
      </c>
    </row>
    <row r="3323" spans="1:2">
      <c r="A3323" s="88">
        <v>39782</v>
      </c>
      <c r="B3323" s="89" t="s">
        <v>145</v>
      </c>
    </row>
    <row r="3324" spans="1:2">
      <c r="A3324" s="88">
        <v>39781</v>
      </c>
      <c r="B3324" s="89" t="s">
        <v>145</v>
      </c>
    </row>
    <row r="3325" spans="1:2">
      <c r="A3325" s="88">
        <v>39780</v>
      </c>
      <c r="B3325" s="89">
        <v>3.7170000000000001</v>
      </c>
    </row>
    <row r="3326" spans="1:2">
      <c r="A3326" s="88">
        <v>39779</v>
      </c>
      <c r="B3326" s="89">
        <v>3.7730000000000001</v>
      </c>
    </row>
    <row r="3327" spans="1:2">
      <c r="A3327" s="88">
        <v>39778</v>
      </c>
      <c r="B3327" s="89">
        <v>3.714</v>
      </c>
    </row>
    <row r="3328" spans="1:2">
      <c r="A3328" s="88">
        <v>39777</v>
      </c>
      <c r="B3328" s="89">
        <v>3.7989999999999999</v>
      </c>
    </row>
    <row r="3329" spans="1:2">
      <c r="A3329" s="88">
        <v>39776</v>
      </c>
      <c r="B3329" s="89">
        <v>3.8759999999999999</v>
      </c>
    </row>
    <row r="3330" spans="1:2">
      <c r="A3330" s="88">
        <v>39775</v>
      </c>
      <c r="B3330" s="89" t="s">
        <v>145</v>
      </c>
    </row>
    <row r="3331" spans="1:2">
      <c r="A3331" s="88">
        <v>39774</v>
      </c>
      <c r="B3331" s="89" t="s">
        <v>145</v>
      </c>
    </row>
    <row r="3332" spans="1:2">
      <c r="A3332" s="88">
        <v>39773</v>
      </c>
      <c r="B3332" s="89">
        <v>3.839</v>
      </c>
    </row>
    <row r="3333" spans="1:2">
      <c r="A3333" s="88">
        <v>39772</v>
      </c>
      <c r="B3333" s="89">
        <v>3.786</v>
      </c>
    </row>
    <row r="3334" spans="1:2">
      <c r="A3334" s="88">
        <v>39771</v>
      </c>
      <c r="B3334" s="89">
        <v>3.9009999999999998</v>
      </c>
    </row>
    <row r="3335" spans="1:2">
      <c r="A3335" s="88">
        <v>39770</v>
      </c>
      <c r="B3335" s="89">
        <v>3.9670000000000001</v>
      </c>
    </row>
    <row r="3336" spans="1:2">
      <c r="A3336" s="88">
        <v>39769</v>
      </c>
      <c r="B3336" s="89">
        <v>4.032</v>
      </c>
    </row>
    <row r="3337" spans="1:2">
      <c r="A3337" s="88">
        <v>39768</v>
      </c>
      <c r="B3337" s="89" t="s">
        <v>145</v>
      </c>
    </row>
    <row r="3338" spans="1:2">
      <c r="A3338" s="88">
        <v>39767</v>
      </c>
      <c r="B3338" s="89" t="s">
        <v>145</v>
      </c>
    </row>
    <row r="3339" spans="1:2">
      <c r="A3339" s="88">
        <v>39766</v>
      </c>
      <c r="B3339" s="89">
        <v>4.0049999999999999</v>
      </c>
    </row>
    <row r="3340" spans="1:2">
      <c r="A3340" s="88">
        <v>39765</v>
      </c>
      <c r="B3340" s="89">
        <v>4.0659999999999998</v>
      </c>
    </row>
    <row r="3341" spans="1:2">
      <c r="A3341" s="88">
        <v>39764</v>
      </c>
      <c r="B3341" s="89">
        <v>4.0650000000000004</v>
      </c>
    </row>
    <row r="3342" spans="1:2">
      <c r="A3342" s="88">
        <v>39763</v>
      </c>
      <c r="B3342" s="89">
        <v>4.0519999999999996</v>
      </c>
    </row>
    <row r="3343" spans="1:2">
      <c r="A3343" s="88">
        <v>39762</v>
      </c>
      <c r="B3343" s="89">
        <v>4.0919999999999996</v>
      </c>
    </row>
    <row r="3344" spans="1:2">
      <c r="A3344" s="88">
        <v>39761</v>
      </c>
      <c r="B3344" s="89" t="s">
        <v>145</v>
      </c>
    </row>
    <row r="3345" spans="1:2">
      <c r="A3345" s="88">
        <v>39760</v>
      </c>
      <c r="B3345" s="89" t="s">
        <v>145</v>
      </c>
    </row>
    <row r="3346" spans="1:2">
      <c r="A3346" s="88">
        <v>39759</v>
      </c>
      <c r="B3346" s="89">
        <v>4.1130000000000004</v>
      </c>
    </row>
    <row r="3347" spans="1:2">
      <c r="A3347" s="88">
        <v>39758</v>
      </c>
      <c r="B3347" s="89">
        <v>4.0380000000000003</v>
      </c>
    </row>
    <row r="3348" spans="1:2">
      <c r="A3348" s="88">
        <v>39757</v>
      </c>
      <c r="B3348" s="89">
        <v>4.1989999999999998</v>
      </c>
    </row>
    <row r="3349" spans="1:2">
      <c r="A3349" s="88">
        <v>39756</v>
      </c>
      <c r="B3349" s="89">
        <v>4.2309999999999999</v>
      </c>
    </row>
    <row r="3350" spans="1:2">
      <c r="A3350" s="88">
        <v>39755</v>
      </c>
      <c r="B3350" s="89">
        <v>4.2690000000000001</v>
      </c>
    </row>
    <row r="3351" spans="1:2">
      <c r="A3351" s="88">
        <v>39754</v>
      </c>
      <c r="B3351" s="89" t="s">
        <v>145</v>
      </c>
    </row>
    <row r="3352" spans="1:2">
      <c r="A3352" s="88">
        <v>39753</v>
      </c>
      <c r="B3352" s="89" t="s">
        <v>145</v>
      </c>
    </row>
    <row r="3353" spans="1:2">
      <c r="A3353" s="88">
        <v>39752</v>
      </c>
      <c r="B3353" s="89">
        <v>4.2560000000000002</v>
      </c>
    </row>
    <row r="3354" spans="1:2">
      <c r="A3354" s="88">
        <v>39751</v>
      </c>
      <c r="B3354" s="89">
        <v>4.1769999999999996</v>
      </c>
    </row>
    <row r="3355" spans="1:2">
      <c r="A3355" s="88">
        <v>39750</v>
      </c>
      <c r="B3355" s="89">
        <v>4.1280000000000001</v>
      </c>
    </row>
    <row r="3356" spans="1:2">
      <c r="A3356" s="88">
        <v>39749</v>
      </c>
      <c r="B3356" s="89">
        <v>4.0339999999999998</v>
      </c>
    </row>
    <row r="3357" spans="1:2">
      <c r="A3357" s="88">
        <v>39748</v>
      </c>
      <c r="B3357" s="89">
        <v>4.0599999999999996</v>
      </c>
    </row>
    <row r="3358" spans="1:2">
      <c r="A3358" s="88">
        <v>39747</v>
      </c>
      <c r="B3358" s="89" t="s">
        <v>145</v>
      </c>
    </row>
    <row r="3359" spans="1:2">
      <c r="A3359" s="88">
        <v>39746</v>
      </c>
      <c r="B3359" s="89" t="s">
        <v>145</v>
      </c>
    </row>
    <row r="3360" spans="1:2">
      <c r="A3360" s="88">
        <v>39745</v>
      </c>
      <c r="B3360" s="89">
        <v>4.0419999999999998</v>
      </c>
    </row>
    <row r="3361" spans="1:2">
      <c r="A3361" s="88">
        <v>39744</v>
      </c>
      <c r="B3361" s="89">
        <v>4.0670000000000002</v>
      </c>
    </row>
    <row r="3362" spans="1:2">
      <c r="A3362" s="88">
        <v>39743</v>
      </c>
      <c r="B3362" s="89">
        <v>4.0670000000000002</v>
      </c>
    </row>
    <row r="3363" spans="1:2">
      <c r="A3363" s="88">
        <v>39742</v>
      </c>
      <c r="B3363" s="89">
        <v>4.1790000000000003</v>
      </c>
    </row>
    <row r="3364" spans="1:2">
      <c r="A3364" s="88">
        <v>39741</v>
      </c>
      <c r="B3364" s="89">
        <v>4.2389999999999999</v>
      </c>
    </row>
    <row r="3365" spans="1:2">
      <c r="A3365" s="88">
        <v>39740</v>
      </c>
      <c r="B3365" s="89" t="s">
        <v>145</v>
      </c>
    </row>
    <row r="3366" spans="1:2">
      <c r="A3366" s="88">
        <v>39739</v>
      </c>
      <c r="B3366" s="89" t="s">
        <v>145</v>
      </c>
    </row>
    <row r="3367" spans="1:2">
      <c r="A3367" s="88">
        <v>39738</v>
      </c>
      <c r="B3367" s="89">
        <v>4.1829999999999998</v>
      </c>
    </row>
    <row r="3368" spans="1:2">
      <c r="A3368" s="88">
        <v>39737</v>
      </c>
      <c r="B3368" s="89">
        <v>4.2919999999999998</v>
      </c>
    </row>
    <row r="3369" spans="1:2">
      <c r="A3369" s="88">
        <v>39736</v>
      </c>
      <c r="B3369" s="89">
        <v>4.343</v>
      </c>
    </row>
    <row r="3370" spans="1:2">
      <c r="A3370" s="88">
        <v>39735</v>
      </c>
      <c r="B3370" s="89">
        <v>4.2889999999999997</v>
      </c>
    </row>
    <row r="3371" spans="1:2">
      <c r="A3371" s="88">
        <v>39734</v>
      </c>
      <c r="B3371" s="89">
        <v>4.3600000000000003</v>
      </c>
    </row>
    <row r="3372" spans="1:2">
      <c r="A3372" s="88">
        <v>39733</v>
      </c>
      <c r="B3372" s="89" t="s">
        <v>145</v>
      </c>
    </row>
    <row r="3373" spans="1:2">
      <c r="A3373" s="88">
        <v>39732</v>
      </c>
      <c r="B3373" s="89" t="s">
        <v>145</v>
      </c>
    </row>
    <row r="3374" spans="1:2">
      <c r="A3374" s="88">
        <v>39731</v>
      </c>
      <c r="B3374" s="89">
        <v>4.3</v>
      </c>
    </row>
    <row r="3375" spans="1:2">
      <c r="A3375" s="88">
        <v>39730</v>
      </c>
      <c r="B3375" s="89">
        <v>4.1900000000000004</v>
      </c>
    </row>
    <row r="3376" spans="1:2">
      <c r="A3376" s="88">
        <v>39729</v>
      </c>
      <c r="B3376" s="89">
        <v>4.0910000000000002</v>
      </c>
    </row>
    <row r="3377" spans="1:2">
      <c r="A3377" s="88">
        <v>39728</v>
      </c>
      <c r="B3377" s="89">
        <v>4.0709999999999997</v>
      </c>
    </row>
    <row r="3378" spans="1:2">
      <c r="A3378" s="88">
        <v>39727</v>
      </c>
      <c r="B3378" s="89">
        <v>4.05</v>
      </c>
    </row>
    <row r="3379" spans="1:2">
      <c r="A3379" s="88">
        <v>39726</v>
      </c>
      <c r="B3379" s="89" t="s">
        <v>145</v>
      </c>
    </row>
    <row r="3380" spans="1:2">
      <c r="A3380" s="88">
        <v>39725</v>
      </c>
      <c r="B3380" s="89" t="s">
        <v>145</v>
      </c>
    </row>
    <row r="3381" spans="1:2">
      <c r="A3381" s="88">
        <v>39724</v>
      </c>
      <c r="B3381" s="89">
        <v>4.226</v>
      </c>
    </row>
    <row r="3382" spans="1:2">
      <c r="A3382" s="88">
        <v>39723</v>
      </c>
      <c r="B3382" s="89">
        <v>4.2729999999999997</v>
      </c>
    </row>
    <row r="3383" spans="1:2">
      <c r="A3383" s="88">
        <v>39722</v>
      </c>
      <c r="B3383" s="89">
        <v>4.3049999999999997</v>
      </c>
    </row>
    <row r="3384" spans="1:2">
      <c r="A3384" s="88">
        <v>39721</v>
      </c>
      <c r="B3384" s="89">
        <v>4.3659999999999997</v>
      </c>
    </row>
    <row r="3385" spans="1:2">
      <c r="A3385" s="88">
        <v>39720</v>
      </c>
      <c r="B3385" s="89">
        <v>4.3230000000000004</v>
      </c>
    </row>
    <row r="3386" spans="1:2">
      <c r="A3386" s="88">
        <v>39719</v>
      </c>
      <c r="B3386" s="89" t="s">
        <v>145</v>
      </c>
    </row>
    <row r="3387" spans="1:2">
      <c r="A3387" s="88">
        <v>39718</v>
      </c>
      <c r="B3387" s="89" t="s">
        <v>145</v>
      </c>
    </row>
    <row r="3388" spans="1:2">
      <c r="A3388" s="88">
        <v>39717</v>
      </c>
      <c r="B3388" s="89">
        <v>4.4269999999999996</v>
      </c>
    </row>
    <row r="3389" spans="1:2">
      <c r="A3389" s="88">
        <v>39716</v>
      </c>
      <c r="B3389" s="89">
        <v>4.4960000000000004</v>
      </c>
    </row>
    <row r="3390" spans="1:2">
      <c r="A3390" s="88">
        <v>39715</v>
      </c>
      <c r="B3390" s="89">
        <v>4.4359999999999999</v>
      </c>
    </row>
    <row r="3391" spans="1:2">
      <c r="A3391" s="88">
        <v>39714</v>
      </c>
      <c r="B3391" s="89">
        <v>4.4969999999999999</v>
      </c>
    </row>
    <row r="3392" spans="1:2">
      <c r="A3392" s="88">
        <v>39713</v>
      </c>
      <c r="B3392" s="89">
        <v>4.5670000000000002</v>
      </c>
    </row>
    <row r="3393" spans="1:2">
      <c r="A3393" s="88">
        <v>39712</v>
      </c>
      <c r="B3393" s="89" t="s">
        <v>145</v>
      </c>
    </row>
    <row r="3394" spans="1:2">
      <c r="A3394" s="88">
        <v>39711</v>
      </c>
      <c r="B3394" s="89" t="s">
        <v>145</v>
      </c>
    </row>
    <row r="3395" spans="1:2">
      <c r="A3395" s="88">
        <v>39710</v>
      </c>
      <c r="B3395" s="89">
        <v>4.46</v>
      </c>
    </row>
    <row r="3396" spans="1:2">
      <c r="A3396" s="88">
        <v>39709</v>
      </c>
      <c r="B3396" s="89">
        <v>4.3659999999999997</v>
      </c>
    </row>
    <row r="3397" spans="1:2">
      <c r="A3397" s="88">
        <v>39708</v>
      </c>
      <c r="B3397" s="89">
        <v>4.32</v>
      </c>
    </row>
    <row r="3398" spans="1:2">
      <c r="A3398" s="88">
        <v>39707</v>
      </c>
      <c r="B3398" s="89">
        <v>4.2389999999999999</v>
      </c>
    </row>
    <row r="3399" spans="1:2">
      <c r="A3399" s="88">
        <v>39706</v>
      </c>
      <c r="B3399" s="89">
        <v>4.2830000000000004</v>
      </c>
    </row>
    <row r="3400" spans="1:2">
      <c r="A3400" s="88">
        <v>39705</v>
      </c>
      <c r="B3400" s="89" t="s">
        <v>145</v>
      </c>
    </row>
    <row r="3401" spans="1:2">
      <c r="A3401" s="88">
        <v>39704</v>
      </c>
      <c r="B3401" s="89" t="s">
        <v>145</v>
      </c>
    </row>
    <row r="3402" spans="1:2">
      <c r="A3402" s="88">
        <v>39703</v>
      </c>
      <c r="B3402" s="89">
        <v>4.343</v>
      </c>
    </row>
    <row r="3403" spans="1:2">
      <c r="A3403" s="88">
        <v>39702</v>
      </c>
      <c r="B3403" s="89">
        <v>4.2779999999999996</v>
      </c>
    </row>
    <row r="3404" spans="1:2">
      <c r="A3404" s="88">
        <v>39701</v>
      </c>
      <c r="B3404" s="89">
        <v>4.2990000000000004</v>
      </c>
    </row>
    <row r="3405" spans="1:2">
      <c r="A3405" s="88">
        <v>39700</v>
      </c>
      <c r="B3405" s="89">
        <v>4.3129999999999997</v>
      </c>
    </row>
    <row r="3406" spans="1:2">
      <c r="A3406" s="88">
        <v>39699</v>
      </c>
      <c r="B3406" s="89">
        <v>4.3209999999999997</v>
      </c>
    </row>
    <row r="3407" spans="1:2">
      <c r="A3407" s="88">
        <v>39698</v>
      </c>
      <c r="B3407" s="89" t="s">
        <v>145</v>
      </c>
    </row>
    <row r="3408" spans="1:2">
      <c r="A3408" s="88">
        <v>39697</v>
      </c>
      <c r="B3408" s="89" t="s">
        <v>145</v>
      </c>
    </row>
    <row r="3409" spans="1:2">
      <c r="A3409" s="88">
        <v>39696</v>
      </c>
      <c r="B3409" s="89">
        <v>4.21</v>
      </c>
    </row>
    <row r="3410" spans="1:2">
      <c r="A3410" s="88">
        <v>39695</v>
      </c>
      <c r="B3410" s="89">
        <v>4.327</v>
      </c>
    </row>
    <row r="3411" spans="1:2">
      <c r="A3411" s="88">
        <v>39694</v>
      </c>
      <c r="B3411" s="89">
        <v>4.3490000000000002</v>
      </c>
    </row>
    <row r="3412" spans="1:2">
      <c r="A3412" s="88">
        <v>39693</v>
      </c>
      <c r="B3412" s="89">
        <v>4.399</v>
      </c>
    </row>
    <row r="3413" spans="1:2">
      <c r="A3413" s="88">
        <v>39692</v>
      </c>
      <c r="B3413" s="89">
        <v>4.3419999999999996</v>
      </c>
    </row>
    <row r="3414" spans="1:2">
      <c r="A3414" s="88">
        <v>39691</v>
      </c>
      <c r="B3414" s="89" t="s">
        <v>145</v>
      </c>
    </row>
    <row r="3415" spans="1:2">
      <c r="A3415" s="88">
        <v>39690</v>
      </c>
      <c r="B3415" s="89" t="s">
        <v>145</v>
      </c>
    </row>
    <row r="3416" spans="1:2">
      <c r="A3416" s="88">
        <v>39689</v>
      </c>
      <c r="B3416" s="89">
        <v>4.3890000000000002</v>
      </c>
    </row>
    <row r="3417" spans="1:2">
      <c r="A3417" s="88">
        <v>39688</v>
      </c>
      <c r="B3417" s="89">
        <v>4.4050000000000002</v>
      </c>
    </row>
    <row r="3418" spans="1:2">
      <c r="A3418" s="88">
        <v>39687</v>
      </c>
      <c r="B3418" s="89">
        <v>4.3949999999999996</v>
      </c>
    </row>
    <row r="3419" spans="1:2">
      <c r="A3419" s="88">
        <v>39686</v>
      </c>
      <c r="B3419" s="89">
        <v>4.3010000000000002</v>
      </c>
    </row>
    <row r="3420" spans="1:2">
      <c r="A3420" s="88">
        <v>39685</v>
      </c>
      <c r="B3420" s="89">
        <v>4.3209999999999997</v>
      </c>
    </row>
    <row r="3421" spans="1:2">
      <c r="A3421" s="88">
        <v>39684</v>
      </c>
      <c r="B3421" s="89" t="s">
        <v>145</v>
      </c>
    </row>
    <row r="3422" spans="1:2">
      <c r="A3422" s="88">
        <v>39683</v>
      </c>
      <c r="B3422" s="89" t="s">
        <v>145</v>
      </c>
    </row>
    <row r="3423" spans="1:2">
      <c r="A3423" s="88">
        <v>39682</v>
      </c>
      <c r="B3423" s="89">
        <v>4.43</v>
      </c>
    </row>
    <row r="3424" spans="1:2">
      <c r="A3424" s="88">
        <v>39681</v>
      </c>
      <c r="B3424" s="89">
        <v>4.3529999999999998</v>
      </c>
    </row>
    <row r="3425" spans="1:2">
      <c r="A3425" s="88">
        <v>39680</v>
      </c>
      <c r="B3425" s="89">
        <v>4.2960000000000003</v>
      </c>
    </row>
    <row r="3426" spans="1:2">
      <c r="A3426" s="88">
        <v>39679</v>
      </c>
      <c r="B3426" s="89">
        <v>4.3109999999999999</v>
      </c>
    </row>
    <row r="3427" spans="1:2">
      <c r="A3427" s="88">
        <v>39678</v>
      </c>
      <c r="B3427" s="89">
        <v>4.3319999999999999</v>
      </c>
    </row>
    <row r="3428" spans="1:2">
      <c r="A3428" s="88">
        <v>39677</v>
      </c>
      <c r="B3428" s="89" t="s">
        <v>145</v>
      </c>
    </row>
    <row r="3429" spans="1:2">
      <c r="A3429" s="88">
        <v>39676</v>
      </c>
      <c r="B3429" s="89" t="s">
        <v>145</v>
      </c>
    </row>
    <row r="3430" spans="1:2">
      <c r="A3430" s="88">
        <v>39675</v>
      </c>
      <c r="B3430" s="89">
        <v>4.3719999999999999</v>
      </c>
    </row>
    <row r="3431" spans="1:2">
      <c r="A3431" s="88">
        <v>39674</v>
      </c>
      <c r="B3431" s="89">
        <v>4.3879999999999999</v>
      </c>
    </row>
    <row r="3432" spans="1:2">
      <c r="A3432" s="88">
        <v>39673</v>
      </c>
      <c r="B3432" s="89">
        <v>4.3899999999999997</v>
      </c>
    </row>
    <row r="3433" spans="1:2">
      <c r="A3433" s="88">
        <v>39672</v>
      </c>
      <c r="B3433" s="89">
        <v>4.375</v>
      </c>
    </row>
    <row r="3434" spans="1:2">
      <c r="A3434" s="88">
        <v>39671</v>
      </c>
      <c r="B3434" s="89">
        <v>4.431</v>
      </c>
    </row>
    <row r="3435" spans="1:2">
      <c r="A3435" s="88">
        <v>39670</v>
      </c>
      <c r="B3435" s="89" t="s">
        <v>145</v>
      </c>
    </row>
    <row r="3436" spans="1:2">
      <c r="A3436" s="88">
        <v>39669</v>
      </c>
      <c r="B3436" s="89" t="s">
        <v>145</v>
      </c>
    </row>
    <row r="3437" spans="1:2">
      <c r="A3437" s="88">
        <v>39668</v>
      </c>
      <c r="B3437" s="89">
        <v>4.4370000000000003</v>
      </c>
    </row>
    <row r="3438" spans="1:2">
      <c r="A3438" s="88">
        <v>39667</v>
      </c>
      <c r="B3438" s="89">
        <v>4.4260000000000002</v>
      </c>
    </row>
    <row r="3439" spans="1:2">
      <c r="A3439" s="88">
        <v>39666</v>
      </c>
      <c r="B3439" s="89">
        <v>4.5149999999999997</v>
      </c>
    </row>
    <row r="3440" spans="1:2">
      <c r="A3440" s="88">
        <v>39665</v>
      </c>
      <c r="B3440" s="89">
        <v>4.4939999999999998</v>
      </c>
    </row>
    <row r="3441" spans="1:2">
      <c r="A3441" s="88">
        <v>39664</v>
      </c>
      <c r="B3441" s="89">
        <v>4.5270000000000001</v>
      </c>
    </row>
    <row r="3442" spans="1:2">
      <c r="A3442" s="88">
        <v>39663</v>
      </c>
      <c r="B3442" s="89" t="s">
        <v>145</v>
      </c>
    </row>
    <row r="3443" spans="1:2">
      <c r="A3443" s="88">
        <v>39662</v>
      </c>
      <c r="B3443" s="89" t="s">
        <v>145</v>
      </c>
    </row>
    <row r="3444" spans="1:2">
      <c r="A3444" s="88">
        <v>39661</v>
      </c>
      <c r="B3444" s="89">
        <v>4.55</v>
      </c>
    </row>
    <row r="3445" spans="1:2">
      <c r="A3445" s="88">
        <v>39660</v>
      </c>
      <c r="B3445" s="89">
        <v>4.5579999999999998</v>
      </c>
    </row>
    <row r="3446" spans="1:2">
      <c r="A3446" s="88">
        <v>39659</v>
      </c>
      <c r="B3446" s="89">
        <v>4.6029999999999998</v>
      </c>
    </row>
    <row r="3447" spans="1:2">
      <c r="A3447" s="88">
        <v>39658</v>
      </c>
      <c r="B3447" s="89">
        <v>4.68</v>
      </c>
    </row>
    <row r="3448" spans="1:2">
      <c r="A3448" s="88">
        <v>39657</v>
      </c>
      <c r="B3448" s="89">
        <v>4.726</v>
      </c>
    </row>
    <row r="3449" spans="1:2">
      <c r="A3449" s="88">
        <v>39656</v>
      </c>
      <c r="B3449" s="89" t="s">
        <v>145</v>
      </c>
    </row>
    <row r="3450" spans="1:2">
      <c r="A3450" s="88">
        <v>39655</v>
      </c>
      <c r="B3450" s="89" t="s">
        <v>145</v>
      </c>
    </row>
    <row r="3451" spans="1:2">
      <c r="A3451" s="88">
        <v>39654</v>
      </c>
      <c r="B3451" s="89">
        <v>4.7370000000000001</v>
      </c>
    </row>
    <row r="3452" spans="1:2">
      <c r="A3452" s="88">
        <v>39653</v>
      </c>
      <c r="B3452" s="89">
        <v>4.7430000000000003</v>
      </c>
    </row>
    <row r="3453" spans="1:2">
      <c r="A3453" s="88">
        <v>39652</v>
      </c>
      <c r="B3453" s="89">
        <v>4.8440000000000003</v>
      </c>
    </row>
    <row r="3454" spans="1:2">
      <c r="A3454" s="88">
        <v>39651</v>
      </c>
      <c r="B3454" s="89">
        <v>4.8310000000000004</v>
      </c>
    </row>
    <row r="3455" spans="1:2">
      <c r="A3455" s="88">
        <v>39650</v>
      </c>
      <c r="B3455" s="89">
        <v>4.8099999999999996</v>
      </c>
    </row>
    <row r="3456" spans="1:2">
      <c r="A3456" s="88">
        <v>39649</v>
      </c>
      <c r="B3456" s="89" t="s">
        <v>145</v>
      </c>
    </row>
    <row r="3457" spans="1:2">
      <c r="A3457" s="88">
        <v>39648</v>
      </c>
      <c r="B3457" s="89" t="s">
        <v>145</v>
      </c>
    </row>
    <row r="3458" spans="1:2">
      <c r="A3458" s="88">
        <v>39647</v>
      </c>
      <c r="B3458" s="89">
        <v>4.7729999999999997</v>
      </c>
    </row>
    <row r="3459" spans="1:2">
      <c r="A3459" s="88">
        <v>39646</v>
      </c>
      <c r="B3459" s="89">
        <v>4.6520000000000001</v>
      </c>
    </row>
    <row r="3460" spans="1:2">
      <c r="A3460" s="88">
        <v>39645</v>
      </c>
      <c r="B3460" s="89">
        <v>4.5999999999999996</v>
      </c>
    </row>
    <row r="3461" spans="1:2">
      <c r="A3461" s="88">
        <v>39644</v>
      </c>
      <c r="B3461" s="89">
        <v>4.54</v>
      </c>
    </row>
    <row r="3462" spans="1:2">
      <c r="A3462" s="88">
        <v>39643</v>
      </c>
      <c r="B3462" s="89">
        <v>4.5980569999999998</v>
      </c>
    </row>
    <row r="3463" spans="1:2">
      <c r="A3463" s="88">
        <v>39642</v>
      </c>
      <c r="B3463" s="89" t="s">
        <v>145</v>
      </c>
    </row>
    <row r="3464" spans="1:2">
      <c r="A3464" s="88">
        <v>39641</v>
      </c>
      <c r="B3464" s="89" t="s">
        <v>145</v>
      </c>
    </row>
    <row r="3465" spans="1:2">
      <c r="A3465" s="88">
        <v>39640</v>
      </c>
      <c r="B3465" s="89">
        <v>4.6125860000000003</v>
      </c>
    </row>
    <row r="3466" spans="1:2">
      <c r="A3466" s="88">
        <v>39639</v>
      </c>
      <c r="B3466" s="89">
        <v>4.5990000000000002</v>
      </c>
    </row>
    <row r="3467" spans="1:2">
      <c r="A3467" s="88">
        <v>39638</v>
      </c>
      <c r="B3467" s="89">
        <v>4.63</v>
      </c>
    </row>
    <row r="3468" spans="1:2">
      <c r="A3468" s="88">
        <v>39637</v>
      </c>
      <c r="B3468" s="89">
        <v>4.6470000000000002</v>
      </c>
    </row>
    <row r="3469" spans="1:2">
      <c r="A3469" s="88">
        <v>39636</v>
      </c>
      <c r="B3469" s="89">
        <v>4.6289999999999996</v>
      </c>
    </row>
    <row r="3470" spans="1:2">
      <c r="A3470" s="88">
        <v>39635</v>
      </c>
      <c r="B3470" s="89" t="s">
        <v>145</v>
      </c>
    </row>
    <row r="3471" spans="1:2">
      <c r="A3471" s="88">
        <v>39634</v>
      </c>
      <c r="B3471" s="89" t="s">
        <v>145</v>
      </c>
    </row>
    <row r="3472" spans="1:2">
      <c r="A3472" s="88">
        <v>39633</v>
      </c>
      <c r="B3472" s="89">
        <v>4.7190000000000003</v>
      </c>
    </row>
    <row r="3473" spans="1:2">
      <c r="A3473" s="88">
        <v>39632</v>
      </c>
      <c r="B3473" s="89">
        <v>4.7469999999999999</v>
      </c>
    </row>
    <row r="3474" spans="1:2">
      <c r="A3474" s="88">
        <v>39631</v>
      </c>
      <c r="B3474" s="89">
        <v>4.8220000000000001</v>
      </c>
    </row>
    <row r="3475" spans="1:2">
      <c r="A3475" s="88">
        <v>39630</v>
      </c>
      <c r="B3475" s="89">
        <v>4.7759999999999998</v>
      </c>
    </row>
    <row r="3476" spans="1:2">
      <c r="A3476" s="88">
        <v>39629</v>
      </c>
      <c r="B3476" s="89">
        <v>4.7960000000000003</v>
      </c>
    </row>
    <row r="3477" spans="1:2">
      <c r="A3477" s="88">
        <v>39628</v>
      </c>
      <c r="B3477" s="89" t="s">
        <v>145</v>
      </c>
    </row>
    <row r="3478" spans="1:2">
      <c r="A3478" s="88">
        <v>39627</v>
      </c>
      <c r="B3478" s="89" t="s">
        <v>145</v>
      </c>
    </row>
    <row r="3479" spans="1:2">
      <c r="A3479" s="88">
        <v>39626</v>
      </c>
      <c r="B3479" s="89">
        <v>4.72</v>
      </c>
    </row>
    <row r="3480" spans="1:2">
      <c r="A3480" s="88">
        <v>39625</v>
      </c>
      <c r="B3480" s="89">
        <v>4.7320000000000002</v>
      </c>
    </row>
    <row r="3481" spans="1:2">
      <c r="A3481" s="88">
        <v>39624</v>
      </c>
      <c r="B3481" s="89">
        <v>4.7930000000000001</v>
      </c>
    </row>
    <row r="3482" spans="1:2">
      <c r="A3482" s="88">
        <v>39623</v>
      </c>
      <c r="B3482" s="89">
        <v>4.7720000000000002</v>
      </c>
    </row>
    <row r="3483" spans="1:2">
      <c r="A3483" s="88">
        <v>39622</v>
      </c>
      <c r="B3483" s="89">
        <v>4.7610000000000001</v>
      </c>
    </row>
    <row r="3484" spans="1:2">
      <c r="A3484" s="88">
        <v>39621</v>
      </c>
      <c r="B3484" s="89" t="s">
        <v>145</v>
      </c>
    </row>
    <row r="3485" spans="1:2">
      <c r="A3485" s="88">
        <v>39620</v>
      </c>
      <c r="B3485" s="89" t="s">
        <v>145</v>
      </c>
    </row>
    <row r="3486" spans="1:2">
      <c r="A3486" s="88">
        <v>39619</v>
      </c>
      <c r="B3486" s="89">
        <v>4.7910000000000004</v>
      </c>
    </row>
    <row r="3487" spans="1:2">
      <c r="A3487" s="88">
        <v>39618</v>
      </c>
      <c r="B3487" s="89">
        <v>4.835</v>
      </c>
    </row>
    <row r="3488" spans="1:2">
      <c r="A3488" s="88">
        <v>39617</v>
      </c>
      <c r="B3488" s="89">
        <v>4.7859999999999996</v>
      </c>
    </row>
    <row r="3489" spans="1:2">
      <c r="A3489" s="88">
        <v>39616</v>
      </c>
      <c r="B3489" s="89">
        <v>4.8129999999999997</v>
      </c>
    </row>
    <row r="3490" spans="1:2">
      <c r="A3490" s="88">
        <v>39615</v>
      </c>
      <c r="B3490" s="89">
        <v>4.8440000000000003</v>
      </c>
    </row>
    <row r="3491" spans="1:2">
      <c r="A3491" s="88">
        <v>39614</v>
      </c>
      <c r="B3491" s="89" t="s">
        <v>145</v>
      </c>
    </row>
    <row r="3492" spans="1:2">
      <c r="A3492" s="88">
        <v>39613</v>
      </c>
      <c r="B3492" s="89" t="s">
        <v>145</v>
      </c>
    </row>
    <row r="3493" spans="1:2">
      <c r="A3493" s="88">
        <v>39612</v>
      </c>
      <c r="B3493" s="89">
        <v>4.8129999999999997</v>
      </c>
    </row>
    <row r="3494" spans="1:2">
      <c r="A3494" s="88">
        <v>39611</v>
      </c>
      <c r="B3494" s="89">
        <v>4.78</v>
      </c>
    </row>
    <row r="3495" spans="1:2">
      <c r="A3495" s="88">
        <v>39610</v>
      </c>
      <c r="B3495" s="89">
        <v>4.7409999999999997</v>
      </c>
    </row>
    <row r="3496" spans="1:2">
      <c r="A3496" s="88">
        <v>39609</v>
      </c>
      <c r="B3496" s="89">
        <v>4.7279999999999998</v>
      </c>
    </row>
    <row r="3497" spans="1:2">
      <c r="A3497" s="88">
        <v>39608</v>
      </c>
      <c r="B3497" s="89">
        <v>4.68</v>
      </c>
    </row>
    <row r="3498" spans="1:2">
      <c r="A3498" s="88">
        <v>39607</v>
      </c>
      <c r="B3498" s="89" t="s">
        <v>145</v>
      </c>
    </row>
    <row r="3499" spans="1:2">
      <c r="A3499" s="88">
        <v>39606</v>
      </c>
      <c r="B3499" s="89" t="s">
        <v>145</v>
      </c>
    </row>
    <row r="3500" spans="1:2">
      <c r="A3500" s="88">
        <v>39605</v>
      </c>
      <c r="B3500" s="89">
        <v>4.6440000000000001</v>
      </c>
    </row>
    <row r="3501" spans="1:2">
      <c r="A3501" s="88">
        <v>39604</v>
      </c>
      <c r="B3501" s="89">
        <v>4.6589999999999998</v>
      </c>
    </row>
    <row r="3502" spans="1:2">
      <c r="A3502" s="88">
        <v>39603</v>
      </c>
      <c r="B3502" s="89">
        <v>4.57</v>
      </c>
    </row>
    <row r="3503" spans="1:2">
      <c r="A3503" s="88">
        <v>39602</v>
      </c>
      <c r="B3503" s="89">
        <v>4.6050000000000004</v>
      </c>
    </row>
    <row r="3504" spans="1:2">
      <c r="A3504" s="88">
        <v>39601</v>
      </c>
      <c r="B3504" s="89">
        <v>4.5449999999999999</v>
      </c>
    </row>
    <row r="3505" spans="1:2">
      <c r="A3505" s="88">
        <v>39600</v>
      </c>
      <c r="B3505" s="89" t="s">
        <v>145</v>
      </c>
    </row>
    <row r="3506" spans="1:2">
      <c r="A3506" s="88">
        <v>39599</v>
      </c>
      <c r="B3506" s="89" t="s">
        <v>145</v>
      </c>
    </row>
    <row r="3507" spans="1:2">
      <c r="A3507" s="88">
        <v>39598</v>
      </c>
      <c r="B3507" s="89">
        <v>4.5730000000000004</v>
      </c>
    </row>
    <row r="3508" spans="1:2">
      <c r="A3508" s="88">
        <v>39597</v>
      </c>
      <c r="B3508" s="89">
        <v>4.617</v>
      </c>
    </row>
    <row r="3509" spans="1:2">
      <c r="A3509" s="88">
        <v>39596</v>
      </c>
      <c r="B3509" s="89">
        <v>4.5359999999999996</v>
      </c>
    </row>
    <row r="3510" spans="1:2">
      <c r="A3510" s="88">
        <v>39595</v>
      </c>
      <c r="B3510" s="89">
        <v>4.4989999999999997</v>
      </c>
    </row>
    <row r="3511" spans="1:2">
      <c r="A3511" s="88">
        <v>39594</v>
      </c>
      <c r="B3511" s="89">
        <v>4.4729999999999999</v>
      </c>
    </row>
    <row r="3512" spans="1:2">
      <c r="A3512" s="88">
        <v>39593</v>
      </c>
      <c r="B3512" s="89" t="s">
        <v>145</v>
      </c>
    </row>
    <row r="3513" spans="1:2">
      <c r="A3513" s="88">
        <v>39592</v>
      </c>
      <c r="B3513" s="89" t="s">
        <v>145</v>
      </c>
    </row>
    <row r="3514" spans="1:2">
      <c r="A3514" s="88">
        <v>39591</v>
      </c>
      <c r="B3514" s="89">
        <v>4.4409999999999998</v>
      </c>
    </row>
    <row r="3515" spans="1:2">
      <c r="A3515" s="88">
        <v>39590</v>
      </c>
      <c r="B3515" s="89">
        <v>4.4770000000000003</v>
      </c>
    </row>
    <row r="3516" spans="1:2">
      <c r="A3516" s="88">
        <v>39589</v>
      </c>
      <c r="B3516" s="89">
        <v>4.4550000000000001</v>
      </c>
    </row>
    <row r="3517" spans="1:2">
      <c r="A3517" s="88">
        <v>39588</v>
      </c>
      <c r="B3517" s="89">
        <v>4.3869999999999996</v>
      </c>
    </row>
    <row r="3518" spans="1:2">
      <c r="A3518" s="88">
        <v>39587</v>
      </c>
      <c r="B3518" s="89">
        <v>4.4029999999999996</v>
      </c>
    </row>
    <row r="3519" spans="1:2">
      <c r="A3519" s="88">
        <v>39586</v>
      </c>
      <c r="B3519" s="89" t="s">
        <v>145</v>
      </c>
    </row>
    <row r="3520" spans="1:2">
      <c r="A3520" s="88">
        <v>39585</v>
      </c>
      <c r="B3520" s="89" t="s">
        <v>145</v>
      </c>
    </row>
    <row r="3521" spans="1:2">
      <c r="A3521" s="88">
        <v>39584</v>
      </c>
      <c r="B3521" s="89">
        <v>4.3760000000000003</v>
      </c>
    </row>
    <row r="3522" spans="1:2">
      <c r="A3522" s="88">
        <v>39583</v>
      </c>
      <c r="B3522" s="89">
        <v>4.4210000000000003</v>
      </c>
    </row>
    <row r="3523" spans="1:2">
      <c r="A3523" s="88">
        <v>39582</v>
      </c>
      <c r="B3523" s="89">
        <v>4.3730000000000002</v>
      </c>
    </row>
    <row r="3524" spans="1:2">
      <c r="A3524" s="88">
        <v>39581</v>
      </c>
      <c r="B3524" s="89">
        <v>4.3090000000000002</v>
      </c>
    </row>
    <row r="3525" spans="1:2">
      <c r="A3525" s="88">
        <v>39580</v>
      </c>
      <c r="B3525" s="89">
        <v>4.2249999999999996</v>
      </c>
    </row>
    <row r="3526" spans="1:2">
      <c r="A3526" s="88">
        <v>39579</v>
      </c>
      <c r="B3526" s="89" t="s">
        <v>145</v>
      </c>
    </row>
    <row r="3527" spans="1:2">
      <c r="A3527" s="88">
        <v>39578</v>
      </c>
      <c r="B3527" s="89" t="s">
        <v>145</v>
      </c>
    </row>
    <row r="3528" spans="1:2">
      <c r="A3528" s="88">
        <v>39577</v>
      </c>
      <c r="B3528" s="89">
        <v>4.2359999999999998</v>
      </c>
    </row>
    <row r="3529" spans="1:2">
      <c r="A3529" s="88">
        <v>39576</v>
      </c>
      <c r="B3529" s="89">
        <v>4.2640000000000002</v>
      </c>
    </row>
    <row r="3530" spans="1:2">
      <c r="A3530" s="88">
        <v>39575</v>
      </c>
      <c r="B3530" s="89">
        <v>4.38</v>
      </c>
    </row>
    <row r="3531" spans="1:2">
      <c r="A3531" s="88">
        <v>39574</v>
      </c>
      <c r="B3531" s="89">
        <v>4.3289999999999997</v>
      </c>
    </row>
    <row r="3532" spans="1:2">
      <c r="A3532" s="88">
        <v>39573</v>
      </c>
      <c r="B3532" s="89">
        <v>4.3570000000000002</v>
      </c>
    </row>
    <row r="3533" spans="1:2">
      <c r="A3533" s="88">
        <v>39572</v>
      </c>
      <c r="B3533" s="89" t="s">
        <v>145</v>
      </c>
    </row>
    <row r="3534" spans="1:2">
      <c r="A3534" s="88">
        <v>39571</v>
      </c>
      <c r="B3534" s="89" t="s">
        <v>145</v>
      </c>
    </row>
    <row r="3535" spans="1:2">
      <c r="A3535" s="88">
        <v>39570</v>
      </c>
      <c r="B3535" s="89">
        <v>4.3920000000000003</v>
      </c>
    </row>
    <row r="3536" spans="1:2">
      <c r="A3536" s="88">
        <v>39569</v>
      </c>
      <c r="B3536" s="89" t="s">
        <v>145</v>
      </c>
    </row>
    <row r="3537" spans="1:2">
      <c r="A3537" s="88">
        <v>39568</v>
      </c>
      <c r="B3537" s="89">
        <v>4.33</v>
      </c>
    </row>
    <row r="3538" spans="1:2">
      <c r="A3538" s="88">
        <v>39567</v>
      </c>
      <c r="B3538" s="89">
        <v>4.3570000000000002</v>
      </c>
    </row>
    <row r="3539" spans="1:2">
      <c r="A3539" s="88">
        <v>39566</v>
      </c>
      <c r="B3539" s="89">
        <v>4.4160000000000004</v>
      </c>
    </row>
    <row r="3540" spans="1:2">
      <c r="A3540" s="88">
        <v>39565</v>
      </c>
      <c r="B3540" s="89" t="s">
        <v>145</v>
      </c>
    </row>
    <row r="3541" spans="1:2">
      <c r="A3541" s="88">
        <v>39564</v>
      </c>
      <c r="B3541" s="89" t="s">
        <v>145</v>
      </c>
    </row>
    <row r="3542" spans="1:2">
      <c r="A3542" s="88">
        <v>39563</v>
      </c>
      <c r="B3542" s="89">
        <v>4.3920000000000003</v>
      </c>
    </row>
    <row r="3543" spans="1:2">
      <c r="A3543" s="88">
        <v>39562</v>
      </c>
      <c r="B3543" s="89">
        <v>4.3650000000000002</v>
      </c>
    </row>
    <row r="3544" spans="1:2">
      <c r="A3544" s="88">
        <v>39561</v>
      </c>
      <c r="B3544" s="89">
        <v>4.3460000000000001</v>
      </c>
    </row>
    <row r="3545" spans="1:2">
      <c r="A3545" s="88">
        <v>39560</v>
      </c>
      <c r="B3545" s="89">
        <v>4.3529999999999998</v>
      </c>
    </row>
    <row r="3546" spans="1:2">
      <c r="A3546" s="88">
        <v>39559</v>
      </c>
      <c r="B3546" s="89">
        <v>4.327</v>
      </c>
    </row>
    <row r="3547" spans="1:2">
      <c r="A3547" s="88">
        <v>39558</v>
      </c>
      <c r="B3547" s="89" t="s">
        <v>145</v>
      </c>
    </row>
    <row r="3548" spans="1:2">
      <c r="A3548" s="88">
        <v>39557</v>
      </c>
      <c r="B3548" s="89" t="s">
        <v>145</v>
      </c>
    </row>
    <row r="3549" spans="1:2">
      <c r="A3549" s="88">
        <v>39556</v>
      </c>
      <c r="B3549" s="89">
        <v>4.3559999999999999</v>
      </c>
    </row>
    <row r="3550" spans="1:2">
      <c r="A3550" s="88">
        <v>39555</v>
      </c>
      <c r="B3550" s="89">
        <v>4.3049999999999997</v>
      </c>
    </row>
    <row r="3551" spans="1:2">
      <c r="A3551" s="88">
        <v>39554</v>
      </c>
      <c r="B3551" s="89">
        <v>4.2350000000000003</v>
      </c>
    </row>
    <row r="3552" spans="1:2">
      <c r="A3552" s="88">
        <v>39553</v>
      </c>
      <c r="B3552" s="89">
        <v>4.218</v>
      </c>
    </row>
    <row r="3553" spans="1:2">
      <c r="A3553" s="88">
        <v>39552</v>
      </c>
      <c r="B3553" s="89">
        <v>4.1619999999999999</v>
      </c>
    </row>
    <row r="3554" spans="1:2">
      <c r="A3554" s="88">
        <v>39551</v>
      </c>
      <c r="B3554" s="89" t="s">
        <v>145</v>
      </c>
    </row>
    <row r="3555" spans="1:2">
      <c r="A3555" s="88">
        <v>39550</v>
      </c>
      <c r="B3555" s="89" t="s">
        <v>145</v>
      </c>
    </row>
    <row r="3556" spans="1:2">
      <c r="A3556" s="88">
        <v>39549</v>
      </c>
      <c r="B3556" s="89">
        <v>4.1429999999999998</v>
      </c>
    </row>
    <row r="3557" spans="1:2">
      <c r="A3557" s="88">
        <v>39548</v>
      </c>
      <c r="B3557" s="89">
        <v>4.1900000000000004</v>
      </c>
    </row>
    <row r="3558" spans="1:2">
      <c r="A3558" s="88">
        <v>39547</v>
      </c>
      <c r="B3558" s="89">
        <v>4.2590000000000003</v>
      </c>
    </row>
    <row r="3559" spans="1:2">
      <c r="A3559" s="88">
        <v>39546</v>
      </c>
      <c r="B3559" s="89">
        <v>4.2610000000000001</v>
      </c>
    </row>
    <row r="3560" spans="1:2">
      <c r="A3560" s="88">
        <v>39545</v>
      </c>
      <c r="B3560" s="89">
        <v>4.2290000000000001</v>
      </c>
    </row>
    <row r="3561" spans="1:2">
      <c r="A3561" s="88">
        <v>39544</v>
      </c>
      <c r="B3561" s="89" t="s">
        <v>145</v>
      </c>
    </row>
    <row r="3562" spans="1:2">
      <c r="A3562" s="88">
        <v>39543</v>
      </c>
      <c r="B3562" s="89" t="s">
        <v>145</v>
      </c>
    </row>
    <row r="3563" spans="1:2">
      <c r="A3563" s="88">
        <v>39542</v>
      </c>
      <c r="B3563" s="89">
        <v>4.17</v>
      </c>
    </row>
    <row r="3564" spans="1:2">
      <c r="A3564" s="88">
        <v>39541</v>
      </c>
      <c r="B3564" s="89">
        <v>4.1669999999999998</v>
      </c>
    </row>
    <row r="3565" spans="1:2">
      <c r="A3565" s="88">
        <v>39540</v>
      </c>
      <c r="B3565" s="89">
        <v>4.1630000000000003</v>
      </c>
    </row>
    <row r="3566" spans="1:2">
      <c r="A3566" s="88">
        <v>39539</v>
      </c>
      <c r="B3566" s="89">
        <v>4.194</v>
      </c>
    </row>
    <row r="3567" spans="1:2">
      <c r="A3567" s="88">
        <v>39538</v>
      </c>
      <c r="B3567" s="89">
        <v>4.0979999999999999</v>
      </c>
    </row>
    <row r="3568" spans="1:2">
      <c r="A3568" s="88">
        <v>39537</v>
      </c>
      <c r="B3568" s="89" t="s">
        <v>145</v>
      </c>
    </row>
    <row r="3569" spans="1:2">
      <c r="A3569" s="88">
        <v>39536</v>
      </c>
      <c r="B3569" s="89" t="s">
        <v>145</v>
      </c>
    </row>
    <row r="3570" spans="1:2">
      <c r="A3570" s="88">
        <v>39535</v>
      </c>
      <c r="B3570" s="89">
        <v>4.1479999999999997</v>
      </c>
    </row>
    <row r="3571" spans="1:2">
      <c r="A3571" s="88">
        <v>39534</v>
      </c>
      <c r="B3571" s="89">
        <v>4.125</v>
      </c>
    </row>
    <row r="3572" spans="1:2">
      <c r="A3572" s="88">
        <v>39533</v>
      </c>
      <c r="B3572" s="89">
        <v>4.0780000000000003</v>
      </c>
    </row>
    <row r="3573" spans="1:2">
      <c r="A3573" s="88">
        <v>39532</v>
      </c>
      <c r="B3573" s="89">
        <v>4.0730000000000004</v>
      </c>
    </row>
    <row r="3574" spans="1:2">
      <c r="A3574" s="88">
        <v>39531</v>
      </c>
      <c r="B3574" s="89" t="s">
        <v>145</v>
      </c>
    </row>
    <row r="3575" spans="1:2">
      <c r="A3575" s="88">
        <v>39530</v>
      </c>
      <c r="B3575" s="89" t="s">
        <v>145</v>
      </c>
    </row>
    <row r="3576" spans="1:2">
      <c r="A3576" s="88">
        <v>39529</v>
      </c>
      <c r="B3576" s="89" t="s">
        <v>145</v>
      </c>
    </row>
    <row r="3577" spans="1:2">
      <c r="A3577" s="88">
        <v>39528</v>
      </c>
      <c r="B3577" s="89">
        <v>3.9569999999999999</v>
      </c>
    </row>
    <row r="3578" spans="1:2">
      <c r="A3578" s="88">
        <v>39527</v>
      </c>
      <c r="B3578" s="89">
        <v>3.972</v>
      </c>
    </row>
    <row r="3579" spans="1:2">
      <c r="A3579" s="88">
        <v>39526</v>
      </c>
      <c r="B3579" s="89">
        <v>4.0199999999999996</v>
      </c>
    </row>
    <row r="3580" spans="1:2">
      <c r="A3580" s="88">
        <v>39525</v>
      </c>
      <c r="B3580" s="89">
        <v>4.0149999999999997</v>
      </c>
    </row>
    <row r="3581" spans="1:2">
      <c r="A3581" s="88">
        <v>39524</v>
      </c>
      <c r="B3581" s="89">
        <v>3.9239999999999999</v>
      </c>
    </row>
    <row r="3582" spans="1:2">
      <c r="A3582" s="88">
        <v>39523</v>
      </c>
      <c r="B3582" s="89" t="s">
        <v>145</v>
      </c>
    </row>
    <row r="3583" spans="1:2">
      <c r="A3583" s="88">
        <v>39522</v>
      </c>
      <c r="B3583" s="89" t="s">
        <v>145</v>
      </c>
    </row>
    <row r="3584" spans="1:2">
      <c r="A3584" s="88">
        <v>39521</v>
      </c>
      <c r="B3584" s="89">
        <v>3.9239999999999999</v>
      </c>
    </row>
    <row r="3585" spans="1:2">
      <c r="A3585" s="88">
        <v>39520</v>
      </c>
      <c r="B3585" s="89">
        <v>3.94</v>
      </c>
    </row>
    <row r="3586" spans="1:2">
      <c r="A3586" s="88">
        <v>39519</v>
      </c>
      <c r="B3586" s="89">
        <v>3.9609999999999999</v>
      </c>
    </row>
    <row r="3587" spans="1:2">
      <c r="A3587" s="88">
        <v>39518</v>
      </c>
      <c r="B3587" s="89">
        <v>3.9889999999999999</v>
      </c>
    </row>
    <row r="3588" spans="1:2">
      <c r="A3588" s="88">
        <v>39517</v>
      </c>
      <c r="B3588" s="89">
        <v>3.9630000000000001</v>
      </c>
    </row>
    <row r="3589" spans="1:2">
      <c r="A3589" s="88">
        <v>39516</v>
      </c>
      <c r="B3589" s="89" t="s">
        <v>145</v>
      </c>
    </row>
    <row r="3590" spans="1:2">
      <c r="A3590" s="88">
        <v>39515</v>
      </c>
      <c r="B3590" s="89" t="s">
        <v>145</v>
      </c>
    </row>
    <row r="3591" spans="1:2">
      <c r="A3591" s="88">
        <v>39514</v>
      </c>
      <c r="B3591" s="89">
        <v>4.0730000000000004</v>
      </c>
    </row>
    <row r="3592" spans="1:2">
      <c r="A3592" s="88">
        <v>39513</v>
      </c>
      <c r="B3592" s="89">
        <v>4.0430000000000001</v>
      </c>
    </row>
    <row r="3593" spans="1:2">
      <c r="A3593" s="88">
        <v>39512</v>
      </c>
      <c r="B3593" s="89">
        <v>4.0739999999999998</v>
      </c>
    </row>
    <row r="3594" spans="1:2">
      <c r="A3594" s="88">
        <v>39511</v>
      </c>
      <c r="B3594" s="89">
        <v>3.9969999999999999</v>
      </c>
    </row>
    <row r="3595" spans="1:2">
      <c r="A3595" s="88">
        <v>39510</v>
      </c>
      <c r="B3595" s="89">
        <v>4.0140000000000002</v>
      </c>
    </row>
    <row r="3596" spans="1:2">
      <c r="A3596" s="88">
        <v>39509</v>
      </c>
      <c r="B3596" s="89" t="s">
        <v>145</v>
      </c>
    </row>
    <row r="3597" spans="1:2">
      <c r="A3597" s="88">
        <v>39508</v>
      </c>
      <c r="B3597" s="89" t="s">
        <v>145</v>
      </c>
    </row>
    <row r="3598" spans="1:2">
      <c r="A3598" s="88">
        <v>39507</v>
      </c>
      <c r="B3598" s="89">
        <v>4.0119999999999996</v>
      </c>
    </row>
    <row r="3599" spans="1:2">
      <c r="A3599" s="88">
        <v>39506</v>
      </c>
      <c r="B3599" s="89">
        <v>4.1379999999999999</v>
      </c>
    </row>
    <row r="3600" spans="1:2">
      <c r="A3600" s="88">
        <v>39505</v>
      </c>
      <c r="B3600" s="89">
        <v>4.181</v>
      </c>
    </row>
    <row r="3601" spans="1:2">
      <c r="A3601" s="88">
        <v>39504</v>
      </c>
      <c r="B3601" s="89">
        <v>4.1779999999999999</v>
      </c>
    </row>
    <row r="3602" spans="1:2">
      <c r="A3602" s="88">
        <v>39503</v>
      </c>
      <c r="B3602" s="89">
        <v>4.157</v>
      </c>
    </row>
    <row r="3603" spans="1:2">
      <c r="A3603" s="88">
        <v>39502</v>
      </c>
      <c r="B3603" s="89" t="s">
        <v>145</v>
      </c>
    </row>
    <row r="3604" spans="1:2">
      <c r="A3604" s="88">
        <v>39501</v>
      </c>
      <c r="B3604" s="89" t="s">
        <v>145</v>
      </c>
    </row>
    <row r="3605" spans="1:2">
      <c r="A3605" s="88">
        <v>39500</v>
      </c>
      <c r="B3605" s="89">
        <v>4.1189999999999998</v>
      </c>
    </row>
    <row r="3606" spans="1:2">
      <c r="A3606" s="88">
        <v>39499</v>
      </c>
      <c r="B3606" s="89">
        <v>4.1580000000000004</v>
      </c>
    </row>
    <row r="3607" spans="1:2">
      <c r="A3607" s="88">
        <v>39498</v>
      </c>
      <c r="B3607" s="89">
        <v>4.1390000000000002</v>
      </c>
    </row>
    <row r="3608" spans="1:2">
      <c r="A3608" s="88">
        <v>39497</v>
      </c>
      <c r="B3608" s="89">
        <v>4.1349999999999998</v>
      </c>
    </row>
    <row r="3609" spans="1:2">
      <c r="A3609" s="88">
        <v>39496</v>
      </c>
      <c r="B3609" s="89">
        <v>4.1319999999999997</v>
      </c>
    </row>
    <row r="3610" spans="1:2">
      <c r="A3610" s="88">
        <v>39495</v>
      </c>
      <c r="B3610" s="89" t="s">
        <v>145</v>
      </c>
    </row>
    <row r="3611" spans="1:2">
      <c r="A3611" s="88">
        <v>39494</v>
      </c>
      <c r="B3611" s="89" t="s">
        <v>145</v>
      </c>
    </row>
    <row r="3612" spans="1:2">
      <c r="A3612" s="88">
        <v>39493</v>
      </c>
      <c r="B3612" s="89">
        <v>4.0839999999999996</v>
      </c>
    </row>
    <row r="3613" spans="1:2">
      <c r="A3613" s="88">
        <v>39492</v>
      </c>
      <c r="B3613" s="89">
        <v>4.1180000000000003</v>
      </c>
    </row>
    <row r="3614" spans="1:2">
      <c r="A3614" s="88">
        <v>39491</v>
      </c>
      <c r="B3614" s="89">
        <v>4.0620000000000003</v>
      </c>
    </row>
    <row r="3615" spans="1:2">
      <c r="A3615" s="88">
        <v>39490</v>
      </c>
      <c r="B3615" s="89">
        <v>4.0549999999999997</v>
      </c>
    </row>
    <row r="3616" spans="1:2">
      <c r="A3616" s="88">
        <v>39489</v>
      </c>
      <c r="B3616" s="89">
        <v>3.956</v>
      </c>
    </row>
    <row r="3617" spans="1:2">
      <c r="A3617" s="88">
        <v>39488</v>
      </c>
      <c r="B3617" s="89" t="s">
        <v>145</v>
      </c>
    </row>
    <row r="3618" spans="1:2">
      <c r="A3618" s="88">
        <v>39487</v>
      </c>
      <c r="B3618" s="89" t="s">
        <v>145</v>
      </c>
    </row>
    <row r="3619" spans="1:2">
      <c r="A3619" s="88">
        <v>39486</v>
      </c>
      <c r="B3619" s="89">
        <v>3.9689999999999999</v>
      </c>
    </row>
    <row r="3620" spans="1:2">
      <c r="A3620" s="88">
        <v>39485</v>
      </c>
      <c r="B3620" s="89">
        <v>4.0140000000000002</v>
      </c>
    </row>
    <row r="3621" spans="1:2">
      <c r="A3621" s="88">
        <v>39484</v>
      </c>
      <c r="B3621" s="89">
        <v>4.0090000000000003</v>
      </c>
    </row>
    <row r="3622" spans="1:2">
      <c r="A3622" s="88">
        <v>39483</v>
      </c>
      <c r="B3622" s="89">
        <v>3.9649999999999999</v>
      </c>
    </row>
    <row r="3623" spans="1:2">
      <c r="A3623" s="88">
        <v>39482</v>
      </c>
      <c r="B3623" s="89">
        <v>4.0419999999999998</v>
      </c>
    </row>
    <row r="3624" spans="1:2">
      <c r="A3624" s="88">
        <v>39481</v>
      </c>
      <c r="B3624" s="89" t="s">
        <v>145</v>
      </c>
    </row>
    <row r="3625" spans="1:2">
      <c r="A3625" s="88">
        <v>39480</v>
      </c>
      <c r="B3625" s="89" t="s">
        <v>145</v>
      </c>
    </row>
    <row r="3626" spans="1:2">
      <c r="A3626" s="88">
        <v>39479</v>
      </c>
      <c r="B3626" s="89">
        <v>4.04</v>
      </c>
    </row>
    <row r="3627" spans="1:2">
      <c r="A3627" s="88">
        <v>39478</v>
      </c>
      <c r="B3627" s="89">
        <v>4.069</v>
      </c>
    </row>
    <row r="3628" spans="1:2">
      <c r="A3628" s="88">
        <v>39477</v>
      </c>
      <c r="B3628" s="89">
        <v>4.1420000000000003</v>
      </c>
    </row>
    <row r="3629" spans="1:2">
      <c r="A3629" s="88">
        <v>39476</v>
      </c>
      <c r="B3629" s="89">
        <v>4.1070000000000002</v>
      </c>
    </row>
    <row r="3630" spans="1:2">
      <c r="A3630" s="88">
        <v>39475</v>
      </c>
      <c r="B3630" s="89">
        <v>4.0599999999999996</v>
      </c>
    </row>
    <row r="3631" spans="1:2">
      <c r="A3631" s="88">
        <v>39474</v>
      </c>
      <c r="B3631" s="89" t="s">
        <v>145</v>
      </c>
    </row>
    <row r="3632" spans="1:2">
      <c r="A3632" s="88">
        <v>39473</v>
      </c>
      <c r="B3632" s="89" t="s">
        <v>145</v>
      </c>
    </row>
    <row r="3633" spans="1:2">
      <c r="A3633" s="88">
        <v>39472</v>
      </c>
      <c r="B3633" s="89">
        <v>4.1109999999999998</v>
      </c>
    </row>
    <row r="3634" spans="1:2">
      <c r="A3634" s="88">
        <v>39471</v>
      </c>
      <c r="B3634" s="89">
        <v>4.0919999999999996</v>
      </c>
    </row>
    <row r="3635" spans="1:2">
      <c r="A3635" s="88">
        <v>39470</v>
      </c>
      <c r="B3635" s="89">
        <v>4.0229999999999997</v>
      </c>
    </row>
    <row r="3636" spans="1:2">
      <c r="A3636" s="88">
        <v>39469</v>
      </c>
      <c r="B3636" s="89">
        <v>4.1150000000000002</v>
      </c>
    </row>
    <row r="3637" spans="1:2">
      <c r="A3637" s="88">
        <v>39468</v>
      </c>
      <c r="B3637" s="89">
        <v>4.0259999999999998</v>
      </c>
    </row>
    <row r="3638" spans="1:2">
      <c r="A3638" s="88">
        <v>39467</v>
      </c>
      <c r="B3638" s="89" t="s">
        <v>145</v>
      </c>
    </row>
    <row r="3639" spans="1:2">
      <c r="A3639" s="88">
        <v>39466</v>
      </c>
      <c r="B3639" s="89" t="s">
        <v>145</v>
      </c>
    </row>
    <row r="3640" spans="1:2">
      <c r="A3640" s="88">
        <v>39465</v>
      </c>
      <c r="B3640" s="89">
        <v>4.0940000000000003</v>
      </c>
    </row>
    <row r="3641" spans="1:2">
      <c r="A3641" s="88">
        <v>39464</v>
      </c>
      <c r="B3641" s="89">
        <v>4.0810000000000004</v>
      </c>
    </row>
    <row r="3642" spans="1:2">
      <c r="A3642" s="88">
        <v>39463</v>
      </c>
      <c r="B3642" s="89">
        <v>4.0999999999999996</v>
      </c>
    </row>
    <row r="3643" spans="1:2">
      <c r="A3643" s="88">
        <v>39462</v>
      </c>
      <c r="B3643" s="89">
        <v>4.1239999999999997</v>
      </c>
    </row>
    <row r="3644" spans="1:2">
      <c r="A3644" s="88">
        <v>39461</v>
      </c>
      <c r="B3644" s="89">
        <v>4.1669999999999998</v>
      </c>
    </row>
    <row r="3645" spans="1:2">
      <c r="A3645" s="88">
        <v>39460</v>
      </c>
      <c r="B3645" s="89" t="s">
        <v>145</v>
      </c>
    </row>
    <row r="3646" spans="1:2">
      <c r="A3646" s="88">
        <v>39459</v>
      </c>
      <c r="B3646" s="89" t="s">
        <v>145</v>
      </c>
    </row>
    <row r="3647" spans="1:2">
      <c r="A3647" s="88">
        <v>39458</v>
      </c>
      <c r="B3647" s="89">
        <v>4.2009999999999996</v>
      </c>
    </row>
    <row r="3648" spans="1:2">
      <c r="A3648" s="88">
        <v>39457</v>
      </c>
      <c r="B3648" s="89">
        <v>4.2060000000000004</v>
      </c>
    </row>
    <row r="3649" spans="1:2">
      <c r="A3649" s="88">
        <v>39456</v>
      </c>
      <c r="B3649" s="89">
        <v>4.2089999999999996</v>
      </c>
    </row>
    <row r="3650" spans="1:2">
      <c r="A3650" s="88">
        <v>39455</v>
      </c>
      <c r="B3650" s="89">
        <v>4.2709999999999999</v>
      </c>
    </row>
    <row r="3651" spans="1:2">
      <c r="A3651" s="88">
        <v>39454</v>
      </c>
      <c r="B3651" s="89">
        <v>4.226</v>
      </c>
    </row>
    <row r="3652" spans="1:2">
      <c r="A3652" s="88">
        <v>39453</v>
      </c>
      <c r="B3652" s="89" t="s">
        <v>145</v>
      </c>
    </row>
    <row r="3653" spans="1:2">
      <c r="A3653" s="88">
        <v>39452</v>
      </c>
      <c r="B3653" s="89" t="s">
        <v>145</v>
      </c>
    </row>
    <row r="3654" spans="1:2">
      <c r="A3654" s="88">
        <v>39451</v>
      </c>
      <c r="B3654" s="89">
        <v>4.2409999999999997</v>
      </c>
    </row>
    <row r="3655" spans="1:2">
      <c r="A3655" s="88">
        <v>39450</v>
      </c>
      <c r="B3655" s="89">
        <v>4.3079999999999998</v>
      </c>
    </row>
    <row r="3656" spans="1:2">
      <c r="A3656" s="88">
        <v>39449</v>
      </c>
      <c r="B3656" s="89">
        <v>4.3259999999999996</v>
      </c>
    </row>
    <row r="3657" spans="1:2">
      <c r="A3657" s="88">
        <v>39448</v>
      </c>
      <c r="B3657" s="89" t="s">
        <v>145</v>
      </c>
    </row>
    <row r="3658" spans="1:2">
      <c r="A3658" s="88">
        <v>39447</v>
      </c>
      <c r="B3658" s="89">
        <v>4.42</v>
      </c>
    </row>
    <row r="3659" spans="1:2">
      <c r="A3659" s="88">
        <v>39446</v>
      </c>
      <c r="B3659" s="89" t="s">
        <v>145</v>
      </c>
    </row>
    <row r="3660" spans="1:2">
      <c r="A3660" s="88">
        <v>39445</v>
      </c>
      <c r="B3660" s="89" t="s">
        <v>145</v>
      </c>
    </row>
    <row r="3661" spans="1:2">
      <c r="A3661" s="88">
        <v>39444</v>
      </c>
      <c r="B3661" s="89">
        <v>4.4139999999999997</v>
      </c>
    </row>
    <row r="3662" spans="1:2">
      <c r="A3662" s="88">
        <v>39443</v>
      </c>
      <c r="B3662" s="89">
        <v>4.4619999999999997</v>
      </c>
    </row>
    <row r="3663" spans="1:2">
      <c r="A3663" s="88">
        <v>39442</v>
      </c>
      <c r="B3663" s="89" t="s">
        <v>145</v>
      </c>
    </row>
    <row r="3664" spans="1:2">
      <c r="A3664" s="88">
        <v>39441</v>
      </c>
      <c r="B3664" s="89" t="s">
        <v>145</v>
      </c>
    </row>
    <row r="3665" spans="1:2">
      <c r="A3665" s="88">
        <v>39440</v>
      </c>
      <c r="B3665" s="89">
        <v>4.4329999999999998</v>
      </c>
    </row>
    <row r="3666" spans="1:2">
      <c r="A3666" s="88">
        <v>39439</v>
      </c>
      <c r="B3666" s="89" t="s">
        <v>145</v>
      </c>
    </row>
    <row r="3667" spans="1:2">
      <c r="A3667" s="88">
        <v>39438</v>
      </c>
      <c r="B3667" s="89" t="s">
        <v>145</v>
      </c>
    </row>
    <row r="3668" spans="1:2">
      <c r="A3668" s="88">
        <v>39437</v>
      </c>
      <c r="B3668" s="89">
        <v>4.423</v>
      </c>
    </row>
    <row r="3669" spans="1:2">
      <c r="A3669" s="88">
        <v>39436</v>
      </c>
      <c r="B3669" s="89">
        <v>4.3739999999999997</v>
      </c>
    </row>
    <row r="3670" spans="1:2">
      <c r="A3670" s="88">
        <v>39435</v>
      </c>
      <c r="B3670" s="89">
        <v>4.4189999999999996</v>
      </c>
    </row>
    <row r="3671" spans="1:2">
      <c r="A3671" s="88">
        <v>39434</v>
      </c>
      <c r="B3671" s="89">
        <v>4.415</v>
      </c>
    </row>
    <row r="3672" spans="1:2">
      <c r="A3672" s="88">
        <v>39433</v>
      </c>
      <c r="B3672" s="89">
        <v>4.4059999999999997</v>
      </c>
    </row>
    <row r="3673" spans="1:2">
      <c r="A3673" s="88">
        <v>39432</v>
      </c>
      <c r="B3673" s="89" t="s">
        <v>145</v>
      </c>
    </row>
    <row r="3674" spans="1:2">
      <c r="A3674" s="88">
        <v>39431</v>
      </c>
      <c r="B3674" s="89" t="s">
        <v>145</v>
      </c>
    </row>
    <row r="3675" spans="1:2">
      <c r="A3675" s="88">
        <v>39430</v>
      </c>
      <c r="B3675" s="89">
        <v>4.3970000000000002</v>
      </c>
    </row>
    <row r="3676" spans="1:2">
      <c r="A3676" s="88">
        <v>39429</v>
      </c>
      <c r="B3676" s="89">
        <v>4.4109999999999996</v>
      </c>
    </row>
    <row r="3677" spans="1:2">
      <c r="A3677" s="88">
        <v>39428</v>
      </c>
      <c r="B3677" s="89">
        <v>4.4210000000000003</v>
      </c>
    </row>
    <row r="3678" spans="1:2">
      <c r="A3678" s="88">
        <v>39427</v>
      </c>
      <c r="B3678" s="89">
        <v>4.3470000000000004</v>
      </c>
    </row>
    <row r="3679" spans="1:2">
      <c r="A3679" s="88">
        <v>39426</v>
      </c>
      <c r="B3679" s="89">
        <v>4.3639999999999999</v>
      </c>
    </row>
    <row r="3680" spans="1:2">
      <c r="A3680" s="88">
        <v>39425</v>
      </c>
      <c r="B3680" s="89" t="s">
        <v>145</v>
      </c>
    </row>
    <row r="3681" spans="1:2">
      <c r="A3681" s="88">
        <v>39424</v>
      </c>
      <c r="B3681" s="89" t="s">
        <v>145</v>
      </c>
    </row>
    <row r="3682" spans="1:2">
      <c r="A3682" s="88">
        <v>39423</v>
      </c>
      <c r="B3682" s="89">
        <v>4.2990000000000004</v>
      </c>
    </row>
    <row r="3683" spans="1:2">
      <c r="A3683" s="88">
        <v>39422</v>
      </c>
      <c r="B3683" s="89">
        <v>4.202</v>
      </c>
    </row>
    <row r="3684" spans="1:2">
      <c r="A3684" s="88">
        <v>39421</v>
      </c>
      <c r="B3684" s="89">
        <v>4.16</v>
      </c>
    </row>
    <row r="3685" spans="1:2">
      <c r="A3685" s="88">
        <v>39420</v>
      </c>
      <c r="B3685" s="89">
        <v>4.1500000000000004</v>
      </c>
    </row>
    <row r="3686" spans="1:2">
      <c r="A3686" s="88">
        <v>39419</v>
      </c>
      <c r="B3686" s="89">
        <v>4.2110000000000003</v>
      </c>
    </row>
    <row r="3687" spans="1:2">
      <c r="A3687" s="88">
        <v>39418</v>
      </c>
      <c r="B3687" s="89" t="s">
        <v>145</v>
      </c>
    </row>
    <row r="3688" spans="1:2">
      <c r="A3688" s="88">
        <v>39417</v>
      </c>
      <c r="B3688" s="89" t="s">
        <v>145</v>
      </c>
    </row>
    <row r="3689" spans="1:2">
      <c r="A3689" s="88">
        <v>39416</v>
      </c>
      <c r="B3689" s="89">
        <v>4.2450000000000001</v>
      </c>
    </row>
    <row r="3690" spans="1:2">
      <c r="A3690" s="88">
        <v>39415</v>
      </c>
      <c r="B3690" s="89">
        <v>4.1959999999999997</v>
      </c>
    </row>
    <row r="3691" spans="1:2">
      <c r="A3691" s="88">
        <v>39414</v>
      </c>
      <c r="B3691" s="89">
        <v>4.2290000000000001</v>
      </c>
    </row>
    <row r="3692" spans="1:2">
      <c r="A3692" s="88">
        <v>39413</v>
      </c>
      <c r="B3692" s="89">
        <v>4.1559999999999997</v>
      </c>
    </row>
    <row r="3693" spans="1:2">
      <c r="A3693" s="88">
        <v>39412</v>
      </c>
      <c r="B3693" s="89">
        <v>4.1589999999999998</v>
      </c>
    </row>
    <row r="3694" spans="1:2">
      <c r="A3694" s="88">
        <v>39411</v>
      </c>
      <c r="B3694" s="89" t="s">
        <v>145</v>
      </c>
    </row>
    <row r="3695" spans="1:2">
      <c r="A3695" s="88">
        <v>39410</v>
      </c>
      <c r="B3695" s="89" t="s">
        <v>145</v>
      </c>
    </row>
    <row r="3696" spans="1:2">
      <c r="A3696" s="88">
        <v>39409</v>
      </c>
      <c r="B3696" s="89">
        <v>4.1710000000000003</v>
      </c>
    </row>
    <row r="3697" spans="1:2">
      <c r="A3697" s="88">
        <v>39408</v>
      </c>
      <c r="B3697" s="89">
        <v>4.1550000000000002</v>
      </c>
    </row>
    <row r="3698" spans="1:2">
      <c r="A3698" s="88">
        <v>39407</v>
      </c>
      <c r="B3698" s="89">
        <v>4.157</v>
      </c>
    </row>
    <row r="3699" spans="1:2">
      <c r="A3699" s="88">
        <v>39406</v>
      </c>
      <c r="B3699" s="89">
        <v>4.1920000000000002</v>
      </c>
    </row>
    <row r="3700" spans="1:2">
      <c r="A3700" s="88">
        <v>39405</v>
      </c>
      <c r="B3700" s="89">
        <v>4.1900000000000004</v>
      </c>
    </row>
    <row r="3701" spans="1:2">
      <c r="A3701" s="88">
        <v>39404</v>
      </c>
      <c r="B3701" s="89" t="s">
        <v>145</v>
      </c>
    </row>
    <row r="3702" spans="1:2">
      <c r="A3702" s="88">
        <v>39403</v>
      </c>
      <c r="B3702" s="89" t="s">
        <v>145</v>
      </c>
    </row>
    <row r="3703" spans="1:2">
      <c r="A3703" s="88">
        <v>39402</v>
      </c>
      <c r="B3703" s="89">
        <v>4.2290000000000001</v>
      </c>
    </row>
    <row r="3704" spans="1:2">
      <c r="A3704" s="88">
        <v>39401</v>
      </c>
      <c r="B3704" s="89">
        <v>4.2439999999999998</v>
      </c>
    </row>
    <row r="3705" spans="1:2">
      <c r="A3705" s="88">
        <v>39400</v>
      </c>
      <c r="B3705" s="89">
        <v>4.266</v>
      </c>
    </row>
    <row r="3706" spans="1:2">
      <c r="A3706" s="88">
        <v>39399</v>
      </c>
      <c r="B3706" s="89">
        <v>4.2460000000000004</v>
      </c>
    </row>
    <row r="3707" spans="1:2">
      <c r="A3707" s="88">
        <v>39398</v>
      </c>
      <c r="B3707" s="89">
        <v>4.2169999999999996</v>
      </c>
    </row>
    <row r="3708" spans="1:2">
      <c r="A3708" s="88">
        <v>39397</v>
      </c>
      <c r="B3708" s="89" t="s">
        <v>145</v>
      </c>
    </row>
    <row r="3709" spans="1:2">
      <c r="A3709" s="88">
        <v>39396</v>
      </c>
      <c r="B3709" s="89" t="s">
        <v>145</v>
      </c>
    </row>
    <row r="3710" spans="1:2">
      <c r="A3710" s="88">
        <v>39395</v>
      </c>
      <c r="B3710" s="89">
        <v>4.2240000000000002</v>
      </c>
    </row>
    <row r="3711" spans="1:2">
      <c r="A3711" s="88">
        <v>39394</v>
      </c>
      <c r="B3711" s="89">
        <v>4.2560000000000002</v>
      </c>
    </row>
    <row r="3712" spans="1:2">
      <c r="A3712" s="88">
        <v>39393</v>
      </c>
      <c r="B3712" s="89">
        <v>4.266</v>
      </c>
    </row>
    <row r="3713" spans="1:2">
      <c r="A3713" s="88">
        <v>39392</v>
      </c>
      <c r="B3713" s="89">
        <v>4.3120000000000003</v>
      </c>
    </row>
    <row r="3714" spans="1:2">
      <c r="A3714" s="88">
        <v>39391</v>
      </c>
      <c r="B3714" s="89">
        <v>4.2869999999999999</v>
      </c>
    </row>
    <row r="3715" spans="1:2">
      <c r="A3715" s="88">
        <v>39390</v>
      </c>
      <c r="B3715" s="89" t="s">
        <v>145</v>
      </c>
    </row>
    <row r="3716" spans="1:2">
      <c r="A3716" s="88">
        <v>39389</v>
      </c>
      <c r="B3716" s="89" t="s">
        <v>145</v>
      </c>
    </row>
    <row r="3717" spans="1:2">
      <c r="A3717" s="88">
        <v>39388</v>
      </c>
      <c r="B3717" s="89">
        <v>4.282</v>
      </c>
    </row>
    <row r="3718" spans="1:2">
      <c r="A3718" s="88">
        <v>39387</v>
      </c>
      <c r="B3718" s="89">
        <v>4.3310000000000004</v>
      </c>
    </row>
    <row r="3719" spans="1:2">
      <c r="A3719" s="88">
        <v>39386</v>
      </c>
      <c r="B3719" s="89">
        <v>4.3579999999999997</v>
      </c>
    </row>
    <row r="3720" spans="1:2">
      <c r="A3720" s="88">
        <v>39385</v>
      </c>
      <c r="B3720" s="89">
        <v>4.2990000000000004</v>
      </c>
    </row>
    <row r="3721" spans="1:2">
      <c r="A3721" s="88">
        <v>39384</v>
      </c>
      <c r="B3721" s="89">
        <v>4.2949999999999999</v>
      </c>
    </row>
    <row r="3722" spans="1:2">
      <c r="A3722" s="88">
        <v>39383</v>
      </c>
      <c r="B3722" s="89" t="s">
        <v>145</v>
      </c>
    </row>
    <row r="3723" spans="1:2">
      <c r="A3723" s="88">
        <v>39382</v>
      </c>
      <c r="B3723" s="89" t="s">
        <v>145</v>
      </c>
    </row>
    <row r="3724" spans="1:2">
      <c r="A3724" s="88">
        <v>39381</v>
      </c>
      <c r="B3724" s="89">
        <v>4.3129999999999997</v>
      </c>
    </row>
    <row r="3725" spans="1:2">
      <c r="A3725" s="88">
        <v>39380</v>
      </c>
      <c r="B3725" s="89">
        <v>4.2789999999999999</v>
      </c>
    </row>
    <row r="3726" spans="1:2">
      <c r="A3726" s="88">
        <v>39379</v>
      </c>
      <c r="B3726" s="89">
        <v>4.282</v>
      </c>
    </row>
    <row r="3727" spans="1:2">
      <c r="A3727" s="88">
        <v>39378</v>
      </c>
      <c r="B3727" s="89">
        <v>4.3140000000000001</v>
      </c>
    </row>
    <row r="3728" spans="1:2">
      <c r="A3728" s="88">
        <v>39377</v>
      </c>
      <c r="B3728" s="89">
        <v>4.2960000000000003</v>
      </c>
    </row>
    <row r="3729" spans="1:2">
      <c r="A3729" s="88">
        <v>39376</v>
      </c>
      <c r="B3729" s="89" t="s">
        <v>145</v>
      </c>
    </row>
    <row r="3730" spans="1:2">
      <c r="A3730" s="88">
        <v>39375</v>
      </c>
      <c r="B3730" s="89" t="s">
        <v>145</v>
      </c>
    </row>
    <row r="3731" spans="1:2">
      <c r="A3731" s="88">
        <v>39374</v>
      </c>
      <c r="B3731" s="89">
        <v>4.3490000000000002</v>
      </c>
    </row>
    <row r="3732" spans="1:2">
      <c r="A3732" s="88">
        <v>39373</v>
      </c>
      <c r="B3732" s="89">
        <v>4.4390000000000001</v>
      </c>
    </row>
    <row r="3733" spans="1:2">
      <c r="A3733" s="88">
        <v>39372</v>
      </c>
      <c r="B3733" s="89">
        <v>4.5090000000000003</v>
      </c>
    </row>
    <row r="3734" spans="1:2">
      <c r="A3734" s="88">
        <v>39371</v>
      </c>
      <c r="B3734" s="89">
        <v>4.5220000000000002</v>
      </c>
    </row>
    <row r="3735" spans="1:2">
      <c r="A3735" s="88">
        <v>39370</v>
      </c>
      <c r="B3735" s="89">
        <v>4.5289999999999999</v>
      </c>
    </row>
    <row r="3736" spans="1:2">
      <c r="A3736" s="88">
        <v>39369</v>
      </c>
      <c r="B3736" s="89" t="s">
        <v>145</v>
      </c>
    </row>
    <row r="3737" spans="1:2">
      <c r="A3737" s="88">
        <v>39368</v>
      </c>
      <c r="B3737" s="89" t="s">
        <v>145</v>
      </c>
    </row>
    <row r="3738" spans="1:2">
      <c r="A3738" s="88">
        <v>39367</v>
      </c>
      <c r="B3738" s="89">
        <v>4.5019999999999998</v>
      </c>
    </row>
    <row r="3739" spans="1:2">
      <c r="A3739" s="88">
        <v>39366</v>
      </c>
      <c r="B3739" s="89">
        <v>4.5019999999999998</v>
      </c>
    </row>
    <row r="3740" spans="1:2">
      <c r="A3740" s="88">
        <v>39365</v>
      </c>
      <c r="B3740" s="89">
        <v>4.4569999999999999</v>
      </c>
    </row>
    <row r="3741" spans="1:2">
      <c r="A3741" s="88">
        <v>39364</v>
      </c>
      <c r="B3741" s="89">
        <v>4.4029999999999996</v>
      </c>
    </row>
    <row r="3742" spans="1:2">
      <c r="A3742" s="88">
        <v>39363</v>
      </c>
      <c r="B3742" s="89">
        <v>4.4530000000000003</v>
      </c>
    </row>
    <row r="3743" spans="1:2">
      <c r="A3743" s="88">
        <v>39362</v>
      </c>
      <c r="B3743" s="89" t="s">
        <v>145</v>
      </c>
    </row>
    <row r="3744" spans="1:2">
      <c r="A3744" s="88">
        <v>39361</v>
      </c>
      <c r="B3744" s="89" t="s">
        <v>145</v>
      </c>
    </row>
    <row r="3745" spans="1:2">
      <c r="A3745" s="88">
        <v>39360</v>
      </c>
      <c r="B3745" s="89">
        <v>4.4429999999999996</v>
      </c>
    </row>
    <row r="3746" spans="1:2">
      <c r="A3746" s="88">
        <v>39359</v>
      </c>
      <c r="B3746" s="89">
        <v>4.4029999999999996</v>
      </c>
    </row>
    <row r="3747" spans="1:2">
      <c r="A3747" s="88">
        <v>39358</v>
      </c>
      <c r="B3747" s="89">
        <v>4.4290000000000003</v>
      </c>
    </row>
    <row r="3748" spans="1:2">
      <c r="A3748" s="88">
        <v>39357</v>
      </c>
      <c r="B3748" s="89">
        <v>4.4349999999999996</v>
      </c>
    </row>
    <row r="3749" spans="1:2">
      <c r="A3749" s="88">
        <v>39356</v>
      </c>
      <c r="B3749" s="89">
        <v>4.4400000000000004</v>
      </c>
    </row>
    <row r="3750" spans="1:2">
      <c r="A3750" s="88">
        <v>39355</v>
      </c>
      <c r="B3750" s="89" t="s">
        <v>145</v>
      </c>
    </row>
    <row r="3751" spans="1:2">
      <c r="A3751" s="88">
        <v>39354</v>
      </c>
      <c r="B3751" s="89" t="s">
        <v>145</v>
      </c>
    </row>
    <row r="3752" spans="1:2">
      <c r="A3752" s="88">
        <v>39353</v>
      </c>
      <c r="B3752" s="89">
        <v>4.4412190000000002</v>
      </c>
    </row>
    <row r="3753" spans="1:2">
      <c r="A3753" s="88">
        <v>39352</v>
      </c>
      <c r="B3753" s="89">
        <v>4.4930000000000003</v>
      </c>
    </row>
    <row r="3754" spans="1:2">
      <c r="A3754" s="88">
        <v>39351</v>
      </c>
      <c r="B3754" s="89">
        <v>4.4889999999999999</v>
      </c>
    </row>
    <row r="3755" spans="1:2">
      <c r="A3755" s="88">
        <v>39350</v>
      </c>
      <c r="B3755" s="89">
        <v>4.4480000000000004</v>
      </c>
    </row>
    <row r="3756" spans="1:2">
      <c r="A3756" s="88">
        <v>39349</v>
      </c>
      <c r="B3756" s="89">
        <v>4.4640000000000004</v>
      </c>
    </row>
    <row r="3757" spans="1:2">
      <c r="A3757" s="88">
        <v>39348</v>
      </c>
      <c r="B3757" s="89" t="s">
        <v>145</v>
      </c>
    </row>
    <row r="3758" spans="1:2">
      <c r="A3758" s="88">
        <v>39347</v>
      </c>
      <c r="B3758" s="89" t="s">
        <v>145</v>
      </c>
    </row>
    <row r="3759" spans="1:2">
      <c r="A3759" s="88">
        <v>39346</v>
      </c>
      <c r="B3759" s="89">
        <v>4.4640000000000004</v>
      </c>
    </row>
    <row r="3760" spans="1:2">
      <c r="A3760" s="88">
        <v>39345</v>
      </c>
      <c r="B3760" s="89">
        <v>4.431</v>
      </c>
    </row>
    <row r="3761" spans="1:2">
      <c r="A3761" s="88">
        <v>39344</v>
      </c>
      <c r="B3761" s="89">
        <v>4.3730000000000002</v>
      </c>
    </row>
    <row r="3762" spans="1:2">
      <c r="A3762" s="88">
        <v>39343</v>
      </c>
      <c r="B3762" s="89">
        <v>4.3440000000000003</v>
      </c>
    </row>
    <row r="3763" spans="1:2">
      <c r="A3763" s="88">
        <v>39342</v>
      </c>
      <c r="B3763" s="89">
        <v>4.29</v>
      </c>
    </row>
    <row r="3764" spans="1:2">
      <c r="A3764" s="88">
        <v>39341</v>
      </c>
      <c r="B3764" s="89" t="s">
        <v>145</v>
      </c>
    </row>
    <row r="3765" spans="1:2">
      <c r="A3765" s="88">
        <v>39340</v>
      </c>
      <c r="B3765" s="89" t="s">
        <v>145</v>
      </c>
    </row>
    <row r="3766" spans="1:2">
      <c r="A3766" s="88">
        <v>39339</v>
      </c>
      <c r="B3766" s="89">
        <v>4.2880000000000003</v>
      </c>
    </row>
    <row r="3767" spans="1:2">
      <c r="A3767" s="88">
        <v>39338</v>
      </c>
      <c r="B3767" s="89">
        <v>4.3019999999999996</v>
      </c>
    </row>
    <row r="3768" spans="1:2">
      <c r="A3768" s="88">
        <v>39337</v>
      </c>
      <c r="B3768" s="89">
        <v>4.2649999999999997</v>
      </c>
    </row>
    <row r="3769" spans="1:2">
      <c r="A3769" s="88">
        <v>39336</v>
      </c>
      <c r="B3769" s="89">
        <v>4.2460000000000004</v>
      </c>
    </row>
    <row r="3770" spans="1:2">
      <c r="A3770" s="88">
        <v>39335</v>
      </c>
      <c r="B3770" s="89">
        <v>4.2380000000000004</v>
      </c>
    </row>
    <row r="3771" spans="1:2">
      <c r="A3771" s="88">
        <v>39334</v>
      </c>
      <c r="B3771" s="89" t="s">
        <v>145</v>
      </c>
    </row>
    <row r="3772" spans="1:2">
      <c r="A3772" s="88">
        <v>39333</v>
      </c>
      <c r="B3772" s="89" t="s">
        <v>145</v>
      </c>
    </row>
    <row r="3773" spans="1:2">
      <c r="A3773" s="88">
        <v>39332</v>
      </c>
      <c r="B3773" s="89">
        <v>4.2380000000000004</v>
      </c>
    </row>
    <row r="3774" spans="1:2">
      <c r="A3774" s="88">
        <v>39331</v>
      </c>
      <c r="B3774" s="89">
        <v>4.3070000000000004</v>
      </c>
    </row>
    <row r="3775" spans="1:2">
      <c r="A3775" s="88">
        <v>39330</v>
      </c>
      <c r="B3775" s="89">
        <v>4.3040000000000003</v>
      </c>
    </row>
    <row r="3776" spans="1:2">
      <c r="A3776" s="88">
        <v>39329</v>
      </c>
      <c r="B3776" s="89">
        <v>4.3540000000000001</v>
      </c>
    </row>
    <row r="3777" spans="1:2">
      <c r="A3777" s="88">
        <v>39328</v>
      </c>
      <c r="B3777" s="89">
        <v>4.3540000000000001</v>
      </c>
    </row>
    <row r="3778" spans="1:2">
      <c r="A3778" s="88">
        <v>39327</v>
      </c>
      <c r="B3778" s="89" t="s">
        <v>145</v>
      </c>
    </row>
    <row r="3779" spans="1:2">
      <c r="A3779" s="88">
        <v>39326</v>
      </c>
      <c r="B3779" s="89" t="s">
        <v>145</v>
      </c>
    </row>
    <row r="3780" spans="1:2">
      <c r="A3780" s="88">
        <v>39325</v>
      </c>
      <c r="B3780" s="89">
        <v>4.3390000000000004</v>
      </c>
    </row>
    <row r="3781" spans="1:2">
      <c r="A3781" s="88">
        <v>39324</v>
      </c>
      <c r="B3781" s="89">
        <v>4.3129999999999997</v>
      </c>
    </row>
    <row r="3782" spans="1:2">
      <c r="A3782" s="88">
        <v>39323</v>
      </c>
      <c r="B3782" s="89">
        <v>4.2869999999999999</v>
      </c>
    </row>
    <row r="3783" spans="1:2">
      <c r="A3783" s="88">
        <v>39322</v>
      </c>
      <c r="B3783" s="89">
        <v>4.319</v>
      </c>
    </row>
    <row r="3784" spans="1:2">
      <c r="A3784" s="88">
        <v>39321</v>
      </c>
      <c r="B3784" s="89">
        <v>4.343</v>
      </c>
    </row>
    <row r="3785" spans="1:2">
      <c r="A3785" s="88">
        <v>39320</v>
      </c>
      <c r="B3785" s="89" t="s">
        <v>145</v>
      </c>
    </row>
    <row r="3786" spans="1:2">
      <c r="A3786" s="88">
        <v>39319</v>
      </c>
      <c r="B3786" s="89" t="s">
        <v>145</v>
      </c>
    </row>
    <row r="3787" spans="1:2">
      <c r="A3787" s="88">
        <v>39318</v>
      </c>
      <c r="B3787" s="89">
        <v>4.3419999999999996</v>
      </c>
    </row>
    <row r="3788" spans="1:2">
      <c r="A3788" s="88">
        <v>39317</v>
      </c>
      <c r="B3788" s="89">
        <v>4.3710000000000004</v>
      </c>
    </row>
    <row r="3789" spans="1:2">
      <c r="A3789" s="88">
        <v>39316</v>
      </c>
      <c r="B3789" s="89">
        <v>4.3819999999999997</v>
      </c>
    </row>
    <row r="3790" spans="1:2">
      <c r="A3790" s="88">
        <v>39315</v>
      </c>
      <c r="B3790" s="89">
        <v>4.2930000000000001</v>
      </c>
    </row>
    <row r="3791" spans="1:2">
      <c r="A3791" s="88">
        <v>39314</v>
      </c>
      <c r="B3791" s="89">
        <v>4.3630000000000004</v>
      </c>
    </row>
    <row r="3792" spans="1:2">
      <c r="A3792" s="88">
        <v>39313</v>
      </c>
      <c r="B3792" s="89" t="s">
        <v>145</v>
      </c>
    </row>
    <row r="3793" spans="1:2">
      <c r="A3793" s="88">
        <v>39312</v>
      </c>
      <c r="B3793" s="89" t="s">
        <v>145</v>
      </c>
    </row>
    <row r="3794" spans="1:2">
      <c r="A3794" s="88">
        <v>39311</v>
      </c>
      <c r="B3794" s="89">
        <v>4.3559999999999999</v>
      </c>
    </row>
    <row r="3795" spans="1:2">
      <c r="A3795" s="88">
        <v>39310</v>
      </c>
      <c r="B3795" s="89">
        <v>4.3390000000000004</v>
      </c>
    </row>
    <row r="3796" spans="1:2">
      <c r="A3796" s="88">
        <v>39309</v>
      </c>
      <c r="B3796" s="89">
        <v>4.4142520000000003</v>
      </c>
    </row>
    <row r="3797" spans="1:2">
      <c r="A3797" s="88">
        <v>39308</v>
      </c>
      <c r="B3797" s="89">
        <v>4.444</v>
      </c>
    </row>
    <row r="3798" spans="1:2">
      <c r="A3798" s="88">
        <v>39307</v>
      </c>
      <c r="B3798" s="89">
        <v>4.4589999999999996</v>
      </c>
    </row>
    <row r="3799" spans="1:2">
      <c r="A3799" s="88">
        <v>39306</v>
      </c>
      <c r="B3799" s="89" t="s">
        <v>145</v>
      </c>
    </row>
    <row r="3800" spans="1:2">
      <c r="A3800" s="88">
        <v>39305</v>
      </c>
      <c r="B3800" s="89" t="s">
        <v>145</v>
      </c>
    </row>
    <row r="3801" spans="1:2">
      <c r="A3801" s="88">
        <v>39304</v>
      </c>
      <c r="B3801" s="89">
        <v>4.4320000000000004</v>
      </c>
    </row>
    <row r="3802" spans="1:2">
      <c r="A3802" s="88">
        <v>39303</v>
      </c>
      <c r="B3802" s="89">
        <v>4.4589999999999996</v>
      </c>
    </row>
    <row r="3803" spans="1:2">
      <c r="A3803" s="88">
        <v>39302</v>
      </c>
      <c r="B3803" s="89">
        <v>4.5140000000000002</v>
      </c>
    </row>
    <row r="3804" spans="1:2">
      <c r="A3804" s="88">
        <v>39301</v>
      </c>
      <c r="B3804" s="89">
        <v>4.4370000000000003</v>
      </c>
    </row>
    <row r="3805" spans="1:2">
      <c r="A3805" s="88">
        <v>39300</v>
      </c>
      <c r="B3805" s="89">
        <v>4.4109999999999996</v>
      </c>
    </row>
    <row r="3806" spans="1:2">
      <c r="A3806" s="88">
        <v>39299</v>
      </c>
      <c r="B3806" s="89" t="s">
        <v>145</v>
      </c>
    </row>
    <row r="3807" spans="1:2">
      <c r="A3807" s="88">
        <v>39298</v>
      </c>
      <c r="B3807" s="89" t="s">
        <v>145</v>
      </c>
    </row>
    <row r="3808" spans="1:2">
      <c r="A3808" s="88">
        <v>39297</v>
      </c>
      <c r="B3808" s="89">
        <v>4.415</v>
      </c>
    </row>
    <row r="3809" spans="1:2">
      <c r="A3809" s="88">
        <v>39296</v>
      </c>
      <c r="B3809" s="89">
        <v>4.4669999999999996</v>
      </c>
    </row>
    <row r="3810" spans="1:2">
      <c r="A3810" s="88">
        <v>39295</v>
      </c>
      <c r="B3810" s="89">
        <v>4.4450000000000003</v>
      </c>
    </row>
    <row r="3811" spans="1:2">
      <c r="A3811" s="88">
        <v>39294</v>
      </c>
      <c r="B3811" s="89">
        <v>4.452</v>
      </c>
    </row>
    <row r="3812" spans="1:2">
      <c r="A3812" s="88">
        <v>39293</v>
      </c>
      <c r="B3812" s="89">
        <v>4.3929999999999998</v>
      </c>
    </row>
    <row r="3813" spans="1:2">
      <c r="A3813" s="88">
        <v>39292</v>
      </c>
      <c r="B3813" s="89" t="s">
        <v>145</v>
      </c>
    </row>
    <row r="3814" spans="1:2">
      <c r="A3814" s="88">
        <v>39291</v>
      </c>
      <c r="B3814" s="89" t="s">
        <v>145</v>
      </c>
    </row>
    <row r="3815" spans="1:2">
      <c r="A3815" s="88">
        <v>39290</v>
      </c>
      <c r="B3815" s="89">
        <v>4.4210000000000003</v>
      </c>
    </row>
    <row r="3816" spans="1:2">
      <c r="A3816" s="88">
        <v>39289</v>
      </c>
      <c r="B3816" s="89">
        <v>4.4379999999999997</v>
      </c>
    </row>
    <row r="3817" spans="1:2">
      <c r="A3817" s="88">
        <v>39288</v>
      </c>
      <c r="B3817" s="89">
        <v>4.4740000000000002</v>
      </c>
    </row>
    <row r="3818" spans="1:2">
      <c r="A3818" s="88">
        <v>39287</v>
      </c>
      <c r="B3818" s="89">
        <v>4.5010000000000003</v>
      </c>
    </row>
    <row r="3819" spans="1:2">
      <c r="A3819" s="88">
        <v>39286</v>
      </c>
      <c r="B3819" s="89">
        <v>4.49</v>
      </c>
    </row>
    <row r="3820" spans="1:2">
      <c r="A3820" s="88">
        <v>39285</v>
      </c>
      <c r="B3820" s="89" t="s">
        <v>145</v>
      </c>
    </row>
    <row r="3821" spans="1:2">
      <c r="A3821" s="88">
        <v>39284</v>
      </c>
      <c r="B3821" s="89" t="s">
        <v>145</v>
      </c>
    </row>
    <row r="3822" spans="1:2">
      <c r="A3822" s="88">
        <v>39283</v>
      </c>
      <c r="B3822" s="89">
        <v>4.5049999999999999</v>
      </c>
    </row>
    <row r="3823" spans="1:2">
      <c r="A3823" s="88">
        <v>39282</v>
      </c>
      <c r="B3823" s="89">
        <v>4.6059999999999999</v>
      </c>
    </row>
    <row r="3824" spans="1:2">
      <c r="A3824" s="88">
        <v>39281</v>
      </c>
      <c r="B3824" s="89">
        <v>4.62</v>
      </c>
    </row>
    <row r="3825" spans="1:2">
      <c r="A3825" s="88">
        <v>39280</v>
      </c>
      <c r="B3825" s="89">
        <v>4.67</v>
      </c>
    </row>
    <row r="3826" spans="1:2">
      <c r="A3826" s="88">
        <v>39279</v>
      </c>
      <c r="B3826" s="89">
        <v>4.6680000000000001</v>
      </c>
    </row>
    <row r="3827" spans="1:2">
      <c r="A3827" s="88">
        <v>39278</v>
      </c>
      <c r="B3827" s="89" t="s">
        <v>145</v>
      </c>
    </row>
    <row r="3828" spans="1:2">
      <c r="A3828" s="88">
        <v>39277</v>
      </c>
      <c r="B3828" s="89" t="s">
        <v>145</v>
      </c>
    </row>
    <row r="3829" spans="1:2">
      <c r="A3829" s="88">
        <v>39276</v>
      </c>
      <c r="B3829" s="89">
        <v>4.6719999999999997</v>
      </c>
    </row>
    <row r="3830" spans="1:2">
      <c r="A3830" s="88">
        <v>39275</v>
      </c>
      <c r="B3830" s="89">
        <v>4.6719999999999997</v>
      </c>
    </row>
    <row r="3831" spans="1:2">
      <c r="A3831" s="88">
        <v>39274</v>
      </c>
      <c r="B3831" s="89">
        <v>4.6269999999999998</v>
      </c>
    </row>
    <row r="3832" spans="1:2">
      <c r="A3832" s="88">
        <v>39273</v>
      </c>
      <c r="B3832" s="89">
        <v>4.6479999999999997</v>
      </c>
    </row>
    <row r="3833" spans="1:2">
      <c r="A3833" s="88">
        <v>39272</v>
      </c>
      <c r="B3833" s="89">
        <v>4.7380000000000004</v>
      </c>
    </row>
    <row r="3834" spans="1:2">
      <c r="A3834" s="88">
        <v>39271</v>
      </c>
      <c r="B3834" s="89" t="s">
        <v>145</v>
      </c>
    </row>
    <row r="3835" spans="1:2">
      <c r="A3835" s="88">
        <v>39270</v>
      </c>
      <c r="B3835" s="89" t="s">
        <v>145</v>
      </c>
    </row>
    <row r="3836" spans="1:2">
      <c r="A3836" s="88">
        <v>39269</v>
      </c>
      <c r="B3836" s="89">
        <v>4.7359999999999998</v>
      </c>
    </row>
    <row r="3837" spans="1:2">
      <c r="A3837" s="88">
        <v>39268</v>
      </c>
      <c r="B3837" s="89">
        <v>4.6989999999999998</v>
      </c>
    </row>
    <row r="3838" spans="1:2">
      <c r="A3838" s="88">
        <v>39267</v>
      </c>
      <c r="B3838" s="89">
        <v>4.6459999999999999</v>
      </c>
    </row>
    <row r="3839" spans="1:2">
      <c r="A3839" s="88">
        <v>39266</v>
      </c>
      <c r="B3839" s="89">
        <v>4.5890000000000004</v>
      </c>
    </row>
    <row r="3840" spans="1:2">
      <c r="A3840" s="88">
        <v>39265</v>
      </c>
      <c r="B3840" s="89">
        <v>4.5590000000000002</v>
      </c>
    </row>
    <row r="3841" spans="1:2">
      <c r="A3841" s="88">
        <v>39264</v>
      </c>
      <c r="B3841" s="89" t="s">
        <v>145</v>
      </c>
    </row>
    <row r="3842" spans="1:2">
      <c r="A3842" s="88">
        <v>39263</v>
      </c>
      <c r="B3842" s="89" t="s">
        <v>145</v>
      </c>
    </row>
    <row r="3843" spans="1:2">
      <c r="A3843" s="88">
        <v>39262</v>
      </c>
      <c r="B3843" s="89">
        <v>4.6219999999999999</v>
      </c>
    </row>
    <row r="3844" spans="1:2">
      <c r="A3844" s="88">
        <v>39261</v>
      </c>
      <c r="B3844" s="89">
        <v>4.6040000000000001</v>
      </c>
    </row>
    <row r="3845" spans="1:2">
      <c r="A3845" s="88">
        <v>39260</v>
      </c>
      <c r="B3845" s="89">
        <v>4.5919999999999996</v>
      </c>
    </row>
    <row r="3846" spans="1:2">
      <c r="A3846" s="88">
        <v>39259</v>
      </c>
      <c r="B3846" s="89">
        <v>4.6379999999999999</v>
      </c>
    </row>
    <row r="3847" spans="1:2">
      <c r="A3847" s="88">
        <v>39258</v>
      </c>
      <c r="B3847" s="89">
        <v>4.6660000000000004</v>
      </c>
    </row>
    <row r="3848" spans="1:2">
      <c r="A3848" s="88">
        <v>39257</v>
      </c>
      <c r="B3848" s="89" t="s">
        <v>145</v>
      </c>
    </row>
    <row r="3849" spans="1:2">
      <c r="A3849" s="88">
        <v>39256</v>
      </c>
      <c r="B3849" s="89" t="s">
        <v>145</v>
      </c>
    </row>
    <row r="3850" spans="1:2">
      <c r="A3850" s="88">
        <v>39255</v>
      </c>
      <c r="B3850" s="89">
        <v>4.6920000000000002</v>
      </c>
    </row>
    <row r="3851" spans="1:2">
      <c r="A3851" s="88">
        <v>39254</v>
      </c>
      <c r="B3851" s="89">
        <v>4.6740000000000004</v>
      </c>
    </row>
    <row r="3852" spans="1:2">
      <c r="A3852" s="88">
        <v>39253</v>
      </c>
      <c r="B3852" s="89">
        <v>4.6890000000000001</v>
      </c>
    </row>
    <row r="3853" spans="1:2">
      <c r="A3853" s="88">
        <v>39252</v>
      </c>
      <c r="B3853" s="89">
        <v>4.6660000000000004</v>
      </c>
    </row>
    <row r="3854" spans="1:2">
      <c r="A3854" s="88">
        <v>39251</v>
      </c>
      <c r="B3854" s="89">
        <v>4.7089999999999996</v>
      </c>
    </row>
    <row r="3855" spans="1:2">
      <c r="A3855" s="88">
        <v>39250</v>
      </c>
      <c r="B3855" s="89" t="s">
        <v>145</v>
      </c>
    </row>
    <row r="3856" spans="1:2">
      <c r="A3856" s="88">
        <v>39249</v>
      </c>
      <c r="B3856" s="89" t="s">
        <v>145</v>
      </c>
    </row>
    <row r="3857" spans="1:2">
      <c r="A3857" s="88">
        <v>39248</v>
      </c>
      <c r="B3857" s="89">
        <v>4.6829999999999998</v>
      </c>
    </row>
    <row r="3858" spans="1:2">
      <c r="A3858" s="88">
        <v>39247</v>
      </c>
      <c r="B3858" s="89">
        <v>4.6559999999999997</v>
      </c>
    </row>
    <row r="3859" spans="1:2">
      <c r="A3859" s="88">
        <v>39246</v>
      </c>
      <c r="B3859" s="89">
        <v>4.6760000000000002</v>
      </c>
    </row>
    <row r="3860" spans="1:2">
      <c r="A3860" s="88">
        <v>39245</v>
      </c>
      <c r="B3860" s="89">
        <v>4.6550000000000002</v>
      </c>
    </row>
    <row r="3861" spans="1:2">
      <c r="A3861" s="88">
        <v>39244</v>
      </c>
      <c r="B3861" s="89">
        <v>4.5960000000000001</v>
      </c>
    </row>
    <row r="3862" spans="1:2">
      <c r="A3862" s="88">
        <v>39243</v>
      </c>
      <c r="B3862" s="89" t="s">
        <v>145</v>
      </c>
    </row>
    <row r="3863" spans="1:2">
      <c r="A3863" s="88">
        <v>39242</v>
      </c>
      <c r="B3863" s="89" t="s">
        <v>145</v>
      </c>
    </row>
    <row r="3864" spans="1:2">
      <c r="A3864" s="88">
        <v>39241</v>
      </c>
      <c r="B3864" s="89">
        <v>4.6050000000000004</v>
      </c>
    </row>
    <row r="3865" spans="1:2">
      <c r="A3865" s="88">
        <v>39240</v>
      </c>
      <c r="B3865" s="89">
        <v>4.5679999999999996</v>
      </c>
    </row>
    <row r="3866" spans="1:2">
      <c r="A3866" s="88">
        <v>39239</v>
      </c>
      <c r="B3866" s="89">
        <v>4.5090000000000003</v>
      </c>
    </row>
    <row r="3867" spans="1:2">
      <c r="A3867" s="88">
        <v>39238</v>
      </c>
      <c r="B3867" s="89">
        <v>4.5270000000000001</v>
      </c>
    </row>
    <row r="3868" spans="1:2">
      <c r="A3868" s="88">
        <v>39237</v>
      </c>
      <c r="B3868" s="89">
        <v>4.484</v>
      </c>
    </row>
    <row r="3869" spans="1:2">
      <c r="A3869" s="88">
        <v>39236</v>
      </c>
      <c r="B3869" s="89" t="s">
        <v>145</v>
      </c>
    </row>
    <row r="3870" spans="1:2">
      <c r="A3870" s="88">
        <v>39235</v>
      </c>
      <c r="B3870" s="89" t="s">
        <v>145</v>
      </c>
    </row>
    <row r="3871" spans="1:2">
      <c r="A3871" s="88">
        <v>39234</v>
      </c>
      <c r="B3871" s="89">
        <v>4.4870000000000001</v>
      </c>
    </row>
    <row r="3872" spans="1:2">
      <c r="A3872" s="88">
        <v>39233</v>
      </c>
      <c r="B3872" s="89">
        <v>4.468</v>
      </c>
    </row>
    <row r="3873" spans="1:2">
      <c r="A3873" s="88">
        <v>39232</v>
      </c>
      <c r="B3873" s="89">
        <v>4.4329999999999998</v>
      </c>
    </row>
    <row r="3874" spans="1:2">
      <c r="A3874" s="88">
        <v>39231</v>
      </c>
      <c r="B3874" s="89">
        <v>4.4279999999999999</v>
      </c>
    </row>
    <row r="3875" spans="1:2">
      <c r="A3875" s="88">
        <v>39230</v>
      </c>
      <c r="B3875" s="89">
        <v>4.4320000000000004</v>
      </c>
    </row>
    <row r="3876" spans="1:2">
      <c r="A3876" s="88">
        <v>39229</v>
      </c>
      <c r="B3876" s="89" t="s">
        <v>145</v>
      </c>
    </row>
    <row r="3877" spans="1:2">
      <c r="A3877" s="88">
        <v>39228</v>
      </c>
      <c r="B3877" s="89" t="s">
        <v>145</v>
      </c>
    </row>
    <row r="3878" spans="1:2">
      <c r="A3878" s="88">
        <v>39227</v>
      </c>
      <c r="B3878" s="89">
        <v>4.4180000000000001</v>
      </c>
    </row>
    <row r="3879" spans="1:2">
      <c r="A3879" s="88">
        <v>39226</v>
      </c>
      <c r="B3879" s="89">
        <v>4.4130000000000003</v>
      </c>
    </row>
    <row r="3880" spans="1:2">
      <c r="A3880" s="88">
        <v>39225</v>
      </c>
      <c r="B3880" s="89">
        <v>4.3920000000000003</v>
      </c>
    </row>
    <row r="3881" spans="1:2">
      <c r="A3881" s="88">
        <v>39224</v>
      </c>
      <c r="B3881" s="89">
        <v>4.3739999999999997</v>
      </c>
    </row>
    <row r="3882" spans="1:2">
      <c r="A3882" s="88">
        <v>39223</v>
      </c>
      <c r="B3882" s="89">
        <v>4.3719999999999999</v>
      </c>
    </row>
    <row r="3883" spans="1:2">
      <c r="A3883" s="88">
        <v>39222</v>
      </c>
      <c r="B3883" s="89" t="s">
        <v>145</v>
      </c>
    </row>
    <row r="3884" spans="1:2">
      <c r="A3884" s="88">
        <v>39221</v>
      </c>
      <c r="B3884" s="89" t="s">
        <v>145</v>
      </c>
    </row>
    <row r="3885" spans="1:2">
      <c r="A3885" s="88">
        <v>39220</v>
      </c>
      <c r="B3885" s="89">
        <v>4.3479999999999999</v>
      </c>
    </row>
    <row r="3886" spans="1:2">
      <c r="A3886" s="88">
        <v>39219</v>
      </c>
      <c r="B3886" s="89">
        <v>4.3565129999999996</v>
      </c>
    </row>
    <row r="3887" spans="1:2">
      <c r="A3887" s="88">
        <v>39218</v>
      </c>
      <c r="B3887" s="89">
        <v>4.3490000000000002</v>
      </c>
    </row>
    <row r="3888" spans="1:2">
      <c r="A3888" s="88">
        <v>39217</v>
      </c>
      <c r="B3888" s="89">
        <v>4.3390000000000004</v>
      </c>
    </row>
    <row r="3889" spans="1:2">
      <c r="A3889" s="88">
        <v>39216</v>
      </c>
      <c r="B3889" s="89">
        <v>4.2930000000000001</v>
      </c>
    </row>
    <row r="3890" spans="1:2">
      <c r="A3890" s="88">
        <v>39215</v>
      </c>
      <c r="B3890" s="89" t="s">
        <v>145</v>
      </c>
    </row>
    <row r="3891" spans="1:2">
      <c r="A3891" s="88">
        <v>39214</v>
      </c>
      <c r="B3891" s="89" t="s">
        <v>145</v>
      </c>
    </row>
    <row r="3892" spans="1:2">
      <c r="A3892" s="88">
        <v>39213</v>
      </c>
      <c r="B3892" s="89">
        <v>4.234</v>
      </c>
    </row>
    <row r="3893" spans="1:2">
      <c r="A3893" s="88">
        <v>39212</v>
      </c>
      <c r="B3893" s="89">
        <v>4.2539999999999996</v>
      </c>
    </row>
    <row r="3894" spans="1:2">
      <c r="A3894" s="88">
        <v>39211</v>
      </c>
      <c r="B3894" s="89">
        <v>4.2519999999999998</v>
      </c>
    </row>
    <row r="3895" spans="1:2">
      <c r="A3895" s="88">
        <v>39210</v>
      </c>
      <c r="B3895" s="89">
        <v>4.239147</v>
      </c>
    </row>
    <row r="3896" spans="1:2">
      <c r="A3896" s="88">
        <v>39209</v>
      </c>
      <c r="B3896" s="89">
        <v>4.2569999999999997</v>
      </c>
    </row>
    <row r="3897" spans="1:2">
      <c r="A3897" s="88">
        <v>39208</v>
      </c>
      <c r="B3897" s="89" t="s">
        <v>145</v>
      </c>
    </row>
    <row r="3898" spans="1:2">
      <c r="A3898" s="88">
        <v>39207</v>
      </c>
      <c r="B3898" s="89" t="s">
        <v>145</v>
      </c>
    </row>
    <row r="3899" spans="1:2">
      <c r="A3899" s="88">
        <v>39206</v>
      </c>
      <c r="B3899" s="89">
        <v>4.2439999999999998</v>
      </c>
    </row>
    <row r="3900" spans="1:2">
      <c r="A3900" s="88">
        <v>39205</v>
      </c>
      <c r="B3900" s="89">
        <v>4.2670000000000003</v>
      </c>
    </row>
    <row r="3901" spans="1:2">
      <c r="A3901" s="88">
        <v>39204</v>
      </c>
      <c r="B3901" s="89">
        <v>4.2480000000000002</v>
      </c>
    </row>
    <row r="3902" spans="1:2">
      <c r="A3902" s="88">
        <v>39203</v>
      </c>
      <c r="B3902" s="89" t="s">
        <v>145</v>
      </c>
    </row>
    <row r="3903" spans="1:2">
      <c r="A3903" s="88">
        <v>39202</v>
      </c>
      <c r="B3903" s="89">
        <v>4.2089999999999996</v>
      </c>
    </row>
    <row r="3904" spans="1:2">
      <c r="A3904" s="88">
        <v>39201</v>
      </c>
      <c r="B3904" s="89" t="s">
        <v>145</v>
      </c>
    </row>
    <row r="3905" spans="1:2">
      <c r="A3905" s="88">
        <v>39200</v>
      </c>
      <c r="B3905" s="89" t="s">
        <v>145</v>
      </c>
    </row>
    <row r="3906" spans="1:2">
      <c r="A3906" s="88">
        <v>39199</v>
      </c>
      <c r="B3906" s="89">
        <v>4.2679999999999998</v>
      </c>
    </row>
    <row r="3907" spans="1:2">
      <c r="A3907" s="88">
        <v>39198</v>
      </c>
      <c r="B3907" s="89">
        <v>4.25</v>
      </c>
    </row>
    <row r="3908" spans="1:2">
      <c r="A3908" s="88">
        <v>39197</v>
      </c>
      <c r="B3908" s="89">
        <v>4.2309999999999999</v>
      </c>
    </row>
    <row r="3909" spans="1:2">
      <c r="A3909" s="88">
        <v>39196</v>
      </c>
      <c r="B3909" s="89">
        <v>4.2060000000000004</v>
      </c>
    </row>
    <row r="3910" spans="1:2">
      <c r="A3910" s="88">
        <v>39195</v>
      </c>
      <c r="B3910" s="89">
        <v>4.2359999999999998</v>
      </c>
    </row>
    <row r="3911" spans="1:2">
      <c r="A3911" s="88">
        <v>39194</v>
      </c>
      <c r="B3911" s="89" t="s">
        <v>145</v>
      </c>
    </row>
    <row r="3912" spans="1:2">
      <c r="A3912" s="88">
        <v>39193</v>
      </c>
      <c r="B3912" s="89" t="s">
        <v>145</v>
      </c>
    </row>
    <row r="3913" spans="1:2">
      <c r="A3913" s="88">
        <v>39192</v>
      </c>
      <c r="B3913" s="89">
        <v>4.2539999999999996</v>
      </c>
    </row>
    <row r="3914" spans="1:2">
      <c r="A3914" s="88">
        <v>39191</v>
      </c>
      <c r="B3914" s="89">
        <v>4.2350000000000003</v>
      </c>
    </row>
    <row r="3915" spans="1:2">
      <c r="A3915" s="88">
        <v>39190</v>
      </c>
      <c r="B3915" s="89">
        <v>4.1989999999999998</v>
      </c>
    </row>
    <row r="3916" spans="1:2">
      <c r="A3916" s="88">
        <v>39189</v>
      </c>
      <c r="B3916" s="89">
        <v>4.2320000000000002</v>
      </c>
    </row>
    <row r="3917" spans="1:2">
      <c r="A3917" s="88">
        <v>39188</v>
      </c>
      <c r="B3917" s="89">
        <v>4.2530000000000001</v>
      </c>
    </row>
    <row r="3918" spans="1:2">
      <c r="A3918" s="88">
        <v>39187</v>
      </c>
      <c r="B3918" s="89" t="s">
        <v>145</v>
      </c>
    </row>
    <row r="3919" spans="1:2">
      <c r="A3919" s="88">
        <v>39186</v>
      </c>
      <c r="B3919" s="89" t="s">
        <v>145</v>
      </c>
    </row>
    <row r="3920" spans="1:2">
      <c r="A3920" s="88">
        <v>39185</v>
      </c>
      <c r="B3920" s="89">
        <v>4.2770000000000001</v>
      </c>
    </row>
    <row r="3921" spans="1:2">
      <c r="A3921" s="88">
        <v>39184</v>
      </c>
      <c r="B3921" s="89">
        <v>4.2239430000000002</v>
      </c>
    </row>
    <row r="3922" spans="1:2">
      <c r="A3922" s="88">
        <v>39183</v>
      </c>
      <c r="B3922" s="89">
        <v>4.1890000000000001</v>
      </c>
    </row>
    <row r="3923" spans="1:2">
      <c r="A3923" s="88">
        <v>39182</v>
      </c>
      <c r="B3923" s="89">
        <v>4.1740000000000004</v>
      </c>
    </row>
    <row r="3924" spans="1:2">
      <c r="A3924" s="88">
        <v>39181</v>
      </c>
      <c r="B3924" s="89" t="s">
        <v>145</v>
      </c>
    </row>
    <row r="3925" spans="1:2">
      <c r="A3925" s="88">
        <v>39180</v>
      </c>
      <c r="B3925" s="89" t="s">
        <v>145</v>
      </c>
    </row>
    <row r="3926" spans="1:2">
      <c r="A3926" s="88">
        <v>39179</v>
      </c>
      <c r="B3926" s="89" t="s">
        <v>145</v>
      </c>
    </row>
    <row r="3927" spans="1:2">
      <c r="A3927" s="88">
        <v>39178</v>
      </c>
      <c r="B3927" s="89" t="s">
        <v>145</v>
      </c>
    </row>
    <row r="3928" spans="1:2">
      <c r="A3928" s="88">
        <v>39177</v>
      </c>
      <c r="B3928" s="89">
        <v>4.1399999999999997</v>
      </c>
    </row>
    <row r="3929" spans="1:2">
      <c r="A3929" s="88">
        <v>39176</v>
      </c>
      <c r="B3929" s="89">
        <v>4.1159999999999997</v>
      </c>
    </row>
    <row r="3930" spans="1:2">
      <c r="A3930" s="88">
        <v>39175</v>
      </c>
      <c r="B3930" s="89">
        <v>4.1420000000000003</v>
      </c>
    </row>
    <row r="3931" spans="1:2">
      <c r="A3931" s="88">
        <v>39174</v>
      </c>
      <c r="B3931" s="89">
        <v>4.1159999999999997</v>
      </c>
    </row>
    <row r="3932" spans="1:2">
      <c r="A3932" s="88">
        <v>39173</v>
      </c>
      <c r="B3932" s="89" t="s">
        <v>145</v>
      </c>
    </row>
    <row r="3933" spans="1:2">
      <c r="A3933" s="88">
        <v>39172</v>
      </c>
      <c r="B3933" s="89" t="s">
        <v>145</v>
      </c>
    </row>
    <row r="3934" spans="1:2">
      <c r="A3934" s="88">
        <v>39171</v>
      </c>
      <c r="B3934" s="89">
        <v>4.12</v>
      </c>
    </row>
    <row r="3935" spans="1:2">
      <c r="A3935" s="88">
        <v>39170</v>
      </c>
      <c r="B3935" s="89">
        <v>4.0990000000000002</v>
      </c>
    </row>
    <row r="3936" spans="1:2">
      <c r="A3936" s="88">
        <v>39169</v>
      </c>
      <c r="B3936" s="89">
        <v>4.0819999999999999</v>
      </c>
    </row>
    <row r="3937" spans="1:2">
      <c r="A3937" s="88">
        <v>39168</v>
      </c>
      <c r="B3937" s="89">
        <v>4.0609999999999999</v>
      </c>
    </row>
    <row r="3938" spans="1:2">
      <c r="A3938" s="88">
        <v>39167</v>
      </c>
      <c r="B3938" s="89">
        <v>4.0389999999999997</v>
      </c>
    </row>
    <row r="3939" spans="1:2">
      <c r="A3939" s="88">
        <v>39166</v>
      </c>
      <c r="B3939" s="89" t="s">
        <v>145</v>
      </c>
    </row>
    <row r="3940" spans="1:2">
      <c r="A3940" s="88">
        <v>39165</v>
      </c>
      <c r="B3940" s="89" t="s">
        <v>145</v>
      </c>
    </row>
    <row r="3941" spans="1:2">
      <c r="A3941" s="88">
        <v>39164</v>
      </c>
      <c r="B3941" s="89">
        <v>4.0469999999999997</v>
      </c>
    </row>
    <row r="3942" spans="1:2">
      <c r="A3942" s="88">
        <v>39163</v>
      </c>
      <c r="B3942" s="89">
        <v>3.9790000000000001</v>
      </c>
    </row>
    <row r="3943" spans="1:2">
      <c r="A3943" s="88">
        <v>39162</v>
      </c>
      <c r="B3943" s="89">
        <v>3.976</v>
      </c>
    </row>
    <row r="3944" spans="1:2">
      <c r="A3944" s="88">
        <v>39161</v>
      </c>
      <c r="B3944" s="89">
        <v>3.9529999999999998</v>
      </c>
    </row>
    <row r="3945" spans="1:2">
      <c r="A3945" s="88">
        <v>39160</v>
      </c>
      <c r="B3945" s="89">
        <v>3.972</v>
      </c>
    </row>
    <row r="3946" spans="1:2">
      <c r="A3946" s="88">
        <v>39159</v>
      </c>
      <c r="B3946" s="89" t="s">
        <v>145</v>
      </c>
    </row>
    <row r="3947" spans="1:2">
      <c r="A3947" s="88">
        <v>39158</v>
      </c>
      <c r="B3947" s="89" t="s">
        <v>145</v>
      </c>
    </row>
    <row r="3948" spans="1:2">
      <c r="A3948" s="88">
        <v>39157</v>
      </c>
      <c r="B3948" s="89">
        <v>3.948</v>
      </c>
    </row>
    <row r="3949" spans="1:2">
      <c r="A3949" s="88">
        <v>39156</v>
      </c>
      <c r="B3949" s="89">
        <v>3.9449999999999998</v>
      </c>
    </row>
    <row r="3950" spans="1:2">
      <c r="A3950" s="88">
        <v>39155</v>
      </c>
      <c r="B3950" s="89">
        <v>3.9279999999999999</v>
      </c>
    </row>
    <row r="3951" spans="1:2">
      <c r="A3951" s="88">
        <v>39154</v>
      </c>
      <c r="B3951" s="89">
        <v>3.9529999999999998</v>
      </c>
    </row>
    <row r="3952" spans="1:2">
      <c r="A3952" s="88">
        <v>39153</v>
      </c>
      <c r="B3952" s="89">
        <v>3.9689999999999999</v>
      </c>
    </row>
    <row r="3953" spans="1:2">
      <c r="A3953" s="88">
        <v>39152</v>
      </c>
      <c r="B3953" s="89" t="s">
        <v>145</v>
      </c>
    </row>
    <row r="3954" spans="1:2">
      <c r="A3954" s="88">
        <v>39151</v>
      </c>
      <c r="B3954" s="89" t="s">
        <v>145</v>
      </c>
    </row>
    <row r="3955" spans="1:2">
      <c r="A3955" s="88">
        <v>39150</v>
      </c>
      <c r="B3955" s="89">
        <v>3.9980000000000002</v>
      </c>
    </row>
    <row r="3956" spans="1:2">
      <c r="A3956" s="88">
        <v>39149</v>
      </c>
      <c r="B3956" s="89">
        <v>3.9750000000000001</v>
      </c>
    </row>
    <row r="3957" spans="1:2">
      <c r="A3957" s="88">
        <v>39148</v>
      </c>
      <c r="B3957" s="89">
        <v>3.9729999999999999</v>
      </c>
    </row>
    <row r="3958" spans="1:2">
      <c r="A3958" s="88">
        <v>39147</v>
      </c>
      <c r="B3958" s="89">
        <v>3.964</v>
      </c>
    </row>
    <row r="3959" spans="1:2">
      <c r="A3959" s="88">
        <v>39146</v>
      </c>
      <c r="B3959" s="89">
        <v>3.9620000000000002</v>
      </c>
    </row>
    <row r="3960" spans="1:2">
      <c r="A3960" s="88">
        <v>39145</v>
      </c>
      <c r="B3960" s="89" t="s">
        <v>145</v>
      </c>
    </row>
    <row r="3961" spans="1:2">
      <c r="A3961" s="88">
        <v>39144</v>
      </c>
      <c r="B3961" s="89" t="s">
        <v>145</v>
      </c>
    </row>
    <row r="3962" spans="1:2">
      <c r="A3962" s="88">
        <v>39143</v>
      </c>
      <c r="B3962" s="89">
        <v>3.9870000000000001</v>
      </c>
    </row>
    <row r="3963" spans="1:2">
      <c r="A3963" s="88">
        <v>39142</v>
      </c>
      <c r="B3963" s="89">
        <v>3.9990000000000001</v>
      </c>
    </row>
    <row r="3964" spans="1:2">
      <c r="A3964" s="88">
        <v>39141</v>
      </c>
      <c r="B3964" s="89">
        <v>4.0010000000000003</v>
      </c>
    </row>
    <row r="3965" spans="1:2">
      <c r="A3965" s="88">
        <v>39140</v>
      </c>
      <c r="B3965" s="89">
        <v>4.0133960000000002</v>
      </c>
    </row>
    <row r="3966" spans="1:2">
      <c r="A3966" s="88">
        <v>39139</v>
      </c>
      <c r="B3966" s="89">
        <v>4.0469999999999997</v>
      </c>
    </row>
    <row r="3967" spans="1:2">
      <c r="A3967" s="88">
        <v>39138</v>
      </c>
      <c r="B3967" s="89" t="s">
        <v>145</v>
      </c>
    </row>
    <row r="3968" spans="1:2">
      <c r="A3968" s="88">
        <v>39137</v>
      </c>
      <c r="B3968" s="89" t="s">
        <v>145</v>
      </c>
    </row>
    <row r="3969" spans="1:2">
      <c r="A3969" s="88">
        <v>39136</v>
      </c>
      <c r="B3969" s="89">
        <v>4.0890000000000004</v>
      </c>
    </row>
    <row r="3970" spans="1:2">
      <c r="A3970" s="88">
        <v>39135</v>
      </c>
      <c r="B3970" s="89">
        <v>4.1180000000000003</v>
      </c>
    </row>
    <row r="3971" spans="1:2">
      <c r="A3971" s="88">
        <v>39134</v>
      </c>
      <c r="B3971" s="89">
        <v>4.0990000000000002</v>
      </c>
    </row>
    <row r="3972" spans="1:2">
      <c r="A3972" s="88">
        <v>39133</v>
      </c>
      <c r="B3972" s="89">
        <v>4.1260000000000003</v>
      </c>
    </row>
    <row r="3973" spans="1:2">
      <c r="A3973" s="88">
        <v>39132</v>
      </c>
      <c r="B3973" s="89">
        <v>4.1070000000000002</v>
      </c>
    </row>
    <row r="3974" spans="1:2">
      <c r="A3974" s="88">
        <v>39131</v>
      </c>
      <c r="B3974" s="89" t="s">
        <v>145</v>
      </c>
    </row>
    <row r="3975" spans="1:2">
      <c r="A3975" s="88">
        <v>39130</v>
      </c>
      <c r="B3975" s="89" t="s">
        <v>145</v>
      </c>
    </row>
    <row r="3976" spans="1:2">
      <c r="A3976" s="88">
        <v>39129</v>
      </c>
      <c r="B3976" s="89">
        <v>4.093</v>
      </c>
    </row>
    <row r="3977" spans="1:2">
      <c r="A3977" s="88">
        <v>39128</v>
      </c>
      <c r="B3977" s="89">
        <v>4.0919999999999996</v>
      </c>
    </row>
    <row r="3978" spans="1:2">
      <c r="A3978" s="88">
        <v>39127</v>
      </c>
      <c r="B3978" s="89">
        <v>4.1269999999999998</v>
      </c>
    </row>
    <row r="3979" spans="1:2">
      <c r="A3979" s="88">
        <v>39126</v>
      </c>
      <c r="B3979" s="89">
        <v>4.1669999999999998</v>
      </c>
    </row>
    <row r="3980" spans="1:2">
      <c r="A3980" s="88">
        <v>39125</v>
      </c>
      <c r="B3980" s="89">
        <v>4.1500000000000004</v>
      </c>
    </row>
    <row r="3981" spans="1:2">
      <c r="A3981" s="88">
        <v>39124</v>
      </c>
      <c r="B3981" s="89" t="s">
        <v>145</v>
      </c>
    </row>
    <row r="3982" spans="1:2">
      <c r="A3982" s="88">
        <v>39123</v>
      </c>
      <c r="B3982" s="89" t="s">
        <v>145</v>
      </c>
    </row>
    <row r="3983" spans="1:2">
      <c r="A3983" s="88">
        <v>39122</v>
      </c>
      <c r="B3983" s="89">
        <v>4.1340000000000003</v>
      </c>
    </row>
    <row r="3984" spans="1:2">
      <c r="A3984" s="88">
        <v>39121</v>
      </c>
      <c r="B3984" s="89">
        <v>4.09</v>
      </c>
    </row>
    <row r="3985" spans="1:2">
      <c r="A3985" s="88">
        <v>39120</v>
      </c>
      <c r="B3985" s="89">
        <v>4.077</v>
      </c>
    </row>
    <row r="3986" spans="1:2">
      <c r="A3986" s="88">
        <v>39119</v>
      </c>
      <c r="B3986" s="89">
        <v>4.08</v>
      </c>
    </row>
    <row r="3987" spans="1:2">
      <c r="A3987" s="88">
        <v>39118</v>
      </c>
      <c r="B3987" s="89">
        <v>4.0759999999999996</v>
      </c>
    </row>
    <row r="3988" spans="1:2">
      <c r="A3988" s="88">
        <v>39117</v>
      </c>
      <c r="B3988" s="89" t="s">
        <v>145</v>
      </c>
    </row>
    <row r="3989" spans="1:2">
      <c r="A3989" s="88">
        <v>39116</v>
      </c>
      <c r="B3989" s="89" t="s">
        <v>145</v>
      </c>
    </row>
    <row r="3990" spans="1:2">
      <c r="A3990" s="88">
        <v>39115</v>
      </c>
      <c r="B3990" s="89">
        <v>4.1059999999999999</v>
      </c>
    </row>
    <row r="3991" spans="1:2">
      <c r="A3991" s="88">
        <v>39114</v>
      </c>
      <c r="B3991" s="89">
        <v>4.1269999999999998</v>
      </c>
    </row>
    <row r="3992" spans="1:2">
      <c r="A3992" s="88">
        <v>39113</v>
      </c>
      <c r="B3992" s="89">
        <v>4.1399999999999997</v>
      </c>
    </row>
    <row r="3993" spans="1:2">
      <c r="A3993" s="88">
        <v>39112</v>
      </c>
      <c r="B3993" s="89">
        <v>4.1580000000000004</v>
      </c>
    </row>
    <row r="3994" spans="1:2">
      <c r="A3994" s="88">
        <v>39111</v>
      </c>
      <c r="B3994" s="89">
        <v>4.16</v>
      </c>
    </row>
    <row r="3995" spans="1:2">
      <c r="A3995" s="88">
        <v>39110</v>
      </c>
      <c r="B3995" s="89" t="s">
        <v>145</v>
      </c>
    </row>
    <row r="3996" spans="1:2">
      <c r="A3996" s="88">
        <v>39109</v>
      </c>
      <c r="B3996" s="89" t="s">
        <v>145</v>
      </c>
    </row>
    <row r="3997" spans="1:2">
      <c r="A3997" s="88">
        <v>39108</v>
      </c>
      <c r="B3997" s="89">
        <v>4.1360000000000001</v>
      </c>
    </row>
    <row r="3998" spans="1:2">
      <c r="A3998" s="88">
        <v>39107</v>
      </c>
      <c r="B3998" s="89">
        <v>4.1130000000000004</v>
      </c>
    </row>
    <row r="3999" spans="1:2">
      <c r="A3999" s="88">
        <v>39106</v>
      </c>
      <c r="B3999" s="89">
        <v>4.0810000000000004</v>
      </c>
    </row>
    <row r="4000" spans="1:2">
      <c r="A4000" s="88">
        <v>39105</v>
      </c>
      <c r="B4000" s="89">
        <v>4.0640000000000001</v>
      </c>
    </row>
    <row r="4001" spans="1:2">
      <c r="A4001" s="88">
        <v>39104</v>
      </c>
      <c r="B4001" s="89">
        <v>4.0599999999999996</v>
      </c>
    </row>
    <row r="4002" spans="1:2">
      <c r="A4002" s="88">
        <v>39103</v>
      </c>
      <c r="B4002" s="89" t="s">
        <v>145</v>
      </c>
    </row>
    <row r="4003" spans="1:2">
      <c r="A4003" s="88">
        <v>39102</v>
      </c>
      <c r="B4003" s="89" t="s">
        <v>145</v>
      </c>
    </row>
    <row r="4004" spans="1:2">
      <c r="A4004" s="88">
        <v>39101</v>
      </c>
      <c r="B4004" s="89">
        <v>4.0960000000000001</v>
      </c>
    </row>
    <row r="4005" spans="1:2">
      <c r="A4005" s="88">
        <v>39100</v>
      </c>
      <c r="B4005" s="89">
        <v>4.1130000000000004</v>
      </c>
    </row>
    <row r="4006" spans="1:2">
      <c r="A4006" s="88">
        <v>39099</v>
      </c>
      <c r="B4006" s="89">
        <v>4.08</v>
      </c>
    </row>
    <row r="4007" spans="1:2">
      <c r="A4007" s="88">
        <v>39098</v>
      </c>
      <c r="B4007" s="89">
        <v>4.0759999999999996</v>
      </c>
    </row>
    <row r="4008" spans="1:2">
      <c r="A4008" s="88">
        <v>39097</v>
      </c>
      <c r="B4008" s="89">
        <v>4.093</v>
      </c>
    </row>
    <row r="4009" spans="1:2">
      <c r="A4009" s="88">
        <v>39096</v>
      </c>
      <c r="B4009" s="89" t="s">
        <v>145</v>
      </c>
    </row>
    <row r="4010" spans="1:2">
      <c r="A4010" s="88">
        <v>39095</v>
      </c>
      <c r="B4010" s="89" t="s">
        <v>145</v>
      </c>
    </row>
    <row r="4011" spans="1:2">
      <c r="A4011" s="88">
        <v>39094</v>
      </c>
      <c r="B4011" s="89">
        <v>4.093</v>
      </c>
    </row>
    <row r="4012" spans="1:2">
      <c r="A4012" s="88">
        <v>39093</v>
      </c>
      <c r="B4012" s="89">
        <v>4.056</v>
      </c>
    </row>
    <row r="4013" spans="1:2">
      <c r="A4013" s="88">
        <v>39092</v>
      </c>
      <c r="B4013" s="89">
        <v>4.0599999999999996</v>
      </c>
    </row>
    <row r="4014" spans="1:2">
      <c r="A4014" s="88">
        <v>39091</v>
      </c>
      <c r="B4014" s="89">
        <v>4.0270000000000001</v>
      </c>
    </row>
    <row r="4015" spans="1:2">
      <c r="A4015" s="88">
        <v>39090</v>
      </c>
      <c r="B4015" s="89">
        <v>4.0069999999999997</v>
      </c>
    </row>
    <row r="4016" spans="1:2">
      <c r="A4016" s="88">
        <v>39089</v>
      </c>
      <c r="B4016" s="89" t="s">
        <v>145</v>
      </c>
    </row>
    <row r="4017" spans="1:2">
      <c r="A4017" s="88">
        <v>39088</v>
      </c>
      <c r="B4017" s="89" t="s">
        <v>145</v>
      </c>
    </row>
    <row r="4018" spans="1:2">
      <c r="A4018" s="88">
        <v>39087</v>
      </c>
      <c r="B4018" s="89">
        <v>4.0229999999999997</v>
      </c>
    </row>
    <row r="4019" spans="1:2">
      <c r="A4019" s="88">
        <v>39086</v>
      </c>
      <c r="B4019" s="89">
        <v>3.9540000000000002</v>
      </c>
    </row>
    <row r="4020" spans="1:2">
      <c r="A4020" s="88">
        <v>39085</v>
      </c>
      <c r="B4020" s="89">
        <v>3.9740000000000002</v>
      </c>
    </row>
    <row r="4021" spans="1:2">
      <c r="A4021" s="88">
        <v>39084</v>
      </c>
      <c r="B4021" s="89">
        <v>3.9630000000000001</v>
      </c>
    </row>
    <row r="4022" spans="1:2">
      <c r="A4022" s="88">
        <v>39083</v>
      </c>
      <c r="B4022" s="89" t="s">
        <v>145</v>
      </c>
    </row>
    <row r="4023" spans="1:2">
      <c r="A4023" s="88">
        <v>39082</v>
      </c>
      <c r="B4023" s="89" t="s">
        <v>145</v>
      </c>
    </row>
    <row r="4024" spans="1:2">
      <c r="A4024" s="88">
        <v>39081</v>
      </c>
      <c r="B4024" s="89" t="s">
        <v>145</v>
      </c>
    </row>
    <row r="4025" spans="1:2">
      <c r="A4025" s="88">
        <v>39080</v>
      </c>
      <c r="B4025" s="89">
        <v>3.9820000000000002</v>
      </c>
    </row>
    <row r="4026" spans="1:2">
      <c r="A4026" s="88">
        <v>39079</v>
      </c>
      <c r="B4026" s="89">
        <v>3.988</v>
      </c>
    </row>
    <row r="4027" spans="1:2">
      <c r="A4027" s="88">
        <v>39078</v>
      </c>
      <c r="B4027" s="89">
        <v>3.9550000000000001</v>
      </c>
    </row>
    <row r="4028" spans="1:2">
      <c r="A4028" s="88">
        <v>39077</v>
      </c>
      <c r="B4028" s="89" t="s">
        <v>145</v>
      </c>
    </row>
    <row r="4029" spans="1:2">
      <c r="A4029" s="88">
        <v>39076</v>
      </c>
      <c r="B4029" s="89" t="s">
        <v>145</v>
      </c>
    </row>
    <row r="4030" spans="1:2">
      <c r="A4030" s="88">
        <v>39075</v>
      </c>
      <c r="B4030" s="89" t="s">
        <v>145</v>
      </c>
    </row>
    <row r="4031" spans="1:2">
      <c r="A4031" s="88">
        <v>39074</v>
      </c>
      <c r="B4031" s="89" t="s">
        <v>145</v>
      </c>
    </row>
    <row r="4032" spans="1:2">
      <c r="A4032" s="88">
        <v>39073</v>
      </c>
      <c r="B4032" s="89">
        <v>3.9049999999999998</v>
      </c>
    </row>
    <row r="4033" spans="1:2">
      <c r="A4033" s="88">
        <v>39072</v>
      </c>
      <c r="B4033" s="89">
        <v>3.9020000000000001</v>
      </c>
    </row>
    <row r="4034" spans="1:2">
      <c r="A4034" s="88">
        <v>39071</v>
      </c>
      <c r="B4034" s="89">
        <v>3.891</v>
      </c>
    </row>
    <row r="4035" spans="1:2">
      <c r="A4035" s="88">
        <v>39070</v>
      </c>
      <c r="B4035" s="89">
        <v>3.887</v>
      </c>
    </row>
    <row r="4036" spans="1:2">
      <c r="A4036" s="88">
        <v>39069</v>
      </c>
      <c r="B4036" s="89">
        <v>3.8439999999999999</v>
      </c>
    </row>
    <row r="4037" spans="1:2">
      <c r="A4037" s="88">
        <v>39068</v>
      </c>
      <c r="B4037" s="89" t="s">
        <v>145</v>
      </c>
    </row>
    <row r="4038" spans="1:2">
      <c r="A4038" s="88">
        <v>39067</v>
      </c>
      <c r="B4038" s="89" t="s">
        <v>145</v>
      </c>
    </row>
    <row r="4039" spans="1:2">
      <c r="A4039" s="88">
        <v>39066</v>
      </c>
      <c r="B4039" s="89">
        <v>3.8010000000000002</v>
      </c>
    </row>
    <row r="4040" spans="1:2">
      <c r="A4040" s="88">
        <v>39065</v>
      </c>
      <c r="B4040" s="89">
        <v>3.7989999999999999</v>
      </c>
    </row>
    <row r="4041" spans="1:2">
      <c r="A4041" s="88">
        <v>39064</v>
      </c>
      <c r="B4041" s="89">
        <v>3.754</v>
      </c>
    </row>
    <row r="4042" spans="1:2">
      <c r="A4042" s="88">
        <v>39063</v>
      </c>
      <c r="B4042" s="89">
        <v>3.75</v>
      </c>
    </row>
    <row r="4043" spans="1:2">
      <c r="A4043" s="88">
        <v>39062</v>
      </c>
      <c r="B4043" s="89">
        <v>3.7570000000000001</v>
      </c>
    </row>
    <row r="4044" spans="1:2">
      <c r="A4044" s="88">
        <v>39061</v>
      </c>
      <c r="B4044" s="89" t="s">
        <v>145</v>
      </c>
    </row>
    <row r="4045" spans="1:2">
      <c r="A4045" s="88">
        <v>39060</v>
      </c>
      <c r="B4045" s="89" t="s">
        <v>145</v>
      </c>
    </row>
    <row r="4046" spans="1:2">
      <c r="A4046" s="88">
        <v>39059</v>
      </c>
      <c r="B4046" s="89">
        <v>3.72</v>
      </c>
    </row>
    <row r="4047" spans="1:2">
      <c r="A4047" s="88">
        <v>39058</v>
      </c>
      <c r="B4047" s="89">
        <v>3.7109999999999999</v>
      </c>
    </row>
    <row r="4048" spans="1:2">
      <c r="A4048" s="88">
        <v>39057</v>
      </c>
      <c r="B4048" s="89">
        <v>3.7</v>
      </c>
    </row>
    <row r="4049" spans="1:2">
      <c r="A4049" s="88">
        <v>39056</v>
      </c>
      <c r="B4049" s="89">
        <v>3.6930000000000001</v>
      </c>
    </row>
    <row r="4050" spans="1:2">
      <c r="A4050" s="88">
        <v>39055</v>
      </c>
      <c r="B4050" s="89">
        <v>3.681</v>
      </c>
    </row>
    <row r="4051" spans="1:2">
      <c r="A4051" s="88">
        <v>39054</v>
      </c>
      <c r="B4051" s="89" t="s">
        <v>145</v>
      </c>
    </row>
    <row r="4052" spans="1:2">
      <c r="A4052" s="88">
        <v>39053</v>
      </c>
      <c r="B4052" s="89" t="s">
        <v>145</v>
      </c>
    </row>
    <row r="4053" spans="1:2">
      <c r="A4053" s="88">
        <v>39052</v>
      </c>
      <c r="B4053" s="89">
        <v>3.6640000000000001</v>
      </c>
    </row>
    <row r="4054" spans="1:2">
      <c r="A4054" s="88">
        <v>39051</v>
      </c>
      <c r="B4054" s="89">
        <v>3.7080000000000002</v>
      </c>
    </row>
    <row r="4055" spans="1:2">
      <c r="A4055" s="88">
        <v>39050</v>
      </c>
      <c r="B4055" s="89">
        <v>3.7160000000000002</v>
      </c>
    </row>
    <row r="4056" spans="1:2">
      <c r="A4056" s="88">
        <v>39049</v>
      </c>
      <c r="B4056" s="89">
        <v>3.7170000000000001</v>
      </c>
    </row>
    <row r="4057" spans="1:2">
      <c r="A4057" s="88">
        <v>39048</v>
      </c>
      <c r="B4057" s="89">
        <v>3.7360000000000002</v>
      </c>
    </row>
    <row r="4058" spans="1:2">
      <c r="A4058" s="88">
        <v>39047</v>
      </c>
      <c r="B4058" s="89" t="s">
        <v>145</v>
      </c>
    </row>
    <row r="4059" spans="1:2">
      <c r="A4059" s="88">
        <v>39046</v>
      </c>
      <c r="B4059" s="89" t="s">
        <v>145</v>
      </c>
    </row>
    <row r="4060" spans="1:2">
      <c r="A4060" s="88">
        <v>39045</v>
      </c>
      <c r="B4060" s="89">
        <v>3.698</v>
      </c>
    </row>
    <row r="4061" spans="1:2">
      <c r="A4061" s="88">
        <v>39044</v>
      </c>
      <c r="B4061" s="89">
        <v>3.7450000000000001</v>
      </c>
    </row>
    <row r="4062" spans="1:2">
      <c r="A4062" s="88">
        <v>39043</v>
      </c>
      <c r="B4062" s="89">
        <v>3.7280000000000002</v>
      </c>
    </row>
    <row r="4063" spans="1:2">
      <c r="A4063" s="88">
        <v>39042</v>
      </c>
      <c r="B4063" s="89">
        <v>3.726</v>
      </c>
    </row>
    <row r="4064" spans="1:2">
      <c r="A4064" s="88">
        <v>39041</v>
      </c>
      <c r="B4064" s="89">
        <v>3.73</v>
      </c>
    </row>
    <row r="4065" spans="1:2">
      <c r="A4065" s="88">
        <v>39040</v>
      </c>
      <c r="B4065" s="89" t="s">
        <v>145</v>
      </c>
    </row>
    <row r="4066" spans="1:2">
      <c r="A4066" s="88">
        <v>39039</v>
      </c>
      <c r="B4066" s="89" t="s">
        <v>145</v>
      </c>
    </row>
    <row r="4067" spans="1:2">
      <c r="A4067" s="88">
        <v>39038</v>
      </c>
      <c r="B4067" s="89">
        <v>3.7360000000000002</v>
      </c>
    </row>
    <row r="4068" spans="1:2">
      <c r="A4068" s="88">
        <v>39037</v>
      </c>
      <c r="B4068" s="89">
        <v>3.7610000000000001</v>
      </c>
    </row>
    <row r="4069" spans="1:2">
      <c r="A4069" s="88">
        <v>39036</v>
      </c>
      <c r="B4069" s="89">
        <v>3.7530000000000001</v>
      </c>
    </row>
    <row r="4070" spans="1:2">
      <c r="A4070" s="88">
        <v>39035</v>
      </c>
      <c r="B4070" s="89">
        <v>3.7330000000000001</v>
      </c>
    </row>
    <row r="4071" spans="1:2">
      <c r="A4071" s="88">
        <v>39034</v>
      </c>
      <c r="B4071" s="89">
        <v>3.7450000000000001</v>
      </c>
    </row>
    <row r="4072" spans="1:2">
      <c r="A4072" s="88">
        <v>39033</v>
      </c>
      <c r="B4072" s="89" t="s">
        <v>145</v>
      </c>
    </row>
    <row r="4073" spans="1:2">
      <c r="A4073" s="88">
        <v>39032</v>
      </c>
      <c r="B4073" s="89" t="s">
        <v>145</v>
      </c>
    </row>
    <row r="4074" spans="1:2">
      <c r="A4074" s="88">
        <v>39031</v>
      </c>
      <c r="B4074" s="89">
        <v>3.7269999999999999</v>
      </c>
    </row>
    <row r="4075" spans="1:2">
      <c r="A4075" s="88">
        <v>39030</v>
      </c>
      <c r="B4075" s="89">
        <v>3.7549999999999999</v>
      </c>
    </row>
    <row r="4076" spans="1:2">
      <c r="A4076" s="88">
        <v>39029</v>
      </c>
      <c r="B4076" s="89">
        <v>3.7639999999999998</v>
      </c>
    </row>
    <row r="4077" spans="1:2">
      <c r="A4077" s="88">
        <v>39028</v>
      </c>
      <c r="B4077" s="89">
        <v>3.7549999999999999</v>
      </c>
    </row>
    <row r="4078" spans="1:2">
      <c r="A4078" s="88">
        <v>39027</v>
      </c>
      <c r="B4078" s="89">
        <v>3.8079999999999998</v>
      </c>
    </row>
    <row r="4079" spans="1:2">
      <c r="A4079" s="88">
        <v>39026</v>
      </c>
      <c r="B4079" s="89" t="s">
        <v>145</v>
      </c>
    </row>
    <row r="4080" spans="1:2">
      <c r="A4080" s="88">
        <v>39025</v>
      </c>
      <c r="B4080" s="89" t="s">
        <v>145</v>
      </c>
    </row>
    <row r="4081" spans="1:2">
      <c r="A4081" s="88">
        <v>39024</v>
      </c>
      <c r="B4081" s="89">
        <v>3.7749999999999999</v>
      </c>
    </row>
    <row r="4082" spans="1:2">
      <c r="A4082" s="88">
        <v>39023</v>
      </c>
      <c r="B4082" s="89">
        <v>3.7589999999999999</v>
      </c>
    </row>
    <row r="4083" spans="1:2">
      <c r="A4083" s="88">
        <v>39022</v>
      </c>
      <c r="B4083" s="89">
        <v>3.7267939999999999</v>
      </c>
    </row>
    <row r="4084" spans="1:2">
      <c r="A4084" s="88">
        <v>39021</v>
      </c>
      <c r="B4084" s="89">
        <v>3.754</v>
      </c>
    </row>
    <row r="4085" spans="1:2">
      <c r="A4085" s="88">
        <v>39020</v>
      </c>
      <c r="B4085" s="89">
        <v>3.8050000000000002</v>
      </c>
    </row>
    <row r="4086" spans="1:2">
      <c r="A4086" s="88">
        <v>39019</v>
      </c>
      <c r="B4086" s="89" t="s">
        <v>145</v>
      </c>
    </row>
    <row r="4087" spans="1:2">
      <c r="A4087" s="88">
        <v>39018</v>
      </c>
      <c r="B4087" s="89" t="s">
        <v>145</v>
      </c>
    </row>
    <row r="4088" spans="1:2">
      <c r="A4088" s="88">
        <v>39017</v>
      </c>
      <c r="B4088" s="89">
        <v>3.8250000000000002</v>
      </c>
    </row>
    <row r="4089" spans="1:2">
      <c r="A4089" s="88">
        <v>39016</v>
      </c>
      <c r="B4089" s="89">
        <v>3.8730000000000002</v>
      </c>
    </row>
    <row r="4090" spans="1:2">
      <c r="A4090" s="88">
        <v>39015</v>
      </c>
      <c r="B4090" s="89">
        <v>3.89</v>
      </c>
    </row>
    <row r="4091" spans="1:2">
      <c r="A4091" s="88">
        <v>39014</v>
      </c>
      <c r="B4091" s="89">
        <v>3.887</v>
      </c>
    </row>
    <row r="4092" spans="1:2">
      <c r="A4092" s="88">
        <v>39013</v>
      </c>
      <c r="B4092" s="89">
        <v>3.8860000000000001</v>
      </c>
    </row>
    <row r="4093" spans="1:2">
      <c r="A4093" s="88">
        <v>39012</v>
      </c>
      <c r="B4093" s="89" t="s">
        <v>145</v>
      </c>
    </row>
    <row r="4094" spans="1:2">
      <c r="A4094" s="88">
        <v>39011</v>
      </c>
      <c r="B4094" s="89" t="s">
        <v>145</v>
      </c>
    </row>
    <row r="4095" spans="1:2">
      <c r="A4095" s="88">
        <v>39010</v>
      </c>
      <c r="B4095" s="89">
        <v>3.851</v>
      </c>
    </row>
    <row r="4096" spans="1:2">
      <c r="A4096" s="88">
        <v>39009</v>
      </c>
      <c r="B4096" s="89">
        <v>3.8530000000000002</v>
      </c>
    </row>
    <row r="4097" spans="1:2">
      <c r="A4097" s="88">
        <v>39008</v>
      </c>
      <c r="B4097" s="89">
        <v>3.82</v>
      </c>
    </row>
    <row r="4098" spans="1:2">
      <c r="A4098" s="88">
        <v>39007</v>
      </c>
      <c r="B4098" s="89">
        <v>3.8090000000000002</v>
      </c>
    </row>
    <row r="4099" spans="1:2">
      <c r="A4099" s="88">
        <v>39006</v>
      </c>
      <c r="B4099" s="89">
        <v>3.8450000000000002</v>
      </c>
    </row>
    <row r="4100" spans="1:2">
      <c r="A4100" s="88">
        <v>39005</v>
      </c>
      <c r="B4100" s="89" t="s">
        <v>145</v>
      </c>
    </row>
    <row r="4101" spans="1:2">
      <c r="A4101" s="88">
        <v>39004</v>
      </c>
      <c r="B4101" s="89" t="s">
        <v>145</v>
      </c>
    </row>
    <row r="4102" spans="1:2">
      <c r="A4102" s="88">
        <v>39003</v>
      </c>
      <c r="B4102" s="89">
        <v>3.8380000000000001</v>
      </c>
    </row>
    <row r="4103" spans="1:2">
      <c r="A4103" s="88">
        <v>39002</v>
      </c>
      <c r="B4103" s="89">
        <v>3.8119999999999998</v>
      </c>
    </row>
    <row r="4104" spans="1:2">
      <c r="A4104" s="88">
        <v>39001</v>
      </c>
      <c r="B4104" s="89">
        <v>3.81</v>
      </c>
    </row>
    <row r="4105" spans="1:2">
      <c r="A4105" s="88">
        <v>39000</v>
      </c>
      <c r="B4105" s="89">
        <v>3.8</v>
      </c>
    </row>
    <row r="4106" spans="1:2">
      <c r="A4106" s="88">
        <v>38999</v>
      </c>
      <c r="B4106" s="89">
        <v>3.7679999999999998</v>
      </c>
    </row>
    <row r="4107" spans="1:2">
      <c r="A4107" s="88">
        <v>38998</v>
      </c>
      <c r="B4107" s="89" t="s">
        <v>145</v>
      </c>
    </row>
    <row r="4108" spans="1:2">
      <c r="A4108" s="88">
        <v>38997</v>
      </c>
      <c r="B4108" s="89" t="s">
        <v>145</v>
      </c>
    </row>
    <row r="4109" spans="1:2">
      <c r="A4109" s="88">
        <v>38996</v>
      </c>
      <c r="B4109" s="89">
        <v>3.7509999999999999</v>
      </c>
    </row>
    <row r="4110" spans="1:2">
      <c r="A4110" s="88">
        <v>38995</v>
      </c>
      <c r="B4110" s="89">
        <v>3.7250000000000001</v>
      </c>
    </row>
    <row r="4111" spans="1:2">
      <c r="A4111" s="88">
        <v>38994</v>
      </c>
      <c r="B4111" s="89">
        <v>3.7</v>
      </c>
    </row>
    <row r="4112" spans="1:2">
      <c r="A4112" s="88">
        <v>38993</v>
      </c>
      <c r="B4112" s="89">
        <v>3.74</v>
      </c>
    </row>
    <row r="4113" spans="1:2">
      <c r="A4113" s="88">
        <v>38992</v>
      </c>
      <c r="B4113" s="89">
        <v>3.722</v>
      </c>
    </row>
    <row r="4114" spans="1:2">
      <c r="A4114" s="88">
        <v>38991</v>
      </c>
      <c r="B4114" s="89" t="s">
        <v>145</v>
      </c>
    </row>
    <row r="4115" spans="1:2">
      <c r="A4115" s="88">
        <v>38990</v>
      </c>
      <c r="B4115" s="89" t="s">
        <v>145</v>
      </c>
    </row>
    <row r="4116" spans="1:2">
      <c r="A4116" s="88">
        <v>38989</v>
      </c>
      <c r="B4116" s="89">
        <v>3.7189999999999999</v>
      </c>
    </row>
    <row r="4117" spans="1:2">
      <c r="A4117" s="88">
        <v>38988</v>
      </c>
      <c r="B4117" s="89">
        <v>3.706</v>
      </c>
    </row>
    <row r="4118" spans="1:2">
      <c r="A4118" s="88">
        <v>38987</v>
      </c>
      <c r="B4118" s="89">
        <v>3.6779999999999999</v>
      </c>
    </row>
    <row r="4119" spans="1:2">
      <c r="A4119" s="88">
        <v>38986</v>
      </c>
      <c r="B4119" s="89">
        <v>3.6680000000000001</v>
      </c>
    </row>
    <row r="4120" spans="1:2">
      <c r="A4120" s="88">
        <v>38985</v>
      </c>
      <c r="B4120" s="89">
        <v>3.669</v>
      </c>
    </row>
    <row r="4121" spans="1:2">
      <c r="A4121" s="88">
        <v>38984</v>
      </c>
      <c r="B4121" s="89" t="s">
        <v>145</v>
      </c>
    </row>
    <row r="4122" spans="1:2">
      <c r="A4122" s="88">
        <v>38983</v>
      </c>
      <c r="B4122" s="89" t="s">
        <v>145</v>
      </c>
    </row>
    <row r="4123" spans="1:2">
      <c r="A4123" s="88">
        <v>38982</v>
      </c>
      <c r="B4123" s="89">
        <v>3.7120000000000002</v>
      </c>
    </row>
    <row r="4124" spans="1:2">
      <c r="A4124" s="88">
        <v>38981</v>
      </c>
      <c r="B4124" s="89">
        <v>3.7749999999999999</v>
      </c>
    </row>
    <row r="4125" spans="1:2">
      <c r="A4125" s="88">
        <v>38980</v>
      </c>
      <c r="B4125" s="89">
        <v>3.7810000000000001</v>
      </c>
    </row>
    <row r="4126" spans="1:2">
      <c r="A4126" s="88">
        <v>38979</v>
      </c>
      <c r="B4126" s="89">
        <v>3.7949999999999999</v>
      </c>
    </row>
    <row r="4127" spans="1:2">
      <c r="A4127" s="88">
        <v>38978</v>
      </c>
      <c r="B4127" s="89">
        <v>3.8410000000000002</v>
      </c>
    </row>
    <row r="4128" spans="1:2">
      <c r="A4128" s="88">
        <v>38977</v>
      </c>
      <c r="B4128" s="89" t="s">
        <v>145</v>
      </c>
    </row>
    <row r="4129" spans="1:2">
      <c r="A4129" s="88">
        <v>38976</v>
      </c>
      <c r="B4129" s="89" t="s">
        <v>145</v>
      </c>
    </row>
    <row r="4130" spans="1:2">
      <c r="A4130" s="88">
        <v>38975</v>
      </c>
      <c r="B4130" s="89">
        <v>3.778</v>
      </c>
    </row>
    <row r="4131" spans="1:2">
      <c r="A4131" s="88">
        <v>38974</v>
      </c>
      <c r="B4131" s="89">
        <v>3.8029999999999999</v>
      </c>
    </row>
    <row r="4132" spans="1:2">
      <c r="A4132" s="88">
        <v>38973</v>
      </c>
      <c r="B4132" s="89">
        <v>3.7949999999999999</v>
      </c>
    </row>
    <row r="4133" spans="1:2">
      <c r="A4133" s="88">
        <v>38972</v>
      </c>
      <c r="B4133" s="89">
        <v>3.8479999999999999</v>
      </c>
    </row>
    <row r="4134" spans="1:2">
      <c r="A4134" s="88">
        <v>38971</v>
      </c>
      <c r="B4134" s="89">
        <v>3.8119999999999998</v>
      </c>
    </row>
    <row r="4135" spans="1:2">
      <c r="A4135" s="88">
        <v>38970</v>
      </c>
      <c r="B4135" s="89" t="s">
        <v>145</v>
      </c>
    </row>
    <row r="4136" spans="1:2">
      <c r="A4136" s="88">
        <v>38969</v>
      </c>
      <c r="B4136" s="89" t="s">
        <v>145</v>
      </c>
    </row>
    <row r="4137" spans="1:2">
      <c r="A4137" s="88">
        <v>38968</v>
      </c>
      <c r="B4137" s="89">
        <v>3.798</v>
      </c>
    </row>
    <row r="4138" spans="1:2">
      <c r="A4138" s="88">
        <v>38967</v>
      </c>
      <c r="B4138" s="89">
        <v>3.8490000000000002</v>
      </c>
    </row>
    <row r="4139" spans="1:2">
      <c r="A4139" s="88">
        <v>38966</v>
      </c>
      <c r="B4139" s="89">
        <v>3.8340000000000001</v>
      </c>
    </row>
    <row r="4140" spans="1:2">
      <c r="A4140" s="88">
        <v>38965</v>
      </c>
      <c r="B4140" s="89">
        <v>3.7909999999999999</v>
      </c>
    </row>
    <row r="4141" spans="1:2">
      <c r="A4141" s="88">
        <v>38964</v>
      </c>
      <c r="B4141" s="89">
        <v>3.7519999999999998</v>
      </c>
    </row>
    <row r="4142" spans="1:2">
      <c r="A4142" s="88">
        <v>38963</v>
      </c>
      <c r="B4142" s="89" t="s">
        <v>145</v>
      </c>
    </row>
    <row r="4143" spans="1:2">
      <c r="A4143" s="88">
        <v>38962</v>
      </c>
      <c r="B4143" s="89" t="s">
        <v>145</v>
      </c>
    </row>
    <row r="4144" spans="1:2">
      <c r="A4144" s="88">
        <v>38961</v>
      </c>
      <c r="B4144" s="89">
        <v>3.7530000000000001</v>
      </c>
    </row>
    <row r="4145" spans="1:2">
      <c r="A4145" s="88">
        <v>38960</v>
      </c>
      <c r="B4145" s="89">
        <v>3.7730000000000001</v>
      </c>
    </row>
    <row r="4146" spans="1:2">
      <c r="A4146" s="88">
        <v>38959</v>
      </c>
      <c r="B4146" s="89">
        <v>3.8029999999999999</v>
      </c>
    </row>
    <row r="4147" spans="1:2">
      <c r="A4147" s="88">
        <v>38958</v>
      </c>
      <c r="B4147" s="89">
        <v>3.8290000000000002</v>
      </c>
    </row>
    <row r="4148" spans="1:2">
      <c r="A4148" s="88">
        <v>38957</v>
      </c>
      <c r="B4148" s="89">
        <v>3.8090000000000002</v>
      </c>
    </row>
    <row r="4149" spans="1:2">
      <c r="A4149" s="88">
        <v>38956</v>
      </c>
      <c r="B4149" s="89" t="s">
        <v>145</v>
      </c>
    </row>
    <row r="4150" spans="1:2">
      <c r="A4150" s="88">
        <v>38955</v>
      </c>
      <c r="B4150" s="89" t="s">
        <v>145</v>
      </c>
    </row>
    <row r="4151" spans="1:2">
      <c r="A4151" s="88">
        <v>38954</v>
      </c>
      <c r="B4151" s="89">
        <v>3.8029999999999999</v>
      </c>
    </row>
    <row r="4152" spans="1:2">
      <c r="A4152" s="88">
        <v>38953</v>
      </c>
      <c r="B4152" s="89">
        <v>3.8079999999999998</v>
      </c>
    </row>
    <row r="4153" spans="1:2">
      <c r="A4153" s="88">
        <v>38952</v>
      </c>
      <c r="B4153" s="89">
        <v>3.8450000000000002</v>
      </c>
    </row>
    <row r="4154" spans="1:2">
      <c r="A4154" s="88">
        <v>38951</v>
      </c>
      <c r="B4154" s="89">
        <v>3.82</v>
      </c>
    </row>
    <row r="4155" spans="1:2">
      <c r="A4155" s="88">
        <v>38950</v>
      </c>
      <c r="B4155" s="89">
        <v>3.8780000000000001</v>
      </c>
    </row>
    <row r="4156" spans="1:2">
      <c r="A4156" s="88">
        <v>38949</v>
      </c>
      <c r="B4156" s="89" t="s">
        <v>145</v>
      </c>
    </row>
    <row r="4157" spans="1:2">
      <c r="A4157" s="88">
        <v>38948</v>
      </c>
      <c r="B4157" s="89" t="s">
        <v>145</v>
      </c>
    </row>
    <row r="4158" spans="1:2">
      <c r="A4158" s="88">
        <v>38947</v>
      </c>
      <c r="B4158" s="89">
        <v>3.911</v>
      </c>
    </row>
    <row r="4159" spans="1:2">
      <c r="A4159" s="88">
        <v>38946</v>
      </c>
      <c r="B4159" s="89">
        <v>3.9329999999999998</v>
      </c>
    </row>
    <row r="4160" spans="1:2">
      <c r="A4160" s="88">
        <v>38945</v>
      </c>
      <c r="B4160" s="89">
        <v>3.9470000000000001</v>
      </c>
    </row>
    <row r="4161" spans="1:2">
      <c r="A4161" s="88">
        <v>38944</v>
      </c>
      <c r="B4161" s="89">
        <v>3.9830000000000001</v>
      </c>
    </row>
    <row r="4162" spans="1:2">
      <c r="A4162" s="88">
        <v>38943</v>
      </c>
      <c r="B4162" s="89">
        <v>4.0140000000000002</v>
      </c>
    </row>
    <row r="4163" spans="1:2">
      <c r="A4163" s="88">
        <v>38942</v>
      </c>
      <c r="B4163" s="89" t="s">
        <v>145</v>
      </c>
    </row>
    <row r="4164" spans="1:2">
      <c r="A4164" s="88">
        <v>38941</v>
      </c>
      <c r="B4164" s="89" t="s">
        <v>145</v>
      </c>
    </row>
    <row r="4165" spans="1:2">
      <c r="A4165" s="88">
        <v>38940</v>
      </c>
      <c r="B4165" s="89">
        <v>3.98</v>
      </c>
    </row>
    <row r="4166" spans="1:2">
      <c r="A4166" s="88">
        <v>38939</v>
      </c>
      <c r="B4166" s="89">
        <v>3.94</v>
      </c>
    </row>
    <row r="4167" spans="1:2">
      <c r="A4167" s="88">
        <v>38938</v>
      </c>
      <c r="B4167" s="89">
        <v>3.9350000000000001</v>
      </c>
    </row>
    <row r="4168" spans="1:2">
      <c r="A4168" s="88">
        <v>38937</v>
      </c>
      <c r="B4168" s="89">
        <v>3.919</v>
      </c>
    </row>
    <row r="4169" spans="1:2">
      <c r="A4169" s="88">
        <v>38936</v>
      </c>
      <c r="B4169" s="89">
        <v>3.9140000000000001</v>
      </c>
    </row>
    <row r="4170" spans="1:2">
      <c r="A4170" s="88">
        <v>38935</v>
      </c>
      <c r="B4170" s="89" t="s">
        <v>145</v>
      </c>
    </row>
    <row r="4171" spans="1:2">
      <c r="A4171" s="88">
        <v>38934</v>
      </c>
      <c r="B4171" s="89" t="s">
        <v>145</v>
      </c>
    </row>
    <row r="4172" spans="1:2">
      <c r="A4172" s="88">
        <v>38933</v>
      </c>
      <c r="B4172" s="89">
        <v>3.915</v>
      </c>
    </row>
    <row r="4173" spans="1:2">
      <c r="A4173" s="88">
        <v>38932</v>
      </c>
      <c r="B4173" s="89">
        <v>3.9769999999999999</v>
      </c>
    </row>
    <row r="4174" spans="1:2">
      <c r="A4174" s="88">
        <v>38931</v>
      </c>
      <c r="B4174" s="89">
        <v>3.9510000000000001</v>
      </c>
    </row>
    <row r="4175" spans="1:2">
      <c r="A4175" s="88">
        <v>38930</v>
      </c>
      <c r="B4175" s="89">
        <v>3.9550000000000001</v>
      </c>
    </row>
    <row r="4176" spans="1:2">
      <c r="A4176" s="88">
        <v>38929</v>
      </c>
      <c r="B4176" s="89">
        <v>3.9350000000000001</v>
      </c>
    </row>
    <row r="4177" spans="1:2">
      <c r="A4177" s="88">
        <v>38928</v>
      </c>
      <c r="B4177" s="89" t="s">
        <v>145</v>
      </c>
    </row>
    <row r="4178" spans="1:2">
      <c r="A4178" s="88">
        <v>38927</v>
      </c>
      <c r="B4178" s="89" t="s">
        <v>145</v>
      </c>
    </row>
    <row r="4179" spans="1:2">
      <c r="A4179" s="88">
        <v>38926</v>
      </c>
      <c r="B4179" s="89">
        <v>3.9260000000000002</v>
      </c>
    </row>
    <row r="4180" spans="1:2">
      <c r="A4180" s="88">
        <v>38925</v>
      </c>
      <c r="B4180" s="89">
        <v>3.948</v>
      </c>
    </row>
    <row r="4181" spans="1:2">
      <c r="A4181" s="88">
        <v>38924</v>
      </c>
      <c r="B4181" s="89">
        <v>3.9929999999999999</v>
      </c>
    </row>
    <row r="4182" spans="1:2">
      <c r="A4182" s="88">
        <v>38923</v>
      </c>
      <c r="B4182" s="89">
        <v>3.976</v>
      </c>
    </row>
    <row r="4183" spans="1:2">
      <c r="A4183" s="88">
        <v>38922</v>
      </c>
      <c r="B4183" s="89">
        <v>3.9649999999999999</v>
      </c>
    </row>
    <row r="4184" spans="1:2">
      <c r="A4184" s="88">
        <v>38921</v>
      </c>
      <c r="B4184" s="89" t="s">
        <v>145</v>
      </c>
    </row>
    <row r="4185" spans="1:2">
      <c r="A4185" s="88">
        <v>38920</v>
      </c>
      <c r="B4185" s="89" t="s">
        <v>145</v>
      </c>
    </row>
    <row r="4186" spans="1:2">
      <c r="A4186" s="88">
        <v>38919</v>
      </c>
      <c r="B4186" s="89">
        <v>3.9620000000000002</v>
      </c>
    </row>
    <row r="4187" spans="1:2">
      <c r="A4187" s="88">
        <v>38918</v>
      </c>
      <c r="B4187" s="89">
        <v>3.9870000000000001</v>
      </c>
    </row>
    <row r="4188" spans="1:2">
      <c r="A4188" s="88">
        <v>38917</v>
      </c>
      <c r="B4188" s="89">
        <v>3.9940000000000002</v>
      </c>
    </row>
    <row r="4189" spans="1:2">
      <c r="A4189" s="88">
        <v>38916</v>
      </c>
      <c r="B4189" s="89">
        <v>4.0250000000000004</v>
      </c>
    </row>
    <row r="4190" spans="1:2">
      <c r="A4190" s="88">
        <v>38915</v>
      </c>
      <c r="B4190" s="89">
        <v>4</v>
      </c>
    </row>
    <row r="4191" spans="1:2">
      <c r="A4191" s="88">
        <v>38914</v>
      </c>
      <c r="B4191" s="89" t="s">
        <v>145</v>
      </c>
    </row>
    <row r="4192" spans="1:2">
      <c r="A4192" s="88">
        <v>38913</v>
      </c>
      <c r="B4192" s="89" t="s">
        <v>145</v>
      </c>
    </row>
    <row r="4193" spans="1:2">
      <c r="A4193" s="88">
        <v>38912</v>
      </c>
      <c r="B4193" s="89">
        <v>3.9889999999999999</v>
      </c>
    </row>
    <row r="4194" spans="1:2">
      <c r="A4194" s="88">
        <v>38911</v>
      </c>
      <c r="B4194" s="89">
        <v>4.056</v>
      </c>
    </row>
    <row r="4195" spans="1:2">
      <c r="A4195" s="88">
        <v>38910</v>
      </c>
      <c r="B4195" s="89">
        <v>4.0940000000000003</v>
      </c>
    </row>
    <row r="4196" spans="1:2">
      <c r="A4196" s="88">
        <v>38909</v>
      </c>
      <c r="B4196" s="89">
        <v>4.07</v>
      </c>
    </row>
    <row r="4197" spans="1:2">
      <c r="A4197" s="88">
        <v>38908</v>
      </c>
      <c r="B4197" s="89">
        <v>4.0949999999999998</v>
      </c>
    </row>
    <row r="4198" spans="1:2">
      <c r="A4198" s="88">
        <v>38907</v>
      </c>
      <c r="B4198" s="89" t="s">
        <v>145</v>
      </c>
    </row>
    <row r="4199" spans="1:2">
      <c r="A4199" s="88">
        <v>38906</v>
      </c>
      <c r="B4199" s="89" t="s">
        <v>145</v>
      </c>
    </row>
    <row r="4200" spans="1:2">
      <c r="A4200" s="88">
        <v>38905</v>
      </c>
      <c r="B4200" s="89">
        <v>4.0810000000000004</v>
      </c>
    </row>
    <row r="4201" spans="1:2">
      <c r="A4201" s="88">
        <v>38904</v>
      </c>
      <c r="B4201" s="89">
        <v>4.1130000000000004</v>
      </c>
    </row>
    <row r="4202" spans="1:2">
      <c r="A4202" s="88">
        <v>38903</v>
      </c>
      <c r="B4202" s="89">
        <v>4.1470000000000002</v>
      </c>
    </row>
    <row r="4203" spans="1:2">
      <c r="A4203" s="88">
        <v>38902</v>
      </c>
      <c r="B4203" s="89">
        <v>4.0819999999999999</v>
      </c>
    </row>
    <row r="4204" spans="1:2">
      <c r="A4204" s="88">
        <v>38901</v>
      </c>
      <c r="B4204" s="89">
        <v>4.0919999999999996</v>
      </c>
    </row>
    <row r="4205" spans="1:2">
      <c r="A4205" s="88">
        <v>38900</v>
      </c>
      <c r="B4205" s="89" t="s">
        <v>145</v>
      </c>
    </row>
    <row r="4206" spans="1:2">
      <c r="A4206" s="88">
        <v>38899</v>
      </c>
      <c r="B4206" s="89" t="s">
        <v>145</v>
      </c>
    </row>
    <row r="4207" spans="1:2">
      <c r="A4207" s="88">
        <v>38898</v>
      </c>
      <c r="B4207" s="89">
        <v>4.0880000000000001</v>
      </c>
    </row>
    <row r="4208" spans="1:2">
      <c r="A4208" s="88">
        <v>38897</v>
      </c>
      <c r="B4208" s="89">
        <v>4.0730000000000004</v>
      </c>
    </row>
    <row r="4209" spans="1:2">
      <c r="A4209" s="88">
        <v>38896</v>
      </c>
      <c r="B4209" s="89">
        <v>4.1150000000000002</v>
      </c>
    </row>
    <row r="4210" spans="1:2">
      <c r="A4210" s="88">
        <v>38895</v>
      </c>
      <c r="B4210" s="89">
        <v>4.0999999999999996</v>
      </c>
    </row>
    <row r="4211" spans="1:2">
      <c r="A4211" s="88">
        <v>38894</v>
      </c>
      <c r="B4211" s="89">
        <v>4.0999999999999996</v>
      </c>
    </row>
    <row r="4212" spans="1:2">
      <c r="A4212" s="88">
        <v>38893</v>
      </c>
      <c r="B4212" s="89" t="s">
        <v>145</v>
      </c>
    </row>
    <row r="4213" spans="1:2">
      <c r="A4213" s="88">
        <v>38892</v>
      </c>
      <c r="B4213" s="89" t="s">
        <v>145</v>
      </c>
    </row>
    <row r="4214" spans="1:2">
      <c r="A4214" s="88">
        <v>38891</v>
      </c>
      <c r="B4214" s="89">
        <v>4.085</v>
      </c>
    </row>
    <row r="4215" spans="1:2">
      <c r="A4215" s="88">
        <v>38890</v>
      </c>
      <c r="B4215" s="89">
        <v>4.0469999999999997</v>
      </c>
    </row>
    <row r="4216" spans="1:2">
      <c r="A4216" s="88">
        <v>38889</v>
      </c>
      <c r="B4216" s="89">
        <v>4.03</v>
      </c>
    </row>
    <row r="4217" spans="1:2">
      <c r="A4217" s="88">
        <v>38888</v>
      </c>
      <c r="B4217" s="89">
        <v>3.9969999999999999</v>
      </c>
    </row>
    <row r="4218" spans="1:2">
      <c r="A4218" s="88">
        <v>38887</v>
      </c>
      <c r="B4218" s="89">
        <v>3.9710000000000001</v>
      </c>
    </row>
    <row r="4219" spans="1:2">
      <c r="A4219" s="88">
        <v>38886</v>
      </c>
      <c r="B4219" s="89" t="s">
        <v>145</v>
      </c>
    </row>
    <row r="4220" spans="1:2">
      <c r="A4220" s="88">
        <v>38885</v>
      </c>
      <c r="B4220" s="89" t="s">
        <v>145</v>
      </c>
    </row>
    <row r="4221" spans="1:2">
      <c r="A4221" s="88">
        <v>38884</v>
      </c>
      <c r="B4221" s="89">
        <v>3.9470000000000001</v>
      </c>
    </row>
    <row r="4222" spans="1:2">
      <c r="A4222" s="88">
        <v>38883</v>
      </c>
      <c r="B4222" s="89">
        <v>3.9630000000000001</v>
      </c>
    </row>
    <row r="4223" spans="1:2">
      <c r="A4223" s="88">
        <v>38882</v>
      </c>
      <c r="B4223" s="89">
        <v>3.9129999999999998</v>
      </c>
    </row>
    <row r="4224" spans="1:2">
      <c r="A4224" s="88">
        <v>38881</v>
      </c>
      <c r="B4224" s="89">
        <v>3.899</v>
      </c>
    </row>
    <row r="4225" spans="1:2">
      <c r="A4225" s="88">
        <v>38880</v>
      </c>
      <c r="B4225" s="89">
        <v>3.9329999999999998</v>
      </c>
    </row>
    <row r="4226" spans="1:2">
      <c r="A4226" s="88">
        <v>38879</v>
      </c>
      <c r="B4226" s="89" t="s">
        <v>145</v>
      </c>
    </row>
    <row r="4227" spans="1:2">
      <c r="A4227" s="88">
        <v>38878</v>
      </c>
      <c r="B4227" s="89" t="s">
        <v>145</v>
      </c>
    </row>
    <row r="4228" spans="1:2">
      <c r="A4228" s="88">
        <v>38877</v>
      </c>
      <c r="B4228" s="89">
        <v>3.9460000000000002</v>
      </c>
    </row>
    <row r="4229" spans="1:2">
      <c r="A4229" s="88">
        <v>38876</v>
      </c>
      <c r="B4229" s="89">
        <v>3.9740000000000002</v>
      </c>
    </row>
    <row r="4230" spans="1:2">
      <c r="A4230" s="88">
        <v>38875</v>
      </c>
      <c r="B4230" s="89">
        <v>4.0270000000000001</v>
      </c>
    </row>
    <row r="4231" spans="1:2">
      <c r="A4231" s="88">
        <v>38874</v>
      </c>
      <c r="B4231" s="89">
        <v>4.0209999999999999</v>
      </c>
    </row>
    <row r="4232" spans="1:2">
      <c r="A4232" s="88">
        <v>38873</v>
      </c>
      <c r="B4232" s="89">
        <v>3.964</v>
      </c>
    </row>
    <row r="4233" spans="1:2">
      <c r="A4233" s="88">
        <v>38872</v>
      </c>
      <c r="B4233" s="89" t="s">
        <v>145</v>
      </c>
    </row>
    <row r="4234" spans="1:2">
      <c r="A4234" s="88">
        <v>38871</v>
      </c>
      <c r="B4234" s="89" t="s">
        <v>145</v>
      </c>
    </row>
    <row r="4235" spans="1:2">
      <c r="A4235" s="88">
        <v>38870</v>
      </c>
      <c r="B4235" s="89">
        <v>3.9430000000000001</v>
      </c>
    </row>
    <row r="4236" spans="1:2">
      <c r="A4236" s="88">
        <v>38869</v>
      </c>
      <c r="B4236" s="89">
        <v>3.999698</v>
      </c>
    </row>
    <row r="4237" spans="1:2">
      <c r="A4237" s="88">
        <v>38868</v>
      </c>
      <c r="B4237" s="89">
        <v>3.9710000000000001</v>
      </c>
    </row>
    <row r="4238" spans="1:2">
      <c r="A4238" s="88">
        <v>38867</v>
      </c>
      <c r="B4238" s="89">
        <v>3.9390000000000001</v>
      </c>
    </row>
    <row r="4239" spans="1:2">
      <c r="A4239" s="88">
        <v>38866</v>
      </c>
      <c r="B4239" s="89">
        <v>3.903</v>
      </c>
    </row>
    <row r="4240" spans="1:2">
      <c r="A4240" s="88">
        <v>38865</v>
      </c>
      <c r="B4240" s="89" t="s">
        <v>145</v>
      </c>
    </row>
    <row r="4241" spans="1:2">
      <c r="A4241" s="88">
        <v>38864</v>
      </c>
      <c r="B4241" s="89" t="s">
        <v>145</v>
      </c>
    </row>
    <row r="4242" spans="1:2">
      <c r="A4242" s="88">
        <v>38863</v>
      </c>
      <c r="B4242" s="89">
        <v>3.891</v>
      </c>
    </row>
    <row r="4243" spans="1:2">
      <c r="A4243" s="88">
        <v>38862</v>
      </c>
      <c r="B4243" s="89">
        <v>3.8860000000000001</v>
      </c>
    </row>
    <row r="4244" spans="1:2">
      <c r="A4244" s="88">
        <v>38861</v>
      </c>
      <c r="B4244" s="89">
        <v>3.91</v>
      </c>
    </row>
    <row r="4245" spans="1:2">
      <c r="A4245" s="88">
        <v>38860</v>
      </c>
      <c r="B4245" s="89">
        <v>3.9380000000000002</v>
      </c>
    </row>
    <row r="4246" spans="1:2">
      <c r="A4246" s="88">
        <v>38859</v>
      </c>
      <c r="B4246" s="89">
        <v>3.93</v>
      </c>
    </row>
    <row r="4247" spans="1:2">
      <c r="A4247" s="88">
        <v>38858</v>
      </c>
      <c r="B4247" s="89" t="s">
        <v>145</v>
      </c>
    </row>
    <row r="4248" spans="1:2">
      <c r="A4248" s="88">
        <v>38857</v>
      </c>
      <c r="B4248" s="89" t="s">
        <v>145</v>
      </c>
    </row>
    <row r="4249" spans="1:2">
      <c r="A4249" s="88">
        <v>38856</v>
      </c>
      <c r="B4249" s="89">
        <v>3.996</v>
      </c>
    </row>
    <row r="4250" spans="1:2">
      <c r="A4250" s="88">
        <v>38855</v>
      </c>
      <c r="B4250" s="89">
        <v>4.0339999999999998</v>
      </c>
    </row>
    <row r="4251" spans="1:2">
      <c r="A4251" s="88">
        <v>38854</v>
      </c>
      <c r="B4251" s="89">
        <v>4.0940000000000003</v>
      </c>
    </row>
    <row r="4252" spans="1:2">
      <c r="A4252" s="88">
        <v>38853</v>
      </c>
      <c r="B4252" s="89">
        <v>4.0250000000000004</v>
      </c>
    </row>
    <row r="4253" spans="1:2">
      <c r="A4253" s="88">
        <v>38852</v>
      </c>
      <c r="B4253" s="89">
        <v>4.0739999999999998</v>
      </c>
    </row>
    <row r="4254" spans="1:2">
      <c r="A4254" s="88">
        <v>38851</v>
      </c>
      <c r="B4254" s="89" t="s">
        <v>145</v>
      </c>
    </row>
    <row r="4255" spans="1:2">
      <c r="A4255" s="88">
        <v>38850</v>
      </c>
      <c r="B4255" s="89" t="s">
        <v>145</v>
      </c>
    </row>
    <row r="4256" spans="1:2">
      <c r="A4256" s="88">
        <v>38849</v>
      </c>
      <c r="B4256" s="89">
        <v>4.0739999999999998</v>
      </c>
    </row>
    <row r="4257" spans="1:2">
      <c r="A4257" s="88">
        <v>38848</v>
      </c>
      <c r="B4257" s="89">
        <v>4.0890000000000004</v>
      </c>
    </row>
    <row r="4258" spans="1:2">
      <c r="A4258" s="88">
        <v>38847</v>
      </c>
      <c r="B4258" s="89">
        <v>4.0359999999999996</v>
      </c>
    </row>
    <row r="4259" spans="1:2">
      <c r="A4259" s="88">
        <v>38846</v>
      </c>
      <c r="B4259" s="89">
        <v>4.0579999999999998</v>
      </c>
    </row>
    <row r="4260" spans="1:2">
      <c r="A4260" s="88">
        <v>38845</v>
      </c>
      <c r="B4260" s="89">
        <v>4.0410000000000004</v>
      </c>
    </row>
    <row r="4261" spans="1:2">
      <c r="A4261" s="88">
        <v>38844</v>
      </c>
      <c r="B4261" s="89" t="s">
        <v>145</v>
      </c>
    </row>
    <row r="4262" spans="1:2">
      <c r="A4262" s="88">
        <v>38843</v>
      </c>
      <c r="B4262" s="89" t="s">
        <v>145</v>
      </c>
    </row>
    <row r="4263" spans="1:2">
      <c r="A4263" s="88">
        <v>38842</v>
      </c>
      <c r="B4263" s="89">
        <v>4.0309999999999997</v>
      </c>
    </row>
    <row r="4264" spans="1:2">
      <c r="A4264" s="88">
        <v>38841</v>
      </c>
      <c r="B4264" s="89">
        <v>4.0579999999999998</v>
      </c>
    </row>
    <row r="4265" spans="1:2">
      <c r="A4265" s="88">
        <v>38840</v>
      </c>
      <c r="B4265" s="89">
        <v>4.0359999999999996</v>
      </c>
    </row>
    <row r="4266" spans="1:2">
      <c r="A4266" s="88">
        <v>38839</v>
      </c>
      <c r="B4266" s="89">
        <v>4.016</v>
      </c>
    </row>
    <row r="4267" spans="1:2">
      <c r="A4267" s="88">
        <v>38838</v>
      </c>
      <c r="B4267" s="89" t="s">
        <v>145</v>
      </c>
    </row>
    <row r="4268" spans="1:2">
      <c r="A4268" s="88">
        <v>38837</v>
      </c>
      <c r="B4268" s="89" t="s">
        <v>145</v>
      </c>
    </row>
    <row r="4269" spans="1:2">
      <c r="A4269" s="88">
        <v>38836</v>
      </c>
      <c r="B4269" s="89" t="s">
        <v>145</v>
      </c>
    </row>
    <row r="4270" spans="1:2">
      <c r="A4270" s="88">
        <v>38835</v>
      </c>
      <c r="B4270" s="89">
        <v>4.0060000000000002</v>
      </c>
    </row>
    <row r="4271" spans="1:2">
      <c r="A4271" s="88">
        <v>38834</v>
      </c>
      <c r="B4271" s="89">
        <v>4.0339999999999998</v>
      </c>
    </row>
    <row r="4272" spans="1:2">
      <c r="A4272" s="88">
        <v>38833</v>
      </c>
      <c r="B4272" s="89">
        <v>4.024</v>
      </c>
    </row>
    <row r="4273" spans="1:2">
      <c r="A4273" s="88">
        <v>38832</v>
      </c>
      <c r="B4273" s="89">
        <v>4.0330000000000004</v>
      </c>
    </row>
    <row r="4274" spans="1:2">
      <c r="A4274" s="88">
        <v>38831</v>
      </c>
      <c r="B4274" s="89">
        <v>3.964</v>
      </c>
    </row>
    <row r="4275" spans="1:2">
      <c r="A4275" s="88">
        <v>38830</v>
      </c>
      <c r="B4275" s="89" t="s">
        <v>145</v>
      </c>
    </row>
    <row r="4276" spans="1:2">
      <c r="A4276" s="88">
        <v>38829</v>
      </c>
      <c r="B4276" s="89" t="s">
        <v>145</v>
      </c>
    </row>
    <row r="4277" spans="1:2">
      <c r="A4277" s="88">
        <v>38828</v>
      </c>
      <c r="B4277" s="89">
        <v>3.9689999999999999</v>
      </c>
    </row>
    <row r="4278" spans="1:2">
      <c r="A4278" s="88">
        <v>38827</v>
      </c>
      <c r="B4278" s="89">
        <v>3.964</v>
      </c>
    </row>
    <row r="4279" spans="1:2">
      <c r="A4279" s="88">
        <v>38826</v>
      </c>
      <c r="B4279" s="89">
        <v>3.9780000000000002</v>
      </c>
    </row>
    <row r="4280" spans="1:2">
      <c r="A4280" s="88">
        <v>38825</v>
      </c>
      <c r="B4280" s="89">
        <v>3.9780000000000002</v>
      </c>
    </row>
    <row r="4281" spans="1:2">
      <c r="A4281" s="88">
        <v>38824</v>
      </c>
      <c r="B4281" s="89" t="s">
        <v>145</v>
      </c>
    </row>
    <row r="4282" spans="1:2">
      <c r="A4282" s="88">
        <v>38823</v>
      </c>
      <c r="B4282" s="89" t="s">
        <v>145</v>
      </c>
    </row>
    <row r="4283" spans="1:2">
      <c r="A4283" s="88">
        <v>38822</v>
      </c>
      <c r="B4283" s="89" t="s">
        <v>145</v>
      </c>
    </row>
    <row r="4284" spans="1:2">
      <c r="A4284" s="88">
        <v>38821</v>
      </c>
      <c r="B4284" s="89" t="s">
        <v>145</v>
      </c>
    </row>
    <row r="4285" spans="1:2">
      <c r="A4285" s="88">
        <v>38820</v>
      </c>
      <c r="B4285" s="89">
        <v>3.9780000000000002</v>
      </c>
    </row>
    <row r="4286" spans="1:2">
      <c r="A4286" s="88">
        <v>38819</v>
      </c>
      <c r="B4286" s="89">
        <v>3.8980000000000001</v>
      </c>
    </row>
    <row r="4287" spans="1:2">
      <c r="A4287" s="88">
        <v>38818</v>
      </c>
      <c r="B4287" s="89">
        <v>3.9119999999999999</v>
      </c>
    </row>
    <row r="4288" spans="1:2">
      <c r="A4288" s="88">
        <v>38817</v>
      </c>
      <c r="B4288" s="89">
        <v>3.9359999999999999</v>
      </c>
    </row>
    <row r="4289" spans="1:2">
      <c r="A4289" s="88">
        <v>38816</v>
      </c>
      <c r="B4289" s="89" t="s">
        <v>145</v>
      </c>
    </row>
    <row r="4290" spans="1:2">
      <c r="A4290" s="88">
        <v>38815</v>
      </c>
      <c r="B4290" s="89" t="s">
        <v>145</v>
      </c>
    </row>
    <row r="4291" spans="1:2">
      <c r="A4291" s="88">
        <v>38814</v>
      </c>
      <c r="B4291" s="89">
        <v>3.9279999999999999</v>
      </c>
    </row>
    <row r="4292" spans="1:2">
      <c r="A4292" s="88">
        <v>38813</v>
      </c>
      <c r="B4292" s="89">
        <v>3.9260000000000002</v>
      </c>
    </row>
    <row r="4293" spans="1:2">
      <c r="A4293" s="88">
        <v>38812</v>
      </c>
      <c r="B4293" s="89">
        <v>3.899</v>
      </c>
    </row>
    <row r="4294" spans="1:2">
      <c r="A4294" s="88">
        <v>38811</v>
      </c>
      <c r="B4294" s="89">
        <v>3.8690000000000002</v>
      </c>
    </row>
    <row r="4295" spans="1:2">
      <c r="A4295" s="88">
        <v>38810</v>
      </c>
      <c r="B4295" s="89">
        <v>3.867</v>
      </c>
    </row>
    <row r="4296" spans="1:2">
      <c r="A4296" s="88">
        <v>38809</v>
      </c>
      <c r="B4296" s="89" t="s">
        <v>145</v>
      </c>
    </row>
    <row r="4297" spans="1:2">
      <c r="A4297" s="88">
        <v>38808</v>
      </c>
      <c r="B4297" s="89" t="s">
        <v>145</v>
      </c>
    </row>
    <row r="4298" spans="1:2">
      <c r="A4298" s="88">
        <v>38807</v>
      </c>
      <c r="B4298" s="89">
        <v>3.8090000000000002</v>
      </c>
    </row>
    <row r="4299" spans="1:2">
      <c r="A4299" s="88">
        <v>38806</v>
      </c>
      <c r="B4299" s="89">
        <v>3.8090000000000002</v>
      </c>
    </row>
    <row r="4300" spans="1:2">
      <c r="A4300" s="88">
        <v>38805</v>
      </c>
      <c r="B4300" s="89">
        <v>3.7949999999999999</v>
      </c>
    </row>
    <row r="4301" spans="1:2">
      <c r="A4301" s="88">
        <v>38804</v>
      </c>
      <c r="B4301" s="89">
        <v>3.7450000000000001</v>
      </c>
    </row>
    <row r="4302" spans="1:2">
      <c r="A4302" s="88">
        <v>38803</v>
      </c>
      <c r="B4302" s="89">
        <v>3.665</v>
      </c>
    </row>
    <row r="4303" spans="1:2">
      <c r="A4303" s="88">
        <v>38802</v>
      </c>
      <c r="B4303" s="89" t="s">
        <v>145</v>
      </c>
    </row>
    <row r="4304" spans="1:2">
      <c r="A4304" s="88">
        <v>38801</v>
      </c>
      <c r="B4304" s="89" t="s">
        <v>145</v>
      </c>
    </row>
    <row r="4305" spans="1:2">
      <c r="A4305" s="88">
        <v>38800</v>
      </c>
      <c r="B4305" s="89">
        <v>3.6760000000000002</v>
      </c>
    </row>
    <row r="4306" spans="1:2">
      <c r="A4306" s="88">
        <v>38799</v>
      </c>
      <c r="B4306" s="89">
        <v>3.6890000000000001</v>
      </c>
    </row>
    <row r="4307" spans="1:2">
      <c r="A4307" s="88">
        <v>38798</v>
      </c>
      <c r="B4307" s="89">
        <v>3.6720000000000002</v>
      </c>
    </row>
    <row r="4308" spans="1:2">
      <c r="A4308" s="88">
        <v>38797</v>
      </c>
      <c r="B4308" s="89">
        <v>3.7029999999999998</v>
      </c>
    </row>
    <row r="4309" spans="1:2">
      <c r="A4309" s="88">
        <v>38796</v>
      </c>
      <c r="B4309" s="89">
        <v>3.6949999999999998</v>
      </c>
    </row>
    <row r="4310" spans="1:2">
      <c r="A4310" s="88">
        <v>38795</v>
      </c>
      <c r="B4310" s="89" t="s">
        <v>145</v>
      </c>
    </row>
    <row r="4311" spans="1:2">
      <c r="A4311" s="88">
        <v>38794</v>
      </c>
      <c r="B4311" s="89" t="s">
        <v>145</v>
      </c>
    </row>
    <row r="4312" spans="1:2">
      <c r="A4312" s="88">
        <v>38793</v>
      </c>
      <c r="B4312" s="89">
        <v>3.7069999999999999</v>
      </c>
    </row>
    <row r="4313" spans="1:2">
      <c r="A4313" s="88">
        <v>38792</v>
      </c>
      <c r="B4313" s="89">
        <v>3.6829999999999998</v>
      </c>
    </row>
    <row r="4314" spans="1:2">
      <c r="A4314" s="88">
        <v>38791</v>
      </c>
      <c r="B4314" s="89">
        <v>3.6840000000000002</v>
      </c>
    </row>
    <row r="4315" spans="1:2">
      <c r="A4315" s="88">
        <v>38790</v>
      </c>
      <c r="B4315" s="89">
        <v>3.6819999999999999</v>
      </c>
    </row>
    <row r="4316" spans="1:2">
      <c r="A4316" s="88">
        <v>38789</v>
      </c>
      <c r="B4316" s="89">
        <v>3.7120000000000002</v>
      </c>
    </row>
    <row r="4317" spans="1:2">
      <c r="A4317" s="88">
        <v>38788</v>
      </c>
      <c r="B4317" s="89" t="s">
        <v>145</v>
      </c>
    </row>
    <row r="4318" spans="1:2">
      <c r="A4318" s="88">
        <v>38787</v>
      </c>
      <c r="B4318" s="89" t="s">
        <v>145</v>
      </c>
    </row>
    <row r="4319" spans="1:2">
      <c r="A4319" s="88">
        <v>38786</v>
      </c>
      <c r="B4319" s="89">
        <v>3.702</v>
      </c>
    </row>
    <row r="4320" spans="1:2">
      <c r="A4320" s="88">
        <v>38785</v>
      </c>
      <c r="B4320" s="89">
        <v>3.6760000000000002</v>
      </c>
    </row>
    <row r="4321" spans="1:2">
      <c r="A4321" s="88">
        <v>38784</v>
      </c>
      <c r="B4321" s="89">
        <v>3.66</v>
      </c>
    </row>
    <row r="4322" spans="1:2">
      <c r="A4322" s="88">
        <v>38783</v>
      </c>
      <c r="B4322" s="89">
        <v>3.6240000000000001</v>
      </c>
    </row>
    <row r="4323" spans="1:2">
      <c r="A4323" s="88">
        <v>38782</v>
      </c>
      <c r="B4323" s="89">
        <v>3.617</v>
      </c>
    </row>
    <row r="4324" spans="1:2">
      <c r="A4324" s="88">
        <v>38781</v>
      </c>
      <c r="B4324" s="89" t="s">
        <v>145</v>
      </c>
    </row>
    <row r="4325" spans="1:2">
      <c r="A4325" s="88">
        <v>38780</v>
      </c>
      <c r="B4325" s="89" t="s">
        <v>145</v>
      </c>
    </row>
    <row r="4326" spans="1:2">
      <c r="A4326" s="88">
        <v>38779</v>
      </c>
      <c r="B4326" s="89">
        <v>3.6230000000000002</v>
      </c>
    </row>
    <row r="4327" spans="1:2">
      <c r="A4327" s="88">
        <v>38778</v>
      </c>
      <c r="B4327" s="89">
        <v>3.5960000000000001</v>
      </c>
    </row>
    <row r="4328" spans="1:2">
      <c r="A4328" s="88">
        <v>38777</v>
      </c>
      <c r="B4328" s="89">
        <v>3.54</v>
      </c>
    </row>
    <row r="4329" spans="1:2">
      <c r="A4329" s="88">
        <v>38776</v>
      </c>
      <c r="B4329" s="89">
        <v>3.52</v>
      </c>
    </row>
    <row r="4330" spans="1:2">
      <c r="A4330" s="88">
        <v>38775</v>
      </c>
      <c r="B4330" s="89">
        <v>3.536</v>
      </c>
    </row>
    <row r="4331" spans="1:2">
      <c r="A4331" s="88">
        <v>38774</v>
      </c>
      <c r="B4331" s="89" t="s">
        <v>145</v>
      </c>
    </row>
    <row r="4332" spans="1:2">
      <c r="A4332" s="88">
        <v>38773</v>
      </c>
      <c r="B4332" s="89" t="s">
        <v>145</v>
      </c>
    </row>
    <row r="4333" spans="1:2">
      <c r="A4333" s="88">
        <v>38772</v>
      </c>
      <c r="B4333" s="89">
        <v>3.5259999999999998</v>
      </c>
    </row>
    <row r="4334" spans="1:2">
      <c r="A4334" s="88">
        <v>38771</v>
      </c>
      <c r="B4334" s="89">
        <v>3.5059999999999998</v>
      </c>
    </row>
    <row r="4335" spans="1:2">
      <c r="A4335" s="88">
        <v>38770</v>
      </c>
      <c r="B4335" s="89">
        <v>3.46</v>
      </c>
    </row>
    <row r="4336" spans="1:2">
      <c r="A4336" s="88">
        <v>38769</v>
      </c>
      <c r="B4336" s="89">
        <v>3.4809999999999999</v>
      </c>
    </row>
    <row r="4337" spans="1:2">
      <c r="A4337" s="88">
        <v>38768</v>
      </c>
      <c r="B4337" s="89">
        <v>3.468</v>
      </c>
    </row>
    <row r="4338" spans="1:2">
      <c r="A4338" s="88">
        <v>38767</v>
      </c>
      <c r="B4338" s="89" t="s">
        <v>145</v>
      </c>
    </row>
    <row r="4339" spans="1:2">
      <c r="A4339" s="88">
        <v>38766</v>
      </c>
      <c r="B4339" s="89" t="s">
        <v>145</v>
      </c>
    </row>
    <row r="4340" spans="1:2">
      <c r="A4340" s="88">
        <v>38765</v>
      </c>
      <c r="B4340" s="89">
        <v>3.4860000000000002</v>
      </c>
    </row>
    <row r="4341" spans="1:2">
      <c r="A4341" s="88">
        <v>38764</v>
      </c>
      <c r="B4341" s="89">
        <v>3.532</v>
      </c>
    </row>
    <row r="4342" spans="1:2">
      <c r="A4342" s="88">
        <v>38763</v>
      </c>
      <c r="B4342" s="89">
        <v>3.4940000000000002</v>
      </c>
    </row>
    <row r="4343" spans="1:2">
      <c r="A4343" s="88">
        <v>38762</v>
      </c>
      <c r="B4343" s="89">
        <v>3.5259999999999998</v>
      </c>
    </row>
    <row r="4344" spans="1:2">
      <c r="A4344" s="88">
        <v>38761</v>
      </c>
      <c r="B4344" s="89">
        <v>3.512</v>
      </c>
    </row>
    <row r="4345" spans="1:2">
      <c r="A4345" s="88">
        <v>38760</v>
      </c>
      <c r="B4345" s="89" t="s">
        <v>145</v>
      </c>
    </row>
    <row r="4346" spans="1:2">
      <c r="A4346" s="88">
        <v>38759</v>
      </c>
      <c r="B4346" s="89" t="s">
        <v>145</v>
      </c>
    </row>
    <row r="4347" spans="1:2">
      <c r="A4347" s="88">
        <v>38758</v>
      </c>
      <c r="B4347" s="89">
        <v>3.468</v>
      </c>
    </row>
    <row r="4348" spans="1:2">
      <c r="A4348" s="88">
        <v>38757</v>
      </c>
      <c r="B4348" s="89">
        <v>3.5070000000000001</v>
      </c>
    </row>
    <row r="4349" spans="1:2">
      <c r="A4349" s="88">
        <v>38756</v>
      </c>
      <c r="B4349" s="89">
        <v>3.5449999999999999</v>
      </c>
    </row>
    <row r="4350" spans="1:2">
      <c r="A4350" s="88">
        <v>38755</v>
      </c>
      <c r="B4350" s="89">
        <v>3.524</v>
      </c>
    </row>
    <row r="4351" spans="1:2">
      <c r="A4351" s="88">
        <v>38754</v>
      </c>
      <c r="B4351" s="89">
        <v>3.508</v>
      </c>
    </row>
    <row r="4352" spans="1:2">
      <c r="A4352" s="88">
        <v>38753</v>
      </c>
      <c r="B4352" s="89" t="s">
        <v>145</v>
      </c>
    </row>
    <row r="4353" spans="1:2">
      <c r="A4353" s="88">
        <v>38752</v>
      </c>
      <c r="B4353" s="89" t="s">
        <v>145</v>
      </c>
    </row>
    <row r="4354" spans="1:2">
      <c r="A4354" s="88">
        <v>38751</v>
      </c>
      <c r="B4354" s="89">
        <v>3.5049999999999999</v>
      </c>
    </row>
    <row r="4355" spans="1:2">
      <c r="A4355" s="88">
        <v>38750</v>
      </c>
      <c r="B4355" s="89">
        <v>3.5379999999999998</v>
      </c>
    </row>
    <row r="4356" spans="1:2">
      <c r="A4356" s="88">
        <v>38749</v>
      </c>
      <c r="B4356" s="89">
        <v>3.5190000000000001</v>
      </c>
    </row>
    <row r="4357" spans="1:2">
      <c r="A4357" s="88">
        <v>38748</v>
      </c>
      <c r="B4357" s="89">
        <v>3.4860000000000002</v>
      </c>
    </row>
    <row r="4358" spans="1:2">
      <c r="A4358" s="88">
        <v>38747</v>
      </c>
      <c r="B4358" s="89">
        <v>3.4870000000000001</v>
      </c>
    </row>
    <row r="4359" spans="1:2">
      <c r="A4359" s="88">
        <v>38746</v>
      </c>
      <c r="B4359" s="89" t="s">
        <v>145</v>
      </c>
    </row>
    <row r="4360" spans="1:2">
      <c r="A4360" s="88">
        <v>38745</v>
      </c>
      <c r="B4360" s="89" t="s">
        <v>145</v>
      </c>
    </row>
    <row r="4361" spans="1:2">
      <c r="A4361" s="88">
        <v>38744</v>
      </c>
      <c r="B4361" s="89">
        <v>3.5070000000000001</v>
      </c>
    </row>
    <row r="4362" spans="1:2">
      <c r="A4362" s="88">
        <v>38743</v>
      </c>
      <c r="B4362" s="89">
        <v>3.46</v>
      </c>
    </row>
    <row r="4363" spans="1:2">
      <c r="A4363" s="88">
        <v>38742</v>
      </c>
      <c r="B4363" s="89">
        <v>3.4209999999999998</v>
      </c>
    </row>
    <row r="4364" spans="1:2">
      <c r="A4364" s="88">
        <v>38741</v>
      </c>
      <c r="B4364" s="89">
        <v>3.3919999999999999</v>
      </c>
    </row>
    <row r="4365" spans="1:2">
      <c r="A4365" s="88">
        <v>38740</v>
      </c>
      <c r="B4365" s="89">
        <v>3.3860000000000001</v>
      </c>
    </row>
    <row r="4366" spans="1:2">
      <c r="A4366" s="88">
        <v>38739</v>
      </c>
      <c r="B4366" s="89" t="s">
        <v>145</v>
      </c>
    </row>
    <row r="4367" spans="1:2">
      <c r="A4367" s="88">
        <v>38738</v>
      </c>
      <c r="B4367" s="89" t="s">
        <v>145</v>
      </c>
    </row>
    <row r="4368" spans="1:2">
      <c r="A4368" s="88">
        <v>38737</v>
      </c>
      <c r="B4368" s="89">
        <v>3.3740000000000001</v>
      </c>
    </row>
    <row r="4369" spans="1:2">
      <c r="A4369" s="88">
        <v>38736</v>
      </c>
      <c r="B4369" s="89">
        <v>3.3460000000000001</v>
      </c>
    </row>
    <row r="4370" spans="1:2">
      <c r="A4370" s="88">
        <v>38735</v>
      </c>
      <c r="B4370" s="89">
        <v>3.2829999999999999</v>
      </c>
    </row>
    <row r="4371" spans="1:2">
      <c r="A4371" s="88">
        <v>38734</v>
      </c>
      <c r="B4371" s="89">
        <v>3.2709999999999999</v>
      </c>
    </row>
    <row r="4372" spans="1:2">
      <c r="A4372" s="88">
        <v>38733</v>
      </c>
      <c r="B4372" s="89">
        <v>3.2730000000000001</v>
      </c>
    </row>
    <row r="4373" spans="1:2">
      <c r="A4373" s="88">
        <v>38732</v>
      </c>
      <c r="B4373" s="89" t="s">
        <v>145</v>
      </c>
    </row>
    <row r="4374" spans="1:2">
      <c r="A4374" s="88">
        <v>38731</v>
      </c>
      <c r="B4374" s="89" t="s">
        <v>145</v>
      </c>
    </row>
    <row r="4375" spans="1:2">
      <c r="A4375" s="88">
        <v>38730</v>
      </c>
      <c r="B4375" s="89">
        <v>3.258</v>
      </c>
    </row>
    <row r="4376" spans="1:2">
      <c r="A4376" s="88">
        <v>38729</v>
      </c>
      <c r="B4376" s="89">
        <v>3.2669999999999999</v>
      </c>
    </row>
    <row r="4377" spans="1:2">
      <c r="A4377" s="88">
        <v>38728</v>
      </c>
      <c r="B4377" s="89">
        <v>3.2989999999999999</v>
      </c>
    </row>
    <row r="4378" spans="1:2">
      <c r="A4378" s="88">
        <v>38727</v>
      </c>
      <c r="B4378" s="89">
        <v>3.2789999999999999</v>
      </c>
    </row>
    <row r="4379" spans="1:2">
      <c r="A4379" s="88">
        <v>38726</v>
      </c>
      <c r="B4379" s="89">
        <v>3.254</v>
      </c>
    </row>
    <row r="4380" spans="1:2">
      <c r="A4380" s="88">
        <v>38725</v>
      </c>
      <c r="B4380" s="89" t="s">
        <v>145</v>
      </c>
    </row>
    <row r="4381" spans="1:2">
      <c r="A4381" s="88">
        <v>38724</v>
      </c>
      <c r="B4381" s="89" t="s">
        <v>145</v>
      </c>
    </row>
    <row r="4382" spans="1:2">
      <c r="A4382" s="88">
        <v>38723</v>
      </c>
      <c r="B4382" s="89">
        <v>3.2719999999999998</v>
      </c>
    </row>
    <row r="4383" spans="1:2">
      <c r="A4383" s="88">
        <v>38722</v>
      </c>
      <c r="B4383" s="89">
        <v>3.282</v>
      </c>
    </row>
    <row r="4384" spans="1:2">
      <c r="A4384" s="88">
        <v>38721</v>
      </c>
      <c r="B4384" s="89">
        <v>3.2919999999999998</v>
      </c>
    </row>
    <row r="4385" spans="1:2">
      <c r="A4385" s="88">
        <v>38720</v>
      </c>
      <c r="B4385" s="89">
        <v>3.3359999999999999</v>
      </c>
    </row>
    <row r="4386" spans="1:2">
      <c r="A4386" s="88">
        <v>38719</v>
      </c>
      <c r="B4386" s="89">
        <v>3.3450000000000002</v>
      </c>
    </row>
    <row r="4387" spans="1:2">
      <c r="A4387" s="88">
        <v>38718</v>
      </c>
      <c r="B4387" s="89" t="s">
        <v>145</v>
      </c>
    </row>
    <row r="4388" spans="1:2">
      <c r="A4388" s="88">
        <v>38717</v>
      </c>
      <c r="B4388" s="89" t="s">
        <v>145</v>
      </c>
    </row>
    <row r="4389" spans="1:2">
      <c r="A4389" s="88">
        <v>38716</v>
      </c>
      <c r="B4389" s="89">
        <v>3.286</v>
      </c>
    </row>
    <row r="4390" spans="1:2">
      <c r="A4390" s="88">
        <v>38715</v>
      </c>
      <c r="B4390" s="89">
        <v>3.3260000000000001</v>
      </c>
    </row>
    <row r="4391" spans="1:2">
      <c r="A4391" s="88">
        <v>38714</v>
      </c>
      <c r="B4391" s="89">
        <v>3.3090000000000002</v>
      </c>
    </row>
    <row r="4392" spans="1:2">
      <c r="A4392" s="88">
        <v>38713</v>
      </c>
      <c r="B4392" s="89">
        <v>3.3519999999999999</v>
      </c>
    </row>
    <row r="4393" spans="1:2">
      <c r="A4393" s="88">
        <v>38712</v>
      </c>
      <c r="B4393" s="89" t="s">
        <v>145</v>
      </c>
    </row>
    <row r="4394" spans="1:2">
      <c r="A4394" s="88">
        <v>38711</v>
      </c>
      <c r="B4394" s="89" t="s">
        <v>145</v>
      </c>
    </row>
    <row r="4395" spans="1:2">
      <c r="A4395" s="88">
        <v>38710</v>
      </c>
      <c r="B4395" s="89" t="s">
        <v>145</v>
      </c>
    </row>
    <row r="4396" spans="1:2">
      <c r="A4396" s="88">
        <v>38709</v>
      </c>
      <c r="B4396" s="89">
        <v>3.3490000000000002</v>
      </c>
    </row>
    <row r="4397" spans="1:2">
      <c r="A4397" s="88">
        <v>38708</v>
      </c>
      <c r="B4397" s="89">
        <v>3.3860000000000001</v>
      </c>
    </row>
    <row r="4398" spans="1:2">
      <c r="A4398" s="88">
        <v>38707</v>
      </c>
      <c r="B4398" s="89">
        <v>3.3980000000000001</v>
      </c>
    </row>
    <row r="4399" spans="1:2">
      <c r="A4399" s="88">
        <v>38706</v>
      </c>
      <c r="B4399" s="89">
        <v>3.371</v>
      </c>
    </row>
    <row r="4400" spans="1:2">
      <c r="A4400" s="88">
        <v>38705</v>
      </c>
      <c r="B4400" s="89">
        <v>3.3519999999999999</v>
      </c>
    </row>
    <row r="4401" spans="1:2">
      <c r="A4401" s="88">
        <v>38704</v>
      </c>
      <c r="B4401" s="89" t="s">
        <v>145</v>
      </c>
    </row>
    <row r="4402" spans="1:2">
      <c r="A4402" s="88">
        <v>38703</v>
      </c>
      <c r="B4402" s="89" t="s">
        <v>145</v>
      </c>
    </row>
    <row r="4403" spans="1:2">
      <c r="A4403" s="88">
        <v>38702</v>
      </c>
      <c r="B4403" s="89">
        <v>3.3610000000000002</v>
      </c>
    </row>
    <row r="4404" spans="1:2">
      <c r="A4404" s="88">
        <v>38701</v>
      </c>
      <c r="B4404" s="89">
        <v>3.39</v>
      </c>
    </row>
    <row r="4405" spans="1:2">
      <c r="A4405" s="88">
        <v>38700</v>
      </c>
      <c r="B4405" s="89">
        <v>3.3719999999999999</v>
      </c>
    </row>
    <row r="4406" spans="1:2">
      <c r="A4406" s="88">
        <v>38699</v>
      </c>
      <c r="B4406" s="89">
        <v>3.399</v>
      </c>
    </row>
    <row r="4407" spans="1:2">
      <c r="A4407" s="88">
        <v>38698</v>
      </c>
      <c r="B4407" s="89">
        <v>3.427</v>
      </c>
    </row>
    <row r="4408" spans="1:2">
      <c r="A4408" s="88">
        <v>38697</v>
      </c>
      <c r="B4408" s="89" t="s">
        <v>145</v>
      </c>
    </row>
    <row r="4409" spans="1:2">
      <c r="A4409" s="88">
        <v>38696</v>
      </c>
      <c r="B4409" s="89" t="s">
        <v>145</v>
      </c>
    </row>
    <row r="4410" spans="1:2">
      <c r="A4410" s="88">
        <v>38695</v>
      </c>
      <c r="B4410" s="89">
        <v>3.4409999999999998</v>
      </c>
    </row>
    <row r="4411" spans="1:2">
      <c r="A4411" s="88">
        <v>38694</v>
      </c>
      <c r="B4411" s="89">
        <v>3.3839999999999999</v>
      </c>
    </row>
    <row r="4412" spans="1:2">
      <c r="A4412" s="88">
        <v>38693</v>
      </c>
      <c r="B4412" s="89">
        <v>3.407</v>
      </c>
    </row>
    <row r="4413" spans="1:2">
      <c r="A4413" s="88">
        <v>38692</v>
      </c>
      <c r="B4413" s="89">
        <v>3.38</v>
      </c>
    </row>
    <row r="4414" spans="1:2">
      <c r="A4414" s="88">
        <v>38691</v>
      </c>
      <c r="B4414" s="89">
        <v>3.4239999999999999</v>
      </c>
    </row>
    <row r="4415" spans="1:2">
      <c r="A4415" s="88">
        <v>38690</v>
      </c>
      <c r="B4415" s="89" t="s">
        <v>145</v>
      </c>
    </row>
    <row r="4416" spans="1:2">
      <c r="A4416" s="88">
        <v>38689</v>
      </c>
      <c r="B4416" s="89" t="s">
        <v>145</v>
      </c>
    </row>
    <row r="4417" spans="1:2">
      <c r="A4417" s="88">
        <v>38688</v>
      </c>
      <c r="B4417" s="89">
        <v>3.415</v>
      </c>
    </row>
    <row r="4418" spans="1:2">
      <c r="A4418" s="88">
        <v>38687</v>
      </c>
      <c r="B4418" s="89">
        <v>3.419</v>
      </c>
    </row>
    <row r="4419" spans="1:2">
      <c r="A4419" s="88">
        <v>38686</v>
      </c>
      <c r="B4419" s="89">
        <v>3.4670000000000001</v>
      </c>
    </row>
    <row r="4420" spans="1:2">
      <c r="A4420" s="88">
        <v>38685</v>
      </c>
      <c r="B4420" s="89">
        <v>3.4510000000000001</v>
      </c>
    </row>
    <row r="4421" spans="1:2">
      <c r="A4421" s="88">
        <v>38684</v>
      </c>
      <c r="B4421" s="89">
        <v>3.42</v>
      </c>
    </row>
    <row r="4422" spans="1:2">
      <c r="A4422" s="88">
        <v>38683</v>
      </c>
      <c r="B4422" s="89" t="s">
        <v>145</v>
      </c>
    </row>
    <row r="4423" spans="1:2">
      <c r="A4423" s="88">
        <v>38682</v>
      </c>
      <c r="B4423" s="89" t="s">
        <v>145</v>
      </c>
    </row>
    <row r="4424" spans="1:2">
      <c r="A4424" s="88">
        <v>38681</v>
      </c>
      <c r="B4424" s="89">
        <v>3.4260000000000002</v>
      </c>
    </row>
    <row r="4425" spans="1:2">
      <c r="A4425" s="88">
        <v>38680</v>
      </c>
      <c r="B4425" s="89">
        <v>3.4159999999999999</v>
      </c>
    </row>
    <row r="4426" spans="1:2">
      <c r="A4426" s="88">
        <v>38679</v>
      </c>
      <c r="B4426" s="89">
        <v>3.4889999999999999</v>
      </c>
    </row>
    <row r="4427" spans="1:2">
      <c r="A4427" s="88">
        <v>38678</v>
      </c>
      <c r="B4427" s="89">
        <v>3.5070000000000001</v>
      </c>
    </row>
    <row r="4428" spans="1:2">
      <c r="A4428" s="88">
        <v>38677</v>
      </c>
      <c r="B4428" s="89">
        <v>3.5179999999999998</v>
      </c>
    </row>
    <row r="4429" spans="1:2">
      <c r="A4429" s="88">
        <v>38676</v>
      </c>
      <c r="B4429" s="89" t="s">
        <v>145</v>
      </c>
    </row>
    <row r="4430" spans="1:2">
      <c r="A4430" s="88">
        <v>38675</v>
      </c>
      <c r="B4430" s="89" t="s">
        <v>145</v>
      </c>
    </row>
    <row r="4431" spans="1:2">
      <c r="A4431" s="88">
        <v>38674</v>
      </c>
      <c r="B4431" s="89">
        <v>3.573</v>
      </c>
    </row>
    <row r="4432" spans="1:2">
      <c r="A4432" s="88">
        <v>38673</v>
      </c>
      <c r="B4432" s="89">
        <v>3.48</v>
      </c>
    </row>
    <row r="4433" spans="1:2">
      <c r="A4433" s="88">
        <v>38672</v>
      </c>
      <c r="B4433" s="89">
        <v>3.5324770000000001</v>
      </c>
    </row>
    <row r="4434" spans="1:2">
      <c r="A4434" s="88">
        <v>38671</v>
      </c>
      <c r="B4434" s="89">
        <v>3.5459999999999998</v>
      </c>
    </row>
    <row r="4435" spans="1:2">
      <c r="A4435" s="88">
        <v>38670</v>
      </c>
      <c r="B4435" s="89">
        <v>3.5449999999999999</v>
      </c>
    </row>
    <row r="4436" spans="1:2">
      <c r="A4436" s="88">
        <v>38669</v>
      </c>
      <c r="B4436" s="89" t="s">
        <v>145</v>
      </c>
    </row>
    <row r="4437" spans="1:2">
      <c r="A4437" s="88">
        <v>38668</v>
      </c>
      <c r="B4437" s="89" t="s">
        <v>145</v>
      </c>
    </row>
    <row r="4438" spans="1:2">
      <c r="A4438" s="88">
        <v>38667</v>
      </c>
      <c r="B4438" s="89">
        <v>3.5379999999999998</v>
      </c>
    </row>
    <row r="4439" spans="1:2">
      <c r="A4439" s="88">
        <v>38666</v>
      </c>
      <c r="B4439" s="89">
        <v>3.548</v>
      </c>
    </row>
    <row r="4440" spans="1:2">
      <c r="A4440" s="88">
        <v>38665</v>
      </c>
      <c r="B4440" s="89">
        <v>3.5369999999999999</v>
      </c>
    </row>
    <row r="4441" spans="1:2">
      <c r="A4441" s="88">
        <v>38664</v>
      </c>
      <c r="B4441" s="89">
        <v>3.4980000000000002</v>
      </c>
    </row>
    <row r="4442" spans="1:2">
      <c r="A4442" s="88">
        <v>38663</v>
      </c>
      <c r="B4442" s="89">
        <v>3.512</v>
      </c>
    </row>
    <row r="4443" spans="1:2">
      <c r="A4443" s="88">
        <v>38662</v>
      </c>
      <c r="B4443" s="89" t="s">
        <v>145</v>
      </c>
    </row>
    <row r="4444" spans="1:2">
      <c r="A4444" s="88">
        <v>38661</v>
      </c>
      <c r="B4444" s="89" t="s">
        <v>145</v>
      </c>
    </row>
    <row r="4445" spans="1:2">
      <c r="A4445" s="88">
        <v>38660</v>
      </c>
      <c r="B4445" s="89">
        <v>3.5070000000000001</v>
      </c>
    </row>
    <row r="4446" spans="1:2">
      <c r="A4446" s="88">
        <v>38659</v>
      </c>
      <c r="B4446" s="89">
        <v>3.5</v>
      </c>
    </row>
    <row r="4447" spans="1:2">
      <c r="A4447" s="88">
        <v>38658</v>
      </c>
      <c r="B4447" s="89">
        <v>3.4809999999999999</v>
      </c>
    </row>
    <row r="4448" spans="1:2">
      <c r="A4448" s="88">
        <v>38657</v>
      </c>
      <c r="B4448" s="89">
        <v>3.4470000000000001</v>
      </c>
    </row>
    <row r="4449" spans="1:2">
      <c r="A4449" s="88">
        <v>38656</v>
      </c>
      <c r="B4449" s="89">
        <v>3.414971</v>
      </c>
    </row>
    <row r="4450" spans="1:2">
      <c r="A4450" s="88">
        <v>38655</v>
      </c>
      <c r="B4450" s="89" t="s">
        <v>145</v>
      </c>
    </row>
    <row r="4451" spans="1:2">
      <c r="A4451" s="88">
        <v>38654</v>
      </c>
      <c r="B4451" s="89" t="s">
        <v>145</v>
      </c>
    </row>
    <row r="4452" spans="1:2">
      <c r="A4452" s="88">
        <v>38653</v>
      </c>
      <c r="B4452" s="89">
        <v>3.4159999999999999</v>
      </c>
    </row>
    <row r="4453" spans="1:2">
      <c r="A4453" s="88">
        <v>38652</v>
      </c>
      <c r="B4453" s="89">
        <v>3.4049999999999998</v>
      </c>
    </row>
    <row r="4454" spans="1:2">
      <c r="A4454" s="88">
        <v>38651</v>
      </c>
      <c r="B4454" s="89">
        <v>3.3940000000000001</v>
      </c>
    </row>
    <row r="4455" spans="1:2">
      <c r="A4455" s="88">
        <v>38650</v>
      </c>
      <c r="B4455" s="89">
        <v>3.3170000000000002</v>
      </c>
    </row>
    <row r="4456" spans="1:2">
      <c r="A4456" s="88">
        <v>38649</v>
      </c>
      <c r="B4456" s="89">
        <v>3.258</v>
      </c>
    </row>
    <row r="4457" spans="1:2">
      <c r="A4457" s="88">
        <v>38648</v>
      </c>
      <c r="B4457" s="89" t="s">
        <v>145</v>
      </c>
    </row>
    <row r="4458" spans="1:2">
      <c r="A4458" s="88">
        <v>38647</v>
      </c>
      <c r="B4458" s="89" t="s">
        <v>145</v>
      </c>
    </row>
    <row r="4459" spans="1:2">
      <c r="A4459" s="88">
        <v>38646</v>
      </c>
      <c r="B4459" s="89">
        <v>3.2730000000000001</v>
      </c>
    </row>
    <row r="4460" spans="1:2">
      <c r="A4460" s="88">
        <v>38645</v>
      </c>
      <c r="B4460" s="89">
        <v>3.319</v>
      </c>
    </row>
    <row r="4461" spans="1:2">
      <c r="A4461" s="88">
        <v>38644</v>
      </c>
      <c r="B4461" s="89">
        <v>3.2949999999999999</v>
      </c>
    </row>
    <row r="4462" spans="1:2">
      <c r="A4462" s="88">
        <v>38643</v>
      </c>
      <c r="B4462" s="89">
        <v>3.3239999999999998</v>
      </c>
    </row>
    <row r="4463" spans="1:2">
      <c r="A4463" s="88">
        <v>38642</v>
      </c>
      <c r="B4463" s="89">
        <v>3.3250000000000002</v>
      </c>
    </row>
    <row r="4464" spans="1:2">
      <c r="A4464" s="88">
        <v>38641</v>
      </c>
      <c r="B4464" s="89" t="s">
        <v>145</v>
      </c>
    </row>
    <row r="4465" spans="1:2">
      <c r="A4465" s="88">
        <v>38640</v>
      </c>
      <c r="B4465" s="89" t="s">
        <v>145</v>
      </c>
    </row>
    <row r="4466" spans="1:2">
      <c r="A4466" s="88">
        <v>38639</v>
      </c>
      <c r="B4466" s="89">
        <v>3.3149999999999999</v>
      </c>
    </row>
    <row r="4467" spans="1:2">
      <c r="A4467" s="88">
        <v>38638</v>
      </c>
      <c r="B4467" s="89">
        <v>3.31</v>
      </c>
    </row>
    <row r="4468" spans="1:2">
      <c r="A4468" s="88">
        <v>38637</v>
      </c>
      <c r="B4468" s="89">
        <v>3.242</v>
      </c>
    </row>
    <row r="4469" spans="1:2">
      <c r="A4469" s="88">
        <v>38636</v>
      </c>
      <c r="B4469" s="89">
        <v>3.2109999999999999</v>
      </c>
    </row>
    <row r="4470" spans="1:2">
      <c r="A4470" s="88">
        <v>38635</v>
      </c>
      <c r="B4470" s="89">
        <v>3.1869999999999998</v>
      </c>
    </row>
    <row r="4471" spans="1:2">
      <c r="A4471" s="88">
        <v>38634</v>
      </c>
      <c r="B4471" s="89" t="s">
        <v>145</v>
      </c>
    </row>
    <row r="4472" spans="1:2">
      <c r="A4472" s="88">
        <v>38633</v>
      </c>
      <c r="B4472" s="89" t="s">
        <v>145</v>
      </c>
    </row>
    <row r="4473" spans="1:2">
      <c r="A4473" s="88">
        <v>38632</v>
      </c>
      <c r="B4473" s="89">
        <v>3.21</v>
      </c>
    </row>
    <row r="4474" spans="1:2">
      <c r="A4474" s="88">
        <v>38631</v>
      </c>
      <c r="B4474" s="89">
        <v>3.2090000000000001</v>
      </c>
    </row>
    <row r="4475" spans="1:2">
      <c r="A4475" s="88">
        <v>38630</v>
      </c>
      <c r="B4475" s="89">
        <v>3.2040000000000002</v>
      </c>
    </row>
    <row r="4476" spans="1:2">
      <c r="A4476" s="88">
        <v>38629</v>
      </c>
      <c r="B4476" s="89">
        <v>3.22</v>
      </c>
    </row>
    <row r="4477" spans="1:2">
      <c r="A4477" s="88">
        <v>38628</v>
      </c>
      <c r="B4477" s="89">
        <v>3.2410000000000001</v>
      </c>
    </row>
    <row r="4478" spans="1:2">
      <c r="A4478" s="88">
        <v>38627</v>
      </c>
      <c r="B4478" s="89" t="s">
        <v>145</v>
      </c>
    </row>
    <row r="4479" spans="1:2">
      <c r="A4479" s="88">
        <v>38626</v>
      </c>
      <c r="B4479" s="89" t="s">
        <v>145</v>
      </c>
    </row>
    <row r="4480" spans="1:2">
      <c r="A4480" s="88">
        <v>38625</v>
      </c>
      <c r="B4480" s="89">
        <v>3.1930000000000001</v>
      </c>
    </row>
    <row r="4481" spans="1:2">
      <c r="A4481" s="88">
        <v>38624</v>
      </c>
      <c r="B4481" s="89">
        <v>3.1890000000000001</v>
      </c>
    </row>
    <row r="4482" spans="1:2">
      <c r="A4482" s="88">
        <v>38623</v>
      </c>
      <c r="B4482" s="89">
        <v>3.177</v>
      </c>
    </row>
    <row r="4483" spans="1:2">
      <c r="A4483" s="88">
        <v>38622</v>
      </c>
      <c r="B4483" s="89">
        <v>3.169</v>
      </c>
    </row>
    <row r="4484" spans="1:2">
      <c r="A4484" s="88">
        <v>38621</v>
      </c>
      <c r="B4484" s="89">
        <v>3.1589999999999998</v>
      </c>
    </row>
    <row r="4485" spans="1:2">
      <c r="A4485" s="88">
        <v>38620</v>
      </c>
      <c r="B4485" s="89" t="s">
        <v>145</v>
      </c>
    </row>
    <row r="4486" spans="1:2">
      <c r="A4486" s="88">
        <v>38619</v>
      </c>
      <c r="B4486" s="89" t="s">
        <v>145</v>
      </c>
    </row>
    <row r="4487" spans="1:2">
      <c r="A4487" s="88">
        <v>38618</v>
      </c>
      <c r="B4487" s="89">
        <v>3.1</v>
      </c>
    </row>
    <row r="4488" spans="1:2">
      <c r="A4488" s="88">
        <v>38617</v>
      </c>
      <c r="B4488" s="89">
        <v>3.0760000000000001</v>
      </c>
    </row>
    <row r="4489" spans="1:2">
      <c r="A4489" s="88">
        <v>38616</v>
      </c>
      <c r="B4489" s="89">
        <v>3.0659999999999998</v>
      </c>
    </row>
    <row r="4490" spans="1:2">
      <c r="A4490" s="88">
        <v>38615</v>
      </c>
      <c r="B4490" s="89">
        <v>3.1179999999999999</v>
      </c>
    </row>
    <row r="4491" spans="1:2">
      <c r="A4491" s="88">
        <v>38614</v>
      </c>
      <c r="B4491" s="89">
        <v>3.1549999999999998</v>
      </c>
    </row>
    <row r="4492" spans="1:2">
      <c r="A4492" s="88">
        <v>38613</v>
      </c>
      <c r="B4492" s="89" t="s">
        <v>145</v>
      </c>
    </row>
    <row r="4493" spans="1:2">
      <c r="A4493" s="88">
        <v>38612</v>
      </c>
      <c r="B4493" s="89" t="s">
        <v>145</v>
      </c>
    </row>
    <row r="4494" spans="1:2">
      <c r="A4494" s="88">
        <v>38611</v>
      </c>
      <c r="B4494" s="89">
        <v>3.173</v>
      </c>
    </row>
    <row r="4495" spans="1:2">
      <c r="A4495" s="88">
        <v>38610</v>
      </c>
      <c r="B4495" s="89">
        <v>3.145</v>
      </c>
    </row>
    <row r="4496" spans="1:2">
      <c r="A4496" s="88">
        <v>38609</v>
      </c>
      <c r="B4496" s="89">
        <v>3.1280000000000001</v>
      </c>
    </row>
    <row r="4497" spans="1:2">
      <c r="A4497" s="88">
        <v>38608</v>
      </c>
      <c r="B4497" s="89">
        <v>3.1429999999999998</v>
      </c>
    </row>
    <row r="4498" spans="1:2">
      <c r="A4498" s="88">
        <v>38607</v>
      </c>
      <c r="B4498" s="89">
        <v>3.1589999999999998</v>
      </c>
    </row>
    <row r="4499" spans="1:2">
      <c r="A4499" s="88">
        <v>38606</v>
      </c>
      <c r="B4499" s="89" t="s">
        <v>145</v>
      </c>
    </row>
    <row r="4500" spans="1:2">
      <c r="A4500" s="88">
        <v>38605</v>
      </c>
      <c r="B4500" s="89" t="s">
        <v>145</v>
      </c>
    </row>
    <row r="4501" spans="1:2">
      <c r="A4501" s="88">
        <v>38604</v>
      </c>
      <c r="B4501" s="89">
        <v>3.0910000000000002</v>
      </c>
    </row>
    <row r="4502" spans="1:2">
      <c r="A4502" s="88">
        <v>38603</v>
      </c>
      <c r="B4502" s="89">
        <v>3.1139999999999999</v>
      </c>
    </row>
    <row r="4503" spans="1:2">
      <c r="A4503" s="88">
        <v>38602</v>
      </c>
      <c r="B4503" s="89">
        <v>3.13</v>
      </c>
    </row>
    <row r="4504" spans="1:2">
      <c r="A4504" s="88">
        <v>38601</v>
      </c>
      <c r="B4504" s="89">
        <v>3.1179999999999999</v>
      </c>
    </row>
    <row r="4505" spans="1:2">
      <c r="A4505" s="88">
        <v>38600</v>
      </c>
      <c r="B4505" s="89">
        <v>3.0920000000000001</v>
      </c>
    </row>
    <row r="4506" spans="1:2">
      <c r="A4506" s="88">
        <v>38599</v>
      </c>
      <c r="B4506" s="89" t="s">
        <v>145</v>
      </c>
    </row>
    <row r="4507" spans="1:2">
      <c r="A4507" s="88">
        <v>38598</v>
      </c>
      <c r="B4507" s="89" t="s">
        <v>145</v>
      </c>
    </row>
    <row r="4508" spans="1:2">
      <c r="A4508" s="88">
        <v>38597</v>
      </c>
      <c r="B4508" s="89">
        <v>3.101</v>
      </c>
    </row>
    <row r="4509" spans="1:2">
      <c r="A4509" s="88">
        <v>38596</v>
      </c>
      <c r="B4509" s="89">
        <v>3.109</v>
      </c>
    </row>
    <row r="4510" spans="1:2">
      <c r="A4510" s="88">
        <v>38595</v>
      </c>
      <c r="B4510" s="89">
        <v>3.15</v>
      </c>
    </row>
    <row r="4511" spans="1:2">
      <c r="A4511" s="88">
        <v>38594</v>
      </c>
      <c r="B4511" s="89">
        <v>3.206</v>
      </c>
    </row>
    <row r="4512" spans="1:2">
      <c r="A4512" s="88">
        <v>38593</v>
      </c>
      <c r="B4512" s="89">
        <v>3.2090000000000001</v>
      </c>
    </row>
    <row r="4513" spans="1:2">
      <c r="A4513" s="88">
        <v>38592</v>
      </c>
      <c r="B4513" s="89" t="s">
        <v>145</v>
      </c>
    </row>
    <row r="4514" spans="1:2">
      <c r="A4514" s="88">
        <v>38591</v>
      </c>
      <c r="B4514" s="89" t="s">
        <v>145</v>
      </c>
    </row>
    <row r="4515" spans="1:2">
      <c r="A4515" s="88">
        <v>38590</v>
      </c>
      <c r="B4515" s="89">
        <v>3.194</v>
      </c>
    </row>
    <row r="4516" spans="1:2">
      <c r="A4516" s="88">
        <v>38589</v>
      </c>
      <c r="B4516" s="89">
        <v>3.2040000000000002</v>
      </c>
    </row>
    <row r="4517" spans="1:2">
      <c r="A4517" s="88">
        <v>38588</v>
      </c>
      <c r="B4517" s="89">
        <v>3.2109999999999999</v>
      </c>
    </row>
    <row r="4518" spans="1:2">
      <c r="A4518" s="88">
        <v>38587</v>
      </c>
      <c r="B4518" s="89">
        <v>3.2280000000000002</v>
      </c>
    </row>
    <row r="4519" spans="1:2">
      <c r="A4519" s="88">
        <v>38586</v>
      </c>
      <c r="B4519" s="89">
        <v>3.254</v>
      </c>
    </row>
    <row r="4520" spans="1:2">
      <c r="A4520" s="88">
        <v>38585</v>
      </c>
      <c r="B4520" s="89" t="s">
        <v>145</v>
      </c>
    </row>
    <row r="4521" spans="1:2">
      <c r="A4521" s="88">
        <v>38584</v>
      </c>
      <c r="B4521" s="89" t="s">
        <v>145</v>
      </c>
    </row>
    <row r="4522" spans="1:2">
      <c r="A4522" s="88">
        <v>38583</v>
      </c>
      <c r="B4522" s="89">
        <v>3.2450000000000001</v>
      </c>
    </row>
    <row r="4523" spans="1:2">
      <c r="A4523" s="88">
        <v>38582</v>
      </c>
      <c r="B4523" s="89">
        <v>3.2480000000000002</v>
      </c>
    </row>
    <row r="4524" spans="1:2">
      <c r="A4524" s="88">
        <v>38581</v>
      </c>
      <c r="B4524" s="89">
        <v>3.2709999999999999</v>
      </c>
    </row>
    <row r="4525" spans="1:2">
      <c r="A4525" s="88">
        <v>38580</v>
      </c>
      <c r="B4525" s="89">
        <v>3.2930000000000001</v>
      </c>
    </row>
    <row r="4526" spans="1:2">
      <c r="A4526" s="88">
        <v>38579</v>
      </c>
      <c r="B4526" s="89">
        <v>3.3279999999999998</v>
      </c>
    </row>
    <row r="4527" spans="1:2">
      <c r="A4527" s="88">
        <v>38578</v>
      </c>
      <c r="B4527" s="89" t="s">
        <v>145</v>
      </c>
    </row>
    <row r="4528" spans="1:2">
      <c r="A4528" s="88">
        <v>38577</v>
      </c>
      <c r="B4528" s="89" t="s">
        <v>145</v>
      </c>
    </row>
    <row r="4529" spans="1:2">
      <c r="A4529" s="88">
        <v>38576</v>
      </c>
      <c r="B4529" s="89">
        <v>3.343</v>
      </c>
    </row>
    <row r="4530" spans="1:2">
      <c r="A4530" s="88">
        <v>38575</v>
      </c>
      <c r="B4530" s="89">
        <v>3.3879999999999999</v>
      </c>
    </row>
    <row r="4531" spans="1:2">
      <c r="A4531" s="88">
        <v>38574</v>
      </c>
      <c r="B4531" s="89">
        <v>3.3820000000000001</v>
      </c>
    </row>
    <row r="4532" spans="1:2">
      <c r="A4532" s="88">
        <v>38573</v>
      </c>
      <c r="B4532" s="89">
        <v>3.407</v>
      </c>
    </row>
    <row r="4533" spans="1:2">
      <c r="A4533" s="88">
        <v>38572</v>
      </c>
      <c r="B4533" s="89">
        <v>3.4180000000000001</v>
      </c>
    </row>
    <row r="4534" spans="1:2">
      <c r="A4534" s="88">
        <v>38571</v>
      </c>
      <c r="B4534" s="89" t="s">
        <v>145</v>
      </c>
    </row>
    <row r="4535" spans="1:2">
      <c r="A4535" s="88">
        <v>38570</v>
      </c>
      <c r="B4535" s="89" t="s">
        <v>145</v>
      </c>
    </row>
    <row r="4536" spans="1:2">
      <c r="A4536" s="88">
        <v>38569</v>
      </c>
      <c r="B4536" s="89">
        <v>3.4279999999999999</v>
      </c>
    </row>
    <row r="4537" spans="1:2">
      <c r="A4537" s="88">
        <v>38568</v>
      </c>
      <c r="B4537" s="89">
        <v>3.3620000000000001</v>
      </c>
    </row>
    <row r="4538" spans="1:2">
      <c r="A4538" s="88">
        <v>38567</v>
      </c>
      <c r="B4538" s="89">
        <v>3.375</v>
      </c>
    </row>
    <row r="4539" spans="1:2">
      <c r="A4539" s="88">
        <v>38566</v>
      </c>
      <c r="B4539" s="89">
        <v>3.3719999999999999</v>
      </c>
    </row>
    <row r="4540" spans="1:2">
      <c r="A4540" s="88">
        <v>38565</v>
      </c>
      <c r="B4540" s="89">
        <v>3.3490000000000002</v>
      </c>
    </row>
    <row r="4541" spans="1:2">
      <c r="A4541" s="88">
        <v>38564</v>
      </c>
      <c r="B4541" s="89" t="s">
        <v>145</v>
      </c>
    </row>
    <row r="4542" spans="1:2">
      <c r="A4542" s="88">
        <v>38563</v>
      </c>
      <c r="B4542" s="89" t="s">
        <v>145</v>
      </c>
    </row>
    <row r="4543" spans="1:2">
      <c r="A4543" s="88">
        <v>38562</v>
      </c>
      <c r="B4543" s="89">
        <v>3.2949999999999999</v>
      </c>
    </row>
    <row r="4544" spans="1:2">
      <c r="A4544" s="88">
        <v>38561</v>
      </c>
      <c r="B4544" s="89">
        <v>3.2850000000000001</v>
      </c>
    </row>
    <row r="4545" spans="1:2">
      <c r="A4545" s="88">
        <v>38560</v>
      </c>
      <c r="B4545" s="89">
        <v>3.2730000000000001</v>
      </c>
    </row>
    <row r="4546" spans="1:2">
      <c r="A4546" s="88">
        <v>38559</v>
      </c>
      <c r="B4546" s="89">
        <v>3.2949999999999999</v>
      </c>
    </row>
    <row r="4547" spans="1:2">
      <c r="A4547" s="88">
        <v>38558</v>
      </c>
      <c r="B4547" s="89">
        <v>3.266</v>
      </c>
    </row>
    <row r="4548" spans="1:2">
      <c r="A4548" s="88">
        <v>38557</v>
      </c>
      <c r="B4548" s="89" t="s">
        <v>145</v>
      </c>
    </row>
    <row r="4549" spans="1:2">
      <c r="A4549" s="88">
        <v>38556</v>
      </c>
      <c r="B4549" s="89" t="s">
        <v>145</v>
      </c>
    </row>
    <row r="4550" spans="1:2">
      <c r="A4550" s="88">
        <v>38555</v>
      </c>
      <c r="B4550" s="89">
        <v>3.2810000000000001</v>
      </c>
    </row>
    <row r="4551" spans="1:2">
      <c r="A4551" s="88">
        <v>38554</v>
      </c>
      <c r="B4551" s="89">
        <v>3.3380000000000001</v>
      </c>
    </row>
    <row r="4552" spans="1:2">
      <c r="A4552" s="88">
        <v>38553</v>
      </c>
      <c r="B4552" s="89">
        <v>3.359</v>
      </c>
    </row>
    <row r="4553" spans="1:2">
      <c r="A4553" s="88">
        <v>38552</v>
      </c>
      <c r="B4553" s="89">
        <v>3.3359999999999999</v>
      </c>
    </row>
    <row r="4554" spans="1:2">
      <c r="A4554" s="88">
        <v>38551</v>
      </c>
      <c r="B4554" s="89">
        <v>3.31</v>
      </c>
    </row>
    <row r="4555" spans="1:2">
      <c r="A4555" s="88">
        <v>38550</v>
      </c>
      <c r="B4555" s="89" t="s">
        <v>145</v>
      </c>
    </row>
    <row r="4556" spans="1:2">
      <c r="A4556" s="88">
        <v>38549</v>
      </c>
      <c r="B4556" s="89" t="s">
        <v>145</v>
      </c>
    </row>
    <row r="4557" spans="1:2">
      <c r="A4557" s="88">
        <v>38548</v>
      </c>
      <c r="B4557" s="89">
        <v>3.33</v>
      </c>
    </row>
    <row r="4558" spans="1:2">
      <c r="A4558" s="88">
        <v>38547</v>
      </c>
      <c r="B4558" s="89">
        <v>3.3410000000000002</v>
      </c>
    </row>
    <row r="4559" spans="1:2">
      <c r="A4559" s="88">
        <v>38546</v>
      </c>
      <c r="B4559" s="89">
        <v>3.2959999999999998</v>
      </c>
    </row>
    <row r="4560" spans="1:2">
      <c r="A4560" s="88">
        <v>38545</v>
      </c>
      <c r="B4560" s="89">
        <v>3.2730000000000001</v>
      </c>
    </row>
    <row r="4561" spans="1:2">
      <c r="A4561" s="88">
        <v>38544</v>
      </c>
      <c r="B4561" s="89">
        <v>3.2669999999999999</v>
      </c>
    </row>
    <row r="4562" spans="1:2">
      <c r="A4562" s="88">
        <v>38543</v>
      </c>
      <c r="B4562" s="89" t="s">
        <v>145</v>
      </c>
    </row>
    <row r="4563" spans="1:2">
      <c r="A4563" s="88">
        <v>38542</v>
      </c>
      <c r="B4563" s="89" t="s">
        <v>145</v>
      </c>
    </row>
    <row r="4564" spans="1:2">
      <c r="A4564" s="88">
        <v>38541</v>
      </c>
      <c r="B4564" s="89">
        <v>3.1779999999999999</v>
      </c>
    </row>
    <row r="4565" spans="1:2">
      <c r="A4565" s="88">
        <v>38540</v>
      </c>
      <c r="B4565" s="89">
        <v>3.1869999999999998</v>
      </c>
    </row>
    <row r="4566" spans="1:2">
      <c r="A4566" s="88">
        <v>38539</v>
      </c>
      <c r="B4566" s="89">
        <v>3.2170000000000001</v>
      </c>
    </row>
    <row r="4567" spans="1:2">
      <c r="A4567" s="88">
        <v>38538</v>
      </c>
      <c r="B4567" s="89">
        <v>3.214</v>
      </c>
    </row>
    <row r="4568" spans="1:2">
      <c r="A4568" s="88">
        <v>38537</v>
      </c>
      <c r="B4568" s="89">
        <v>3.1739999999999999</v>
      </c>
    </row>
    <row r="4569" spans="1:2">
      <c r="A4569" s="88">
        <v>38536</v>
      </c>
      <c r="B4569" s="89" t="s">
        <v>145</v>
      </c>
    </row>
    <row r="4570" spans="1:2">
      <c r="A4570" s="88">
        <v>38535</v>
      </c>
      <c r="B4570" s="89" t="s">
        <v>145</v>
      </c>
    </row>
    <row r="4571" spans="1:2">
      <c r="A4571" s="88">
        <v>38534</v>
      </c>
      <c r="B4571" s="89">
        <v>3.1549999999999998</v>
      </c>
    </row>
    <row r="4572" spans="1:2">
      <c r="A4572" s="88">
        <v>38533</v>
      </c>
      <c r="B4572" s="89">
        <v>3.1469999999999998</v>
      </c>
    </row>
    <row r="4573" spans="1:2">
      <c r="A4573" s="88">
        <v>38532</v>
      </c>
      <c r="B4573" s="89">
        <v>3.1469999999999998</v>
      </c>
    </row>
    <row r="4574" spans="1:2">
      <c r="A4574" s="88">
        <v>38531</v>
      </c>
      <c r="B4574" s="89">
        <v>3.1629999999999998</v>
      </c>
    </row>
    <row r="4575" spans="1:2">
      <c r="A4575" s="88">
        <v>38530</v>
      </c>
      <c r="B4575" s="89">
        <v>3.1150000000000002</v>
      </c>
    </row>
    <row r="4576" spans="1:2">
      <c r="A4576" s="88">
        <v>38529</v>
      </c>
      <c r="B4576" s="89" t="s">
        <v>145</v>
      </c>
    </row>
    <row r="4577" spans="1:2">
      <c r="A4577" s="88">
        <v>38528</v>
      </c>
      <c r="B4577" s="89" t="s">
        <v>145</v>
      </c>
    </row>
    <row r="4578" spans="1:2">
      <c r="A4578" s="88">
        <v>38527</v>
      </c>
      <c r="B4578" s="89">
        <v>3.145</v>
      </c>
    </row>
    <row r="4579" spans="1:2">
      <c r="A4579" s="88">
        <v>38526</v>
      </c>
      <c r="B4579" s="89">
        <v>3.161</v>
      </c>
    </row>
    <row r="4580" spans="1:2">
      <c r="A4580" s="88">
        <v>38525</v>
      </c>
      <c r="B4580" s="89">
        <v>3.157</v>
      </c>
    </row>
    <row r="4581" spans="1:2">
      <c r="A4581" s="88">
        <v>38524</v>
      </c>
      <c r="B4581" s="89">
        <v>3.2269999999999999</v>
      </c>
    </row>
    <row r="4582" spans="1:2">
      <c r="A4582" s="88">
        <v>38523</v>
      </c>
      <c r="B4582" s="89">
        <v>3.3079999999999998</v>
      </c>
    </row>
    <row r="4583" spans="1:2">
      <c r="A4583" s="88">
        <v>38522</v>
      </c>
      <c r="B4583" s="89" t="s">
        <v>145</v>
      </c>
    </row>
    <row r="4584" spans="1:2">
      <c r="A4584" s="88">
        <v>38521</v>
      </c>
      <c r="B4584" s="89" t="s">
        <v>145</v>
      </c>
    </row>
    <row r="4585" spans="1:2">
      <c r="A4585" s="88">
        <v>38520</v>
      </c>
      <c r="B4585" s="89">
        <v>3.2989999999999999</v>
      </c>
    </row>
    <row r="4586" spans="1:2">
      <c r="A4586" s="88">
        <v>38519</v>
      </c>
      <c r="B4586" s="89">
        <v>3.335</v>
      </c>
    </row>
    <row r="4587" spans="1:2">
      <c r="A4587" s="88">
        <v>38518</v>
      </c>
      <c r="B4587" s="89">
        <v>3.2909999999999999</v>
      </c>
    </row>
    <row r="4588" spans="1:2">
      <c r="A4588" s="88">
        <v>38517</v>
      </c>
      <c r="B4588" s="89">
        <v>3.2010000000000001</v>
      </c>
    </row>
    <row r="4589" spans="1:2">
      <c r="A4589" s="88">
        <v>38516</v>
      </c>
      <c r="B4589" s="89">
        <v>3.1840000000000002</v>
      </c>
    </row>
    <row r="4590" spans="1:2">
      <c r="A4590" s="88">
        <v>38515</v>
      </c>
      <c r="B4590" s="89" t="s">
        <v>145</v>
      </c>
    </row>
    <row r="4591" spans="1:2">
      <c r="A4591" s="88">
        <v>38514</v>
      </c>
      <c r="B4591" s="89" t="s">
        <v>145</v>
      </c>
    </row>
    <row r="4592" spans="1:2">
      <c r="A4592" s="88">
        <v>38513</v>
      </c>
      <c r="B4592" s="89">
        <v>3.1549999999999998</v>
      </c>
    </row>
    <row r="4593" spans="1:2">
      <c r="A4593" s="88">
        <v>38512</v>
      </c>
      <c r="B4593" s="89">
        <v>3.1619999999999999</v>
      </c>
    </row>
    <row r="4594" spans="1:2">
      <c r="A4594" s="88">
        <v>38511</v>
      </c>
      <c r="B4594" s="89">
        <v>3.1339999999999999</v>
      </c>
    </row>
    <row r="4595" spans="1:2">
      <c r="A4595" s="88">
        <v>38510</v>
      </c>
      <c r="B4595" s="89">
        <v>3.1749999999999998</v>
      </c>
    </row>
    <row r="4596" spans="1:2">
      <c r="A4596" s="88">
        <v>38509</v>
      </c>
      <c r="B4596" s="89">
        <v>3.2389999999999999</v>
      </c>
    </row>
    <row r="4597" spans="1:2">
      <c r="A4597" s="88">
        <v>38508</v>
      </c>
      <c r="B4597" s="89" t="s">
        <v>145</v>
      </c>
    </row>
    <row r="4598" spans="1:2">
      <c r="A4598" s="88">
        <v>38507</v>
      </c>
      <c r="B4598" s="89" t="s">
        <v>145</v>
      </c>
    </row>
    <row r="4599" spans="1:2">
      <c r="A4599" s="88">
        <v>38506</v>
      </c>
      <c r="B4599" s="89">
        <v>3.2010000000000001</v>
      </c>
    </row>
    <row r="4600" spans="1:2">
      <c r="A4600" s="88">
        <v>38505</v>
      </c>
      <c r="B4600" s="89">
        <v>3.2360000000000002</v>
      </c>
    </row>
    <row r="4601" spans="1:2">
      <c r="A4601" s="88">
        <v>38504</v>
      </c>
      <c r="B4601" s="89">
        <v>3.2549999999999999</v>
      </c>
    </row>
    <row r="4602" spans="1:2">
      <c r="A4602" s="88">
        <v>38503</v>
      </c>
      <c r="B4602" s="89">
        <v>3.2930000000000001</v>
      </c>
    </row>
    <row r="4603" spans="1:2">
      <c r="A4603" s="88">
        <v>38502</v>
      </c>
      <c r="B4603" s="89">
        <v>3.3519999999999999</v>
      </c>
    </row>
    <row r="4604" spans="1:2">
      <c r="A4604" s="88">
        <v>38501</v>
      </c>
      <c r="B4604" s="89" t="s">
        <v>145</v>
      </c>
    </row>
    <row r="4605" spans="1:2">
      <c r="A4605" s="88">
        <v>38500</v>
      </c>
      <c r="B4605" s="89" t="s">
        <v>145</v>
      </c>
    </row>
    <row r="4606" spans="1:2">
      <c r="A4606" s="88">
        <v>38499</v>
      </c>
      <c r="B4606" s="89">
        <v>3.3479999999999999</v>
      </c>
    </row>
    <row r="4607" spans="1:2">
      <c r="A4607" s="88">
        <v>38498</v>
      </c>
      <c r="B4607" s="89">
        <v>3.351</v>
      </c>
    </row>
    <row r="4608" spans="1:2">
      <c r="A4608" s="88">
        <v>38497</v>
      </c>
      <c r="B4608" s="89">
        <v>3.294</v>
      </c>
    </row>
    <row r="4609" spans="1:2">
      <c r="A4609" s="88">
        <v>38496</v>
      </c>
      <c r="B4609" s="89">
        <v>3.3180000000000001</v>
      </c>
    </row>
    <row r="4610" spans="1:2">
      <c r="A4610" s="88">
        <v>38495</v>
      </c>
      <c r="B4610" s="89">
        <v>3.3450000000000002</v>
      </c>
    </row>
    <row r="4611" spans="1:2">
      <c r="A4611" s="88">
        <v>38494</v>
      </c>
      <c r="B4611" s="89" t="s">
        <v>145</v>
      </c>
    </row>
    <row r="4612" spans="1:2">
      <c r="A4612" s="88">
        <v>38493</v>
      </c>
      <c r="B4612" s="89" t="s">
        <v>145</v>
      </c>
    </row>
    <row r="4613" spans="1:2">
      <c r="A4613" s="88">
        <v>38492</v>
      </c>
      <c r="B4613" s="89">
        <v>3.379</v>
      </c>
    </row>
    <row r="4614" spans="1:2">
      <c r="A4614" s="88">
        <v>38491</v>
      </c>
      <c r="B4614" s="89">
        <v>3.347</v>
      </c>
    </row>
    <row r="4615" spans="1:2">
      <c r="A4615" s="88">
        <v>38490</v>
      </c>
      <c r="B4615" s="89">
        <v>3.323</v>
      </c>
    </row>
    <row r="4616" spans="1:2">
      <c r="A4616" s="88">
        <v>38489</v>
      </c>
      <c r="B4616" s="89">
        <v>3.35</v>
      </c>
    </row>
    <row r="4617" spans="1:2">
      <c r="A4617" s="88">
        <v>38488</v>
      </c>
      <c r="B4617" s="89">
        <v>3.36</v>
      </c>
    </row>
    <row r="4618" spans="1:2">
      <c r="A4618" s="88">
        <v>38487</v>
      </c>
      <c r="B4618" s="89" t="s">
        <v>145</v>
      </c>
    </row>
    <row r="4619" spans="1:2">
      <c r="A4619" s="88">
        <v>38486</v>
      </c>
      <c r="B4619" s="89" t="s">
        <v>145</v>
      </c>
    </row>
    <row r="4620" spans="1:2">
      <c r="A4620" s="88">
        <v>38485</v>
      </c>
      <c r="B4620" s="89">
        <v>3.3420000000000001</v>
      </c>
    </row>
    <row r="4621" spans="1:2">
      <c r="A4621" s="88">
        <v>38484</v>
      </c>
      <c r="B4621" s="89">
        <v>3.383</v>
      </c>
    </row>
    <row r="4622" spans="1:2">
      <c r="A4622" s="88">
        <v>38483</v>
      </c>
      <c r="B4622" s="89">
        <v>3.3639999999999999</v>
      </c>
    </row>
    <row r="4623" spans="1:2">
      <c r="A4623" s="88">
        <v>38482</v>
      </c>
      <c r="B4623" s="89">
        <v>3.4049999999999998</v>
      </c>
    </row>
    <row r="4624" spans="1:2">
      <c r="A4624" s="88">
        <v>38481</v>
      </c>
      <c r="B4624" s="89">
        <v>3.472</v>
      </c>
    </row>
    <row r="4625" spans="1:2">
      <c r="A4625" s="88">
        <v>38480</v>
      </c>
      <c r="B4625" s="89" t="s">
        <v>145</v>
      </c>
    </row>
    <row r="4626" spans="1:2">
      <c r="A4626" s="88">
        <v>38479</v>
      </c>
      <c r="B4626" s="89" t="s">
        <v>145</v>
      </c>
    </row>
    <row r="4627" spans="1:2">
      <c r="A4627" s="88">
        <v>38478</v>
      </c>
      <c r="B4627" s="89">
        <v>3.4790000000000001</v>
      </c>
    </row>
    <row r="4628" spans="1:2">
      <c r="A4628" s="88">
        <v>38477</v>
      </c>
      <c r="B4628" s="89">
        <v>3.444</v>
      </c>
    </row>
    <row r="4629" spans="1:2">
      <c r="A4629" s="88">
        <v>38476</v>
      </c>
      <c r="B4629" s="89">
        <v>3.4660000000000002</v>
      </c>
    </row>
    <row r="4630" spans="1:2">
      <c r="A4630" s="88">
        <v>38475</v>
      </c>
      <c r="B4630" s="89">
        <v>3.4279999999999999</v>
      </c>
    </row>
    <row r="4631" spans="1:2">
      <c r="A4631" s="88">
        <v>38474</v>
      </c>
      <c r="B4631" s="89">
        <v>3.4460000000000002</v>
      </c>
    </row>
    <row r="4632" spans="1:2">
      <c r="A4632" s="88">
        <v>38473</v>
      </c>
      <c r="B4632" s="89" t="s">
        <v>145</v>
      </c>
    </row>
    <row r="4633" spans="1:2">
      <c r="A4633" s="88">
        <v>38472</v>
      </c>
      <c r="B4633" s="89" t="s">
        <v>145</v>
      </c>
    </row>
    <row r="4634" spans="1:2">
      <c r="A4634" s="88">
        <v>38471</v>
      </c>
      <c r="B4634" s="89">
        <v>3.4489999999999998</v>
      </c>
    </row>
    <row r="4635" spans="1:2">
      <c r="A4635" s="88">
        <v>38470</v>
      </c>
      <c r="B4635" s="89">
        <v>3.4460000000000002</v>
      </c>
    </row>
    <row r="4636" spans="1:2">
      <c r="A4636" s="88">
        <v>38469</v>
      </c>
      <c r="B4636" s="89">
        <v>3.4470000000000001</v>
      </c>
    </row>
    <row r="4637" spans="1:2">
      <c r="A4637" s="88">
        <v>38468</v>
      </c>
      <c r="B4637" s="89">
        <v>3.4889999999999999</v>
      </c>
    </row>
    <row r="4638" spans="1:2">
      <c r="A4638" s="88">
        <v>38467</v>
      </c>
      <c r="B4638" s="89">
        <v>3.4889999999999999</v>
      </c>
    </row>
    <row r="4639" spans="1:2">
      <c r="A4639" s="88">
        <v>38466</v>
      </c>
      <c r="B4639" s="89" t="s">
        <v>145</v>
      </c>
    </row>
    <row r="4640" spans="1:2">
      <c r="A4640" s="88">
        <v>38465</v>
      </c>
      <c r="B4640" s="89" t="s">
        <v>145</v>
      </c>
    </row>
    <row r="4641" spans="1:2">
      <c r="A4641" s="88">
        <v>38464</v>
      </c>
      <c r="B4641" s="89">
        <v>3.5070000000000001</v>
      </c>
    </row>
    <row r="4642" spans="1:2">
      <c r="A4642" s="88">
        <v>38463</v>
      </c>
      <c r="B4642" s="89">
        <v>3.5190000000000001</v>
      </c>
    </row>
    <row r="4643" spans="1:2">
      <c r="A4643" s="88">
        <v>38462</v>
      </c>
      <c r="B4643" s="89">
        <v>3.4929999999999999</v>
      </c>
    </row>
    <row r="4644" spans="1:2">
      <c r="A4644" s="88">
        <v>38461</v>
      </c>
      <c r="B4644" s="89">
        <v>3.484</v>
      </c>
    </row>
    <row r="4645" spans="1:2">
      <c r="A4645" s="88">
        <v>38460</v>
      </c>
      <c r="B4645" s="89">
        <v>3.4929999999999999</v>
      </c>
    </row>
    <row r="4646" spans="1:2">
      <c r="A4646" s="88">
        <v>38459</v>
      </c>
      <c r="B4646" s="89" t="s">
        <v>145</v>
      </c>
    </row>
    <row r="4647" spans="1:2">
      <c r="A4647" s="88">
        <v>38458</v>
      </c>
      <c r="B4647" s="89" t="s">
        <v>145</v>
      </c>
    </row>
    <row r="4648" spans="1:2">
      <c r="A4648" s="88">
        <v>38457</v>
      </c>
      <c r="B4648" s="89">
        <v>3.5350000000000001</v>
      </c>
    </row>
    <row r="4649" spans="1:2">
      <c r="A4649" s="88">
        <v>38456</v>
      </c>
      <c r="B4649" s="89">
        <v>3.57</v>
      </c>
    </row>
    <row r="4650" spans="1:2">
      <c r="A4650" s="88">
        <v>38455</v>
      </c>
      <c r="B4650" s="89">
        <v>3.5529999999999999</v>
      </c>
    </row>
    <row r="4651" spans="1:2">
      <c r="A4651" s="88">
        <v>38454</v>
      </c>
      <c r="B4651" s="89">
        <v>3.5950000000000002</v>
      </c>
    </row>
    <row r="4652" spans="1:2">
      <c r="A4652" s="88">
        <v>38453</v>
      </c>
      <c r="B4652" s="89">
        <v>3.601</v>
      </c>
    </row>
    <row r="4653" spans="1:2">
      <c r="A4653" s="88">
        <v>38452</v>
      </c>
      <c r="B4653" s="89" t="s">
        <v>145</v>
      </c>
    </row>
    <row r="4654" spans="1:2">
      <c r="A4654" s="88">
        <v>38451</v>
      </c>
      <c r="B4654" s="89" t="s">
        <v>145</v>
      </c>
    </row>
    <row r="4655" spans="1:2">
      <c r="A4655" s="88">
        <v>38450</v>
      </c>
      <c r="B4655" s="89">
        <v>3.6269999999999998</v>
      </c>
    </row>
    <row r="4656" spans="1:2">
      <c r="A4656" s="88">
        <v>38449</v>
      </c>
      <c r="B4656" s="89">
        <v>3.5859999999999999</v>
      </c>
    </row>
    <row r="4657" spans="1:2">
      <c r="A4657" s="88">
        <v>38448</v>
      </c>
      <c r="B4657" s="89">
        <v>3.625</v>
      </c>
    </row>
    <row r="4658" spans="1:2">
      <c r="A4658" s="88">
        <v>38447</v>
      </c>
      <c r="B4658" s="89">
        <v>3.6339999999999999</v>
      </c>
    </row>
    <row r="4659" spans="1:2">
      <c r="A4659" s="88">
        <v>38446</v>
      </c>
      <c r="B4659" s="89">
        <v>3.6230000000000002</v>
      </c>
    </row>
    <row r="4660" spans="1:2">
      <c r="A4660" s="88">
        <v>38445</v>
      </c>
      <c r="B4660" s="89" t="s">
        <v>145</v>
      </c>
    </row>
    <row r="4661" spans="1:2">
      <c r="A4661" s="88">
        <v>38444</v>
      </c>
      <c r="B4661" s="89" t="s">
        <v>145</v>
      </c>
    </row>
    <row r="4662" spans="1:2">
      <c r="A4662" s="88">
        <v>38443</v>
      </c>
      <c r="B4662" s="89">
        <v>3.633</v>
      </c>
    </row>
    <row r="4663" spans="1:2">
      <c r="A4663" s="88">
        <v>38442</v>
      </c>
      <c r="B4663" s="89">
        <v>3.6589999999999998</v>
      </c>
    </row>
    <row r="4664" spans="1:2">
      <c r="A4664" s="88">
        <v>38441</v>
      </c>
      <c r="B4664" s="89">
        <v>3.7149999999999999</v>
      </c>
    </row>
    <row r="4665" spans="1:2">
      <c r="A4665" s="88">
        <v>38440</v>
      </c>
      <c r="B4665" s="89">
        <v>3.7429999999999999</v>
      </c>
    </row>
    <row r="4666" spans="1:2">
      <c r="A4666" s="88">
        <v>38439</v>
      </c>
      <c r="B4666" s="89" t="s">
        <v>145</v>
      </c>
    </row>
    <row r="4667" spans="1:2">
      <c r="A4667" s="88">
        <v>38438</v>
      </c>
      <c r="B4667" s="89" t="s">
        <v>145</v>
      </c>
    </row>
    <row r="4668" spans="1:2">
      <c r="A4668" s="88">
        <v>38437</v>
      </c>
      <c r="B4668" s="89" t="s">
        <v>145</v>
      </c>
    </row>
    <row r="4669" spans="1:2">
      <c r="A4669" s="88">
        <v>38436</v>
      </c>
      <c r="B4669" s="89" t="s">
        <v>145</v>
      </c>
    </row>
    <row r="4670" spans="1:2">
      <c r="A4670" s="88">
        <v>38435</v>
      </c>
      <c r="B4670" s="89">
        <v>3.742</v>
      </c>
    </row>
    <row r="4671" spans="1:2">
      <c r="A4671" s="88">
        <v>38434</v>
      </c>
      <c r="B4671" s="89">
        <v>3.77</v>
      </c>
    </row>
    <row r="4672" spans="1:2">
      <c r="A4672" s="88">
        <v>38433</v>
      </c>
      <c r="B4672" s="89">
        <v>3.726</v>
      </c>
    </row>
    <row r="4673" spans="1:2">
      <c r="A4673" s="88">
        <v>38432</v>
      </c>
      <c r="B4673" s="89">
        <v>3.7650000000000001</v>
      </c>
    </row>
    <row r="4674" spans="1:2">
      <c r="A4674" s="88">
        <v>38431</v>
      </c>
      <c r="B4674" s="89" t="s">
        <v>145</v>
      </c>
    </row>
    <row r="4675" spans="1:2">
      <c r="A4675" s="88">
        <v>38430</v>
      </c>
      <c r="B4675" s="89" t="s">
        <v>145</v>
      </c>
    </row>
    <row r="4676" spans="1:2">
      <c r="A4676" s="88">
        <v>38429</v>
      </c>
      <c r="B4676" s="89">
        <v>3.7519999999999998</v>
      </c>
    </row>
    <row r="4677" spans="1:2">
      <c r="A4677" s="88">
        <v>38428</v>
      </c>
      <c r="B4677" s="89">
        <v>3.7189999999999999</v>
      </c>
    </row>
    <row r="4678" spans="1:2">
      <c r="A4678" s="88">
        <v>38427</v>
      </c>
      <c r="B4678" s="89">
        <v>3.706</v>
      </c>
    </row>
    <row r="4679" spans="1:2">
      <c r="A4679" s="88">
        <v>38426</v>
      </c>
      <c r="B4679" s="89">
        <v>3.7469999999999999</v>
      </c>
    </row>
    <row r="4680" spans="1:2">
      <c r="A4680" s="88">
        <v>38425</v>
      </c>
      <c r="B4680" s="89">
        <v>3.8069999999999999</v>
      </c>
    </row>
    <row r="4681" spans="1:2">
      <c r="A4681" s="88">
        <v>38424</v>
      </c>
      <c r="B4681" s="89" t="s">
        <v>145</v>
      </c>
    </row>
    <row r="4682" spans="1:2">
      <c r="A4682" s="88">
        <v>38423</v>
      </c>
      <c r="B4682" s="89" t="s">
        <v>145</v>
      </c>
    </row>
    <row r="4683" spans="1:2">
      <c r="A4683" s="88">
        <v>38422</v>
      </c>
      <c r="B4683" s="89">
        <v>3.8</v>
      </c>
    </row>
    <row r="4684" spans="1:2">
      <c r="A4684" s="88">
        <v>38421</v>
      </c>
      <c r="B4684" s="89">
        <v>3.8010000000000002</v>
      </c>
    </row>
    <row r="4685" spans="1:2">
      <c r="A4685" s="88">
        <v>38420</v>
      </c>
      <c r="B4685" s="89">
        <v>3.798</v>
      </c>
    </row>
    <row r="4686" spans="1:2">
      <c r="A4686" s="88">
        <v>38419</v>
      </c>
      <c r="B4686" s="89">
        <v>3.7269999999999999</v>
      </c>
    </row>
    <row r="4687" spans="1:2">
      <c r="A4687" s="88">
        <v>38418</v>
      </c>
      <c r="B4687" s="89">
        <v>3.7040000000000002</v>
      </c>
    </row>
    <row r="4688" spans="1:2">
      <c r="A4688" s="88">
        <v>38417</v>
      </c>
      <c r="B4688" s="89" t="s">
        <v>145</v>
      </c>
    </row>
    <row r="4689" spans="1:2">
      <c r="A4689" s="88">
        <v>38416</v>
      </c>
      <c r="B4689" s="89" t="s">
        <v>145</v>
      </c>
    </row>
    <row r="4690" spans="1:2">
      <c r="A4690" s="88">
        <v>38415</v>
      </c>
      <c r="B4690" s="89">
        <v>3.7229999999999999</v>
      </c>
    </row>
    <row r="4691" spans="1:2">
      <c r="A4691" s="88">
        <v>38414</v>
      </c>
      <c r="B4691" s="89">
        <v>3.7949999999999999</v>
      </c>
    </row>
    <row r="4692" spans="1:2">
      <c r="A4692" s="88">
        <v>38413</v>
      </c>
      <c r="B4692" s="89">
        <v>3.8109999999999999</v>
      </c>
    </row>
    <row r="4693" spans="1:2">
      <c r="A4693" s="88">
        <v>38412</v>
      </c>
      <c r="B4693" s="89">
        <v>3.7690000000000001</v>
      </c>
    </row>
    <row r="4694" spans="1:2">
      <c r="A4694" s="88">
        <v>38411</v>
      </c>
      <c r="B4694" s="89">
        <v>3.7519999999999998</v>
      </c>
    </row>
    <row r="4695" spans="1:2">
      <c r="A4695" s="88">
        <v>38410</v>
      </c>
      <c r="B4695" s="89" t="s">
        <v>145</v>
      </c>
    </row>
    <row r="4696" spans="1:2">
      <c r="A4696" s="88">
        <v>38409</v>
      </c>
      <c r="B4696" s="89" t="s">
        <v>145</v>
      </c>
    </row>
    <row r="4697" spans="1:2">
      <c r="A4697" s="88">
        <v>38408</v>
      </c>
      <c r="B4697" s="89">
        <v>3.7440000000000002</v>
      </c>
    </row>
    <row r="4698" spans="1:2">
      <c r="A4698" s="88">
        <v>38407</v>
      </c>
      <c r="B4698" s="89">
        <v>3.76</v>
      </c>
    </row>
    <row r="4699" spans="1:2">
      <c r="A4699" s="88">
        <v>38406</v>
      </c>
      <c r="B4699" s="89">
        <v>3.706</v>
      </c>
    </row>
    <row r="4700" spans="1:2">
      <c r="A4700" s="88">
        <v>38405</v>
      </c>
      <c r="B4700" s="89">
        <v>3.7269999999999999</v>
      </c>
    </row>
    <row r="4701" spans="1:2">
      <c r="A4701" s="88">
        <v>38404</v>
      </c>
      <c r="B4701" s="89">
        <v>3.7280000000000002</v>
      </c>
    </row>
    <row r="4702" spans="1:2">
      <c r="A4702" s="88">
        <v>38403</v>
      </c>
      <c r="B4702" s="89" t="s">
        <v>145</v>
      </c>
    </row>
    <row r="4703" spans="1:2">
      <c r="A4703" s="88">
        <v>38402</v>
      </c>
      <c r="B4703" s="89" t="s">
        <v>145</v>
      </c>
    </row>
    <row r="4704" spans="1:2">
      <c r="A4704" s="88">
        <v>38401</v>
      </c>
      <c r="B4704" s="89">
        <v>3.6890000000000001</v>
      </c>
    </row>
    <row r="4705" spans="1:2">
      <c r="A4705" s="88">
        <v>38400</v>
      </c>
      <c r="B4705" s="89">
        <v>3.6080000000000001</v>
      </c>
    </row>
    <row r="4706" spans="1:2">
      <c r="A4706" s="88">
        <v>38399</v>
      </c>
      <c r="B4706" s="89">
        <v>3.5830000000000002</v>
      </c>
    </row>
    <row r="4707" spans="1:2">
      <c r="A4707" s="88">
        <v>38398</v>
      </c>
      <c r="B4707" s="89">
        <v>3.5489999999999999</v>
      </c>
    </row>
    <row r="4708" spans="1:2">
      <c r="A4708" s="88">
        <v>38397</v>
      </c>
      <c r="B4708" s="89">
        <v>3.5249999999999999</v>
      </c>
    </row>
    <row r="4709" spans="1:2">
      <c r="A4709" s="88">
        <v>38396</v>
      </c>
      <c r="B4709" s="89" t="s">
        <v>145</v>
      </c>
    </row>
    <row r="4710" spans="1:2">
      <c r="A4710" s="88">
        <v>38395</v>
      </c>
      <c r="B4710" s="89" t="s">
        <v>145</v>
      </c>
    </row>
    <row r="4711" spans="1:2">
      <c r="A4711" s="88">
        <v>38394</v>
      </c>
      <c r="B4711" s="89">
        <v>3.5</v>
      </c>
    </row>
    <row r="4712" spans="1:2">
      <c r="A4712" s="88">
        <v>38393</v>
      </c>
      <c r="B4712" s="89">
        <v>3.4660000000000002</v>
      </c>
    </row>
    <row r="4713" spans="1:2">
      <c r="A4713" s="88">
        <v>38392</v>
      </c>
      <c r="B4713" s="89">
        <v>3.4790000000000001</v>
      </c>
    </row>
    <row r="4714" spans="1:2">
      <c r="A4714" s="88">
        <v>38391</v>
      </c>
      <c r="B4714" s="89">
        <v>3.5169999999999999</v>
      </c>
    </row>
    <row r="4715" spans="1:2">
      <c r="A4715" s="88">
        <v>38390</v>
      </c>
      <c r="B4715" s="89">
        <v>3.5190000000000001</v>
      </c>
    </row>
    <row r="4716" spans="1:2">
      <c r="A4716" s="88">
        <v>38389</v>
      </c>
      <c r="B4716" s="89" t="s">
        <v>145</v>
      </c>
    </row>
    <row r="4717" spans="1:2">
      <c r="A4717" s="88">
        <v>38388</v>
      </c>
      <c r="B4717" s="89" t="s">
        <v>145</v>
      </c>
    </row>
    <row r="4718" spans="1:2">
      <c r="A4718" s="88">
        <v>38387</v>
      </c>
      <c r="B4718" s="89">
        <v>3.4969999999999999</v>
      </c>
    </row>
    <row r="4719" spans="1:2">
      <c r="A4719" s="88">
        <v>38386</v>
      </c>
      <c r="B4719" s="89">
        <v>3.5569999999999999</v>
      </c>
    </row>
    <row r="4720" spans="1:2">
      <c r="A4720" s="88">
        <v>38385</v>
      </c>
      <c r="B4720" s="89">
        <v>3.5449999999999999</v>
      </c>
    </row>
    <row r="4721" spans="1:2">
      <c r="A4721" s="88">
        <v>38384</v>
      </c>
      <c r="B4721" s="89">
        <v>3.5289999999999999</v>
      </c>
    </row>
    <row r="4722" spans="1:2">
      <c r="A4722" s="88">
        <v>38383</v>
      </c>
      <c r="B4722" s="89">
        <v>3.5379999999999998</v>
      </c>
    </row>
    <row r="4723" spans="1:2">
      <c r="A4723" s="88">
        <v>38382</v>
      </c>
      <c r="B4723" s="89" t="s">
        <v>145</v>
      </c>
    </row>
    <row r="4724" spans="1:2">
      <c r="A4724" s="88">
        <v>38381</v>
      </c>
      <c r="B4724" s="89" t="s">
        <v>145</v>
      </c>
    </row>
    <row r="4725" spans="1:2">
      <c r="A4725" s="88">
        <v>38380</v>
      </c>
      <c r="B4725" s="89">
        <v>3.5409999999999999</v>
      </c>
    </row>
    <row r="4726" spans="1:2">
      <c r="A4726" s="88">
        <v>38379</v>
      </c>
      <c r="B4726" s="89">
        <v>3.5790000000000002</v>
      </c>
    </row>
    <row r="4727" spans="1:2">
      <c r="A4727" s="88">
        <v>38378</v>
      </c>
      <c r="B4727" s="89">
        <v>3.556</v>
      </c>
    </row>
    <row r="4728" spans="1:2">
      <c r="A4728" s="88">
        <v>38377</v>
      </c>
      <c r="B4728" s="89">
        <v>3.536</v>
      </c>
    </row>
    <row r="4729" spans="1:2">
      <c r="A4729" s="88">
        <v>38376</v>
      </c>
      <c r="B4729" s="89">
        <v>3.544</v>
      </c>
    </row>
    <row r="4730" spans="1:2">
      <c r="A4730" s="88">
        <v>38375</v>
      </c>
      <c r="B4730" s="89" t="s">
        <v>145</v>
      </c>
    </row>
    <row r="4731" spans="1:2">
      <c r="A4731" s="88">
        <v>38374</v>
      </c>
      <c r="B4731" s="89" t="s">
        <v>145</v>
      </c>
    </row>
    <row r="4732" spans="1:2">
      <c r="A4732" s="88">
        <v>38373</v>
      </c>
      <c r="B4732" s="89">
        <v>3.5720000000000001</v>
      </c>
    </row>
    <row r="4733" spans="1:2">
      <c r="A4733" s="88">
        <v>38372</v>
      </c>
      <c r="B4733" s="89">
        <v>3.5619999999999998</v>
      </c>
    </row>
    <row r="4734" spans="1:2">
      <c r="A4734" s="88">
        <v>38371</v>
      </c>
      <c r="B4734" s="89">
        <v>3.5190000000000001</v>
      </c>
    </row>
    <row r="4735" spans="1:2">
      <c r="A4735" s="88">
        <v>38370</v>
      </c>
      <c r="B4735" s="89">
        <v>3.5489999999999999</v>
      </c>
    </row>
    <row r="4736" spans="1:2">
      <c r="A4736" s="88">
        <v>38369</v>
      </c>
      <c r="B4736" s="89">
        <v>3.5390000000000001</v>
      </c>
    </row>
    <row r="4737" spans="1:2">
      <c r="A4737" s="88">
        <v>38368</v>
      </c>
      <c r="B4737" s="89" t="s">
        <v>145</v>
      </c>
    </row>
    <row r="4738" spans="1:2">
      <c r="A4738" s="88">
        <v>38367</v>
      </c>
      <c r="B4738" s="89" t="s">
        <v>145</v>
      </c>
    </row>
    <row r="4739" spans="1:2">
      <c r="A4739" s="88">
        <v>38366</v>
      </c>
      <c r="B4739" s="89">
        <v>3.556</v>
      </c>
    </row>
    <row r="4740" spans="1:2">
      <c r="A4740" s="88">
        <v>38365</v>
      </c>
      <c r="B4740" s="89">
        <v>3.5579999999999998</v>
      </c>
    </row>
    <row r="4741" spans="1:2">
      <c r="A4741" s="88">
        <v>38364</v>
      </c>
      <c r="B4741" s="89">
        <v>3.597</v>
      </c>
    </row>
    <row r="4742" spans="1:2">
      <c r="A4742" s="88">
        <v>38363</v>
      </c>
      <c r="B4742" s="89">
        <v>3.5960000000000001</v>
      </c>
    </row>
    <row r="4743" spans="1:2">
      <c r="A4743" s="88">
        <v>38362</v>
      </c>
      <c r="B4743" s="89">
        <v>3.5880000000000001</v>
      </c>
    </row>
    <row r="4744" spans="1:2">
      <c r="A4744" s="88">
        <v>38361</v>
      </c>
      <c r="B4744" s="89" t="s">
        <v>145</v>
      </c>
    </row>
    <row r="4745" spans="1:2">
      <c r="A4745" s="88">
        <v>38360</v>
      </c>
      <c r="B4745" s="89" t="s">
        <v>145</v>
      </c>
    </row>
    <row r="4746" spans="1:2">
      <c r="A4746" s="88">
        <v>38359</v>
      </c>
      <c r="B4746" s="89">
        <v>3.6059999999999999</v>
      </c>
    </row>
    <row r="4747" spans="1:2">
      <c r="A4747" s="88">
        <v>38358</v>
      </c>
      <c r="B4747" s="89">
        <v>3.621</v>
      </c>
    </row>
    <row r="4748" spans="1:2">
      <c r="A4748" s="88">
        <v>38357</v>
      </c>
      <c r="B4748" s="89">
        <v>3.649</v>
      </c>
    </row>
    <row r="4749" spans="1:2">
      <c r="A4749" s="88">
        <v>38356</v>
      </c>
      <c r="B4749" s="89">
        <v>3.6459999999999999</v>
      </c>
    </row>
    <row r="4750" spans="1:2">
      <c r="A4750" s="88">
        <v>38355</v>
      </c>
      <c r="B4750" s="89">
        <v>3.6309999999999998</v>
      </c>
    </row>
    <row r="4751" spans="1:2">
      <c r="A4751" s="88">
        <v>38354</v>
      </c>
      <c r="B4751" s="89" t="s">
        <v>145</v>
      </c>
    </row>
    <row r="4752" spans="1:2">
      <c r="A4752" s="88">
        <v>38353</v>
      </c>
      <c r="B4752" s="89" t="s">
        <v>145</v>
      </c>
    </row>
    <row r="4753" spans="1:2">
      <c r="A4753" s="88">
        <v>38352</v>
      </c>
      <c r="B4753" s="89">
        <v>3.673</v>
      </c>
    </row>
    <row r="4754" spans="1:2">
      <c r="A4754" s="88">
        <v>38351</v>
      </c>
      <c r="B4754" s="89">
        <v>3.6760000000000002</v>
      </c>
    </row>
    <row r="4755" spans="1:2">
      <c r="A4755" s="88">
        <v>38350</v>
      </c>
      <c r="B4755" s="89">
        <v>3.7090000000000001</v>
      </c>
    </row>
    <row r="4756" spans="1:2">
      <c r="A4756" s="88">
        <v>38349</v>
      </c>
      <c r="B4756" s="89">
        <v>3.6339999999999999</v>
      </c>
    </row>
    <row r="4757" spans="1:2">
      <c r="A4757" s="88">
        <v>38348</v>
      </c>
      <c r="B4757" s="89">
        <v>3.609</v>
      </c>
    </row>
    <row r="4758" spans="1:2">
      <c r="A4758" s="88">
        <v>38347</v>
      </c>
      <c r="B4758" s="89" t="s">
        <v>145</v>
      </c>
    </row>
    <row r="4759" spans="1:2">
      <c r="A4759" s="88">
        <v>38346</v>
      </c>
      <c r="B4759" s="89" t="s">
        <v>145</v>
      </c>
    </row>
    <row r="4760" spans="1:2">
      <c r="A4760" s="88">
        <v>38345</v>
      </c>
      <c r="B4760" s="89">
        <v>3.593</v>
      </c>
    </row>
    <row r="4761" spans="1:2">
      <c r="A4761" s="88">
        <v>38344</v>
      </c>
      <c r="B4761" s="89">
        <v>3.589</v>
      </c>
    </row>
    <row r="4762" spans="1:2">
      <c r="A4762" s="88">
        <v>38343</v>
      </c>
      <c r="B4762" s="89">
        <v>3.6219999999999999</v>
      </c>
    </row>
    <row r="4763" spans="1:2">
      <c r="A4763" s="88">
        <v>38342</v>
      </c>
      <c r="B4763" s="89">
        <v>3.6179999999999999</v>
      </c>
    </row>
    <row r="4764" spans="1:2">
      <c r="A4764" s="88">
        <v>38341</v>
      </c>
      <c r="B4764" s="89">
        <v>3.589</v>
      </c>
    </row>
    <row r="4765" spans="1:2">
      <c r="A4765" s="88">
        <v>38340</v>
      </c>
      <c r="B4765" s="89" t="s">
        <v>145</v>
      </c>
    </row>
    <row r="4766" spans="1:2">
      <c r="A4766" s="88">
        <v>38339</v>
      </c>
      <c r="B4766" s="89" t="s">
        <v>145</v>
      </c>
    </row>
    <row r="4767" spans="1:2">
      <c r="A4767" s="88">
        <v>38338</v>
      </c>
      <c r="B4767" s="89">
        <v>3.6110000000000002</v>
      </c>
    </row>
    <row r="4768" spans="1:2">
      <c r="A4768" s="88">
        <v>38337</v>
      </c>
      <c r="B4768" s="89">
        <v>3.5649999999999999</v>
      </c>
    </row>
    <row r="4769" spans="1:2">
      <c r="A4769" s="88">
        <v>38336</v>
      </c>
      <c r="B4769" s="89">
        <v>3.5339999999999998</v>
      </c>
    </row>
    <row r="4770" spans="1:2">
      <c r="A4770" s="88">
        <v>38335</v>
      </c>
      <c r="B4770" s="89">
        <v>3.589</v>
      </c>
    </row>
    <row r="4771" spans="1:2">
      <c r="A4771" s="88">
        <v>38334</v>
      </c>
      <c r="B4771" s="89">
        <v>3.593</v>
      </c>
    </row>
    <row r="4772" spans="1:2">
      <c r="A4772" s="88">
        <v>38333</v>
      </c>
      <c r="B4772" s="89" t="s">
        <v>145</v>
      </c>
    </row>
    <row r="4773" spans="1:2">
      <c r="A4773" s="88">
        <v>38332</v>
      </c>
      <c r="B4773" s="89" t="s">
        <v>145</v>
      </c>
    </row>
    <row r="4774" spans="1:2">
      <c r="A4774" s="88">
        <v>38331</v>
      </c>
      <c r="B4774" s="89">
        <v>3.6030000000000002</v>
      </c>
    </row>
    <row r="4775" spans="1:2">
      <c r="A4775" s="88">
        <v>38330</v>
      </c>
      <c r="B4775" s="89">
        <v>3.6160000000000001</v>
      </c>
    </row>
    <row r="4776" spans="1:2">
      <c r="A4776" s="88">
        <v>38329</v>
      </c>
      <c r="B4776" s="89">
        <v>3.6429999999999998</v>
      </c>
    </row>
    <row r="4777" spans="1:2">
      <c r="A4777" s="88">
        <v>38328</v>
      </c>
      <c r="B4777" s="89">
        <v>3.6739999999999999</v>
      </c>
    </row>
    <row r="4778" spans="1:2">
      <c r="A4778" s="88">
        <v>38327</v>
      </c>
      <c r="B4778" s="89">
        <v>3.7040000000000002</v>
      </c>
    </row>
    <row r="4779" spans="1:2">
      <c r="A4779" s="88">
        <v>38326</v>
      </c>
      <c r="B4779" s="89" t="s">
        <v>145</v>
      </c>
    </row>
    <row r="4780" spans="1:2">
      <c r="A4780" s="88">
        <v>38325</v>
      </c>
      <c r="B4780" s="89" t="s">
        <v>145</v>
      </c>
    </row>
    <row r="4781" spans="1:2">
      <c r="A4781" s="88">
        <v>38324</v>
      </c>
      <c r="B4781" s="89">
        <v>3.7469999999999999</v>
      </c>
    </row>
    <row r="4782" spans="1:2">
      <c r="A4782" s="88">
        <v>38323</v>
      </c>
      <c r="B4782" s="89">
        <v>3.8210000000000002</v>
      </c>
    </row>
    <row r="4783" spans="1:2">
      <c r="A4783" s="88">
        <v>38322</v>
      </c>
      <c r="B4783" s="89">
        <v>3.7709999999999999</v>
      </c>
    </row>
    <row r="4784" spans="1:2">
      <c r="A4784" s="88">
        <v>38321</v>
      </c>
      <c r="B4784" s="89">
        <v>3.7789999999999999</v>
      </c>
    </row>
    <row r="4785" spans="1:2">
      <c r="A4785" s="88">
        <v>38320</v>
      </c>
      <c r="B4785" s="89">
        <v>3.8180000000000001</v>
      </c>
    </row>
    <row r="4786" spans="1:2">
      <c r="A4786" s="88">
        <v>38319</v>
      </c>
      <c r="B4786" s="89" t="s">
        <v>145</v>
      </c>
    </row>
    <row r="4787" spans="1:2">
      <c r="A4787" s="88">
        <v>38318</v>
      </c>
      <c r="B4787" s="89" t="s">
        <v>145</v>
      </c>
    </row>
    <row r="4788" spans="1:2">
      <c r="A4788" s="88">
        <v>38317</v>
      </c>
      <c r="B4788" s="89">
        <v>3.7679999999999998</v>
      </c>
    </row>
    <row r="4789" spans="1:2">
      <c r="A4789" s="88">
        <v>38316</v>
      </c>
      <c r="B4789" s="89">
        <v>3.7679999999999998</v>
      </c>
    </row>
    <row r="4790" spans="1:2">
      <c r="A4790" s="88">
        <v>38315</v>
      </c>
      <c r="B4790" s="89">
        <v>3.7959999999999998</v>
      </c>
    </row>
    <row r="4791" spans="1:2">
      <c r="A4791" s="88">
        <v>38314</v>
      </c>
      <c r="B4791" s="89">
        <v>3.7959999999999998</v>
      </c>
    </row>
    <row r="4792" spans="1:2">
      <c r="A4792" s="88">
        <v>38313</v>
      </c>
      <c r="B4792" s="89">
        <v>3.8119999999999998</v>
      </c>
    </row>
    <row r="4793" spans="1:2">
      <c r="A4793" s="88">
        <v>38312</v>
      </c>
      <c r="B4793" s="89" t="s">
        <v>145</v>
      </c>
    </row>
    <row r="4794" spans="1:2">
      <c r="A4794" s="88">
        <v>38311</v>
      </c>
      <c r="B4794" s="89" t="s">
        <v>145</v>
      </c>
    </row>
    <row r="4795" spans="1:2">
      <c r="A4795" s="88">
        <v>38310</v>
      </c>
      <c r="B4795" s="89">
        <v>3.8370000000000002</v>
      </c>
    </row>
    <row r="4796" spans="1:2">
      <c r="A4796" s="88">
        <v>38309</v>
      </c>
      <c r="B4796" s="89">
        <v>3.8639999999999999</v>
      </c>
    </row>
    <row r="4797" spans="1:2">
      <c r="A4797" s="88">
        <v>38308</v>
      </c>
      <c r="B4797" s="89">
        <v>3.8159999999999998</v>
      </c>
    </row>
    <row r="4798" spans="1:2">
      <c r="A4798" s="88">
        <v>38307</v>
      </c>
      <c r="B4798" s="89">
        <v>3.8010000000000002</v>
      </c>
    </row>
    <row r="4799" spans="1:2">
      <c r="A4799" s="88">
        <v>38306</v>
      </c>
      <c r="B4799" s="89">
        <v>3.8260000000000001</v>
      </c>
    </row>
    <row r="4800" spans="1:2">
      <c r="A4800" s="88">
        <v>38305</v>
      </c>
      <c r="B4800" s="89" t="s">
        <v>145</v>
      </c>
    </row>
    <row r="4801" spans="1:2">
      <c r="A4801" s="88">
        <v>38304</v>
      </c>
      <c r="B4801" s="89" t="s">
        <v>145</v>
      </c>
    </row>
    <row r="4802" spans="1:2">
      <c r="A4802" s="88">
        <v>38303</v>
      </c>
      <c r="B4802" s="89">
        <v>3.8260000000000001</v>
      </c>
    </row>
    <row r="4803" spans="1:2">
      <c r="A4803" s="88">
        <v>38302</v>
      </c>
      <c r="B4803" s="89">
        <v>3.867</v>
      </c>
    </row>
    <row r="4804" spans="1:2">
      <c r="A4804" s="88">
        <v>38301</v>
      </c>
      <c r="B4804" s="89">
        <v>3.92</v>
      </c>
    </row>
    <row r="4805" spans="1:2">
      <c r="A4805" s="88">
        <v>38300</v>
      </c>
      <c r="B4805" s="89">
        <v>3.9129999999999998</v>
      </c>
    </row>
    <row r="4806" spans="1:2">
      <c r="A4806" s="88">
        <v>38299</v>
      </c>
      <c r="B4806" s="89">
        <v>3.9510000000000001</v>
      </c>
    </row>
    <row r="4807" spans="1:2">
      <c r="A4807" s="88">
        <v>38298</v>
      </c>
      <c r="B4807" s="89" t="s">
        <v>145</v>
      </c>
    </row>
    <row r="4808" spans="1:2">
      <c r="A4808" s="88">
        <v>38297</v>
      </c>
      <c r="B4808" s="89" t="s">
        <v>145</v>
      </c>
    </row>
    <row r="4809" spans="1:2">
      <c r="A4809" s="88">
        <v>38296</v>
      </c>
      <c r="B4809" s="89">
        <v>3.96</v>
      </c>
    </row>
    <row r="4810" spans="1:2">
      <c r="A4810" s="88">
        <v>38295</v>
      </c>
      <c r="B4810" s="89">
        <v>3.9</v>
      </c>
    </row>
    <row r="4811" spans="1:2">
      <c r="A4811" s="88">
        <v>38294</v>
      </c>
      <c r="B4811" s="89">
        <v>3.95</v>
      </c>
    </row>
    <row r="4812" spans="1:2">
      <c r="A4812" s="88">
        <v>38293</v>
      </c>
      <c r="B4812" s="89">
        <v>3.96</v>
      </c>
    </row>
    <row r="4813" spans="1:2">
      <c r="A4813" s="88">
        <v>38292</v>
      </c>
      <c r="B4813" s="89">
        <v>3.931</v>
      </c>
    </row>
    <row r="4814" spans="1:2">
      <c r="A4814" s="88">
        <v>38291</v>
      </c>
      <c r="B4814" s="89" t="s">
        <v>145</v>
      </c>
    </row>
    <row r="4815" spans="1:2">
      <c r="A4815" s="88">
        <v>38290</v>
      </c>
      <c r="B4815" s="89" t="s">
        <v>145</v>
      </c>
    </row>
    <row r="4816" spans="1:2">
      <c r="A4816" s="88">
        <v>38289</v>
      </c>
      <c r="B4816" s="89">
        <v>3.9409999999999998</v>
      </c>
    </row>
    <row r="4817" spans="1:2">
      <c r="A4817" s="88">
        <v>38288</v>
      </c>
      <c r="B4817" s="89">
        <v>3.9580000000000002</v>
      </c>
    </row>
    <row r="4818" spans="1:2">
      <c r="A4818" s="88">
        <v>38287</v>
      </c>
      <c r="B4818" s="89">
        <v>3.879</v>
      </c>
    </row>
    <row r="4819" spans="1:2">
      <c r="A4819" s="88">
        <v>38286</v>
      </c>
      <c r="B4819" s="89">
        <v>3.8860000000000001</v>
      </c>
    </row>
    <row r="4820" spans="1:2">
      <c r="A4820" s="88">
        <v>38285</v>
      </c>
      <c r="B4820" s="89">
        <v>3.8889999999999998</v>
      </c>
    </row>
    <row r="4821" spans="1:2">
      <c r="A4821" s="88">
        <v>38284</v>
      </c>
      <c r="B4821" s="89" t="s">
        <v>145</v>
      </c>
    </row>
    <row r="4822" spans="1:2">
      <c r="A4822" s="88">
        <v>38283</v>
      </c>
      <c r="B4822" s="89" t="s">
        <v>145</v>
      </c>
    </row>
    <row r="4823" spans="1:2">
      <c r="A4823" s="88">
        <v>38282</v>
      </c>
      <c r="B4823" s="89">
        <v>3.9239999999999999</v>
      </c>
    </row>
    <row r="4824" spans="1:2">
      <c r="A4824" s="88">
        <v>38281</v>
      </c>
      <c r="B4824" s="89">
        <v>3.9289999999999998</v>
      </c>
    </row>
    <row r="4825" spans="1:2">
      <c r="A4825" s="88">
        <v>38280</v>
      </c>
      <c r="B4825" s="89">
        <v>3.9249999999999998</v>
      </c>
    </row>
    <row r="4826" spans="1:2">
      <c r="A4826" s="88">
        <v>38279</v>
      </c>
      <c r="B4826" s="89">
        <v>3.9740000000000002</v>
      </c>
    </row>
    <row r="4827" spans="1:2">
      <c r="A4827" s="88">
        <v>38278</v>
      </c>
      <c r="B4827" s="89">
        <v>3.9510000000000001</v>
      </c>
    </row>
    <row r="4828" spans="1:2">
      <c r="A4828" s="88">
        <v>38277</v>
      </c>
      <c r="B4828" s="89" t="s">
        <v>145</v>
      </c>
    </row>
    <row r="4829" spans="1:2">
      <c r="A4829" s="88">
        <v>38276</v>
      </c>
      <c r="B4829" s="89" t="s">
        <v>145</v>
      </c>
    </row>
    <row r="4830" spans="1:2">
      <c r="A4830" s="88">
        <v>38275</v>
      </c>
      <c r="B4830" s="89">
        <v>3.9630000000000001</v>
      </c>
    </row>
    <row r="4831" spans="1:2">
      <c r="A4831" s="88">
        <v>38274</v>
      </c>
      <c r="B4831" s="89">
        <v>3.9470000000000001</v>
      </c>
    </row>
    <row r="4832" spans="1:2">
      <c r="A4832" s="88">
        <v>38273</v>
      </c>
      <c r="B4832" s="89">
        <v>3.968</v>
      </c>
    </row>
    <row r="4833" spans="1:2">
      <c r="A4833" s="88">
        <v>38272</v>
      </c>
      <c r="B4833" s="89">
        <v>3.9670000000000001</v>
      </c>
    </row>
    <row r="4834" spans="1:2">
      <c r="A4834" s="88">
        <v>38271</v>
      </c>
      <c r="B4834" s="89">
        <v>4.01</v>
      </c>
    </row>
    <row r="4835" spans="1:2">
      <c r="A4835" s="88">
        <v>38270</v>
      </c>
      <c r="B4835" s="89" t="s">
        <v>145</v>
      </c>
    </row>
    <row r="4836" spans="1:2">
      <c r="A4836" s="88">
        <v>38269</v>
      </c>
      <c r="B4836" s="89" t="s">
        <v>145</v>
      </c>
    </row>
    <row r="4837" spans="1:2">
      <c r="A4837" s="88">
        <v>38268</v>
      </c>
      <c r="B4837" s="89">
        <v>4.0069999999999997</v>
      </c>
    </row>
    <row r="4838" spans="1:2">
      <c r="A4838" s="88">
        <v>38267</v>
      </c>
      <c r="B4838" s="89">
        <v>4.0780000000000003</v>
      </c>
    </row>
    <row r="4839" spans="1:2">
      <c r="A4839" s="88">
        <v>38266</v>
      </c>
      <c r="B4839" s="89">
        <v>4.0540000000000003</v>
      </c>
    </row>
    <row r="4840" spans="1:2">
      <c r="A4840" s="88">
        <v>38265</v>
      </c>
      <c r="B4840" s="89">
        <v>4.0590000000000002</v>
      </c>
    </row>
    <row r="4841" spans="1:2">
      <c r="A4841" s="88">
        <v>38264</v>
      </c>
      <c r="B4841" s="89">
        <v>4.0970000000000004</v>
      </c>
    </row>
    <row r="4842" spans="1:2">
      <c r="A4842" s="88">
        <v>38263</v>
      </c>
      <c r="B4842" s="89" t="s">
        <v>145</v>
      </c>
    </row>
    <row r="4843" spans="1:2">
      <c r="A4843" s="88">
        <v>38262</v>
      </c>
      <c r="B4843" s="89" t="s">
        <v>145</v>
      </c>
    </row>
    <row r="4844" spans="1:2">
      <c r="A4844" s="88">
        <v>38261</v>
      </c>
      <c r="B4844" s="89">
        <v>4.0869999999999997</v>
      </c>
    </row>
    <row r="4845" spans="1:2">
      <c r="A4845" s="88">
        <v>38260</v>
      </c>
      <c r="B4845" s="89">
        <v>4.056</v>
      </c>
    </row>
    <row r="4846" spans="1:2">
      <c r="A4846" s="88">
        <v>38259</v>
      </c>
      <c r="B4846" s="89">
        <v>4.0579999999999998</v>
      </c>
    </row>
    <row r="4847" spans="1:2">
      <c r="A4847" s="88">
        <v>38258</v>
      </c>
      <c r="B4847" s="89">
        <v>4.0190000000000001</v>
      </c>
    </row>
    <row r="4848" spans="1:2">
      <c r="A4848" s="88">
        <v>38257</v>
      </c>
      <c r="B4848" s="89">
        <v>4.0060000000000002</v>
      </c>
    </row>
    <row r="4849" spans="1:2">
      <c r="A4849" s="88">
        <v>38256</v>
      </c>
      <c r="B4849" s="89" t="s">
        <v>145</v>
      </c>
    </row>
    <row r="4850" spans="1:2">
      <c r="A4850" s="88">
        <v>38255</v>
      </c>
      <c r="B4850" s="89" t="s">
        <v>145</v>
      </c>
    </row>
    <row r="4851" spans="1:2">
      <c r="A4851" s="88">
        <v>38254</v>
      </c>
      <c r="B4851" s="89">
        <v>4.0350000000000001</v>
      </c>
    </row>
    <row r="4852" spans="1:2">
      <c r="A4852" s="88">
        <v>38253</v>
      </c>
      <c r="B4852" s="89">
        <v>4.0090000000000003</v>
      </c>
    </row>
    <row r="4853" spans="1:2">
      <c r="A4853" s="88">
        <v>38252</v>
      </c>
      <c r="B4853" s="89">
        <v>4.0519999999999996</v>
      </c>
    </row>
    <row r="4854" spans="1:2">
      <c r="A4854" s="88">
        <v>38251</v>
      </c>
      <c r="B4854" s="89">
        <v>4.08</v>
      </c>
    </row>
    <row r="4855" spans="1:2">
      <c r="A4855" s="88">
        <v>38250</v>
      </c>
      <c r="B4855" s="89">
        <v>4.069</v>
      </c>
    </row>
    <row r="4856" spans="1:2">
      <c r="A4856" s="88">
        <v>38249</v>
      </c>
      <c r="B4856" s="89" t="s">
        <v>145</v>
      </c>
    </row>
    <row r="4857" spans="1:2">
      <c r="A4857" s="88">
        <v>38248</v>
      </c>
      <c r="B4857" s="89" t="s">
        <v>145</v>
      </c>
    </row>
    <row r="4858" spans="1:2">
      <c r="A4858" s="88">
        <v>38247</v>
      </c>
      <c r="B4858" s="89">
        <v>4.0819999999999999</v>
      </c>
    </row>
    <row r="4859" spans="1:2">
      <c r="A4859" s="88">
        <v>38246</v>
      </c>
      <c r="B4859" s="89">
        <v>4.1120000000000001</v>
      </c>
    </row>
    <row r="4860" spans="1:2">
      <c r="A4860" s="88">
        <v>38245</v>
      </c>
      <c r="B4860" s="89">
        <v>4.1239999999999997</v>
      </c>
    </row>
    <row r="4861" spans="1:2">
      <c r="A4861" s="88">
        <v>38244</v>
      </c>
      <c r="B4861" s="89">
        <v>4.1180000000000003</v>
      </c>
    </row>
    <row r="4862" spans="1:2">
      <c r="A4862" s="88">
        <v>38243</v>
      </c>
      <c r="B4862" s="89">
        <v>4.13</v>
      </c>
    </row>
    <row r="4863" spans="1:2">
      <c r="A4863" s="88">
        <v>38242</v>
      </c>
      <c r="B4863" s="89" t="s">
        <v>145</v>
      </c>
    </row>
    <row r="4864" spans="1:2">
      <c r="A4864" s="88">
        <v>38241</v>
      </c>
      <c r="B4864" s="89" t="s">
        <v>145</v>
      </c>
    </row>
    <row r="4865" spans="1:2">
      <c r="A4865" s="88">
        <v>38240</v>
      </c>
      <c r="B4865" s="89">
        <v>4.1189999999999998</v>
      </c>
    </row>
    <row r="4866" spans="1:2">
      <c r="A4866" s="88">
        <v>38239</v>
      </c>
      <c r="B4866" s="89">
        <v>4.141</v>
      </c>
    </row>
    <row r="4867" spans="1:2">
      <c r="A4867" s="88">
        <v>38238</v>
      </c>
      <c r="B4867" s="89">
        <v>4.1959999999999997</v>
      </c>
    </row>
    <row r="4868" spans="1:2">
      <c r="A4868" s="88">
        <v>38237</v>
      </c>
      <c r="B4868" s="89">
        <v>4.16</v>
      </c>
    </row>
    <row r="4869" spans="1:2">
      <c r="A4869" s="88">
        <v>38236</v>
      </c>
      <c r="B4869" s="89">
        <v>4.1529999999999996</v>
      </c>
    </row>
    <row r="4870" spans="1:2">
      <c r="A4870" s="88">
        <v>38235</v>
      </c>
      <c r="B4870" s="89" t="s">
        <v>145</v>
      </c>
    </row>
    <row r="4871" spans="1:2">
      <c r="A4871" s="88">
        <v>38234</v>
      </c>
      <c r="B4871" s="89" t="s">
        <v>145</v>
      </c>
    </row>
    <row r="4872" spans="1:2">
      <c r="A4872" s="88">
        <v>38233</v>
      </c>
      <c r="B4872" s="89">
        <v>4.1680000000000001</v>
      </c>
    </row>
    <row r="4873" spans="1:2">
      <c r="A4873" s="88">
        <v>38232</v>
      </c>
      <c r="B4873" s="89">
        <v>4.0810000000000004</v>
      </c>
    </row>
    <row r="4874" spans="1:2">
      <c r="A4874" s="88">
        <v>38231</v>
      </c>
      <c r="B4874" s="89">
        <v>4.0599999999999996</v>
      </c>
    </row>
    <row r="4875" spans="1:2">
      <c r="A4875" s="88">
        <v>38230</v>
      </c>
      <c r="B4875" s="89">
        <v>4.0460000000000003</v>
      </c>
    </row>
    <row r="4876" spans="1:2">
      <c r="A4876" s="88">
        <v>38229</v>
      </c>
      <c r="B4876" s="89">
        <v>4.0739999999999998</v>
      </c>
    </row>
    <row r="4877" spans="1:2">
      <c r="A4877" s="88">
        <v>38228</v>
      </c>
      <c r="B4877" s="89" t="s">
        <v>145</v>
      </c>
    </row>
    <row r="4878" spans="1:2">
      <c r="A4878" s="88">
        <v>38227</v>
      </c>
      <c r="B4878" s="89" t="s">
        <v>145</v>
      </c>
    </row>
    <row r="4879" spans="1:2">
      <c r="A4879" s="88">
        <v>38226</v>
      </c>
      <c r="B4879" s="89">
        <v>4.0960000000000001</v>
      </c>
    </row>
    <row r="4880" spans="1:2">
      <c r="A4880" s="88">
        <v>38225</v>
      </c>
      <c r="B4880" s="89">
        <v>4.0860000000000003</v>
      </c>
    </row>
    <row r="4881" spans="1:2">
      <c r="A4881" s="88">
        <v>38224</v>
      </c>
      <c r="B4881" s="89">
        <v>4.0910000000000002</v>
      </c>
    </row>
    <row r="4882" spans="1:2">
      <c r="A4882" s="88">
        <v>38223</v>
      </c>
      <c r="B4882" s="89">
        <v>4.1440000000000001</v>
      </c>
    </row>
    <row r="4883" spans="1:2">
      <c r="A4883" s="88">
        <v>38222</v>
      </c>
      <c r="B4883" s="89">
        <v>4.13</v>
      </c>
    </row>
    <row r="4884" spans="1:2">
      <c r="A4884" s="88">
        <v>38221</v>
      </c>
      <c r="B4884" s="89" t="s">
        <v>145</v>
      </c>
    </row>
    <row r="4885" spans="1:2">
      <c r="A4885" s="88">
        <v>38220</v>
      </c>
      <c r="B4885" s="89" t="s">
        <v>145</v>
      </c>
    </row>
    <row r="4886" spans="1:2">
      <c r="A4886" s="88">
        <v>38219</v>
      </c>
      <c r="B4886" s="89">
        <v>4.0890000000000004</v>
      </c>
    </row>
    <row r="4887" spans="1:2">
      <c r="A4887" s="88">
        <v>38218</v>
      </c>
      <c r="B4887" s="89">
        <v>4.0940000000000003</v>
      </c>
    </row>
    <row r="4888" spans="1:2">
      <c r="A4888" s="88">
        <v>38217</v>
      </c>
      <c r="B4888" s="89">
        <v>4.1020000000000003</v>
      </c>
    </row>
    <row r="4889" spans="1:2">
      <c r="A4889" s="88">
        <v>38216</v>
      </c>
      <c r="B4889" s="89">
        <v>4.085</v>
      </c>
    </row>
    <row r="4890" spans="1:2">
      <c r="A4890" s="88">
        <v>38215</v>
      </c>
      <c r="B4890" s="89">
        <v>4.1100000000000003</v>
      </c>
    </row>
    <row r="4891" spans="1:2">
      <c r="A4891" s="88">
        <v>38214</v>
      </c>
      <c r="B4891" s="89" t="s">
        <v>145</v>
      </c>
    </row>
    <row r="4892" spans="1:2">
      <c r="A4892" s="88">
        <v>38213</v>
      </c>
      <c r="B4892" s="89" t="s">
        <v>145</v>
      </c>
    </row>
    <row r="4893" spans="1:2">
      <c r="A4893" s="88">
        <v>38212</v>
      </c>
      <c r="B4893" s="89">
        <v>4.07</v>
      </c>
    </row>
    <row r="4894" spans="1:2">
      <c r="A4894" s="88">
        <v>38211</v>
      </c>
      <c r="B4894" s="89">
        <v>4.09</v>
      </c>
    </row>
    <row r="4895" spans="1:2">
      <c r="A4895" s="88">
        <v>38210</v>
      </c>
      <c r="B4895" s="89">
        <v>4.1070000000000002</v>
      </c>
    </row>
    <row r="4896" spans="1:2">
      <c r="A4896" s="88">
        <v>38209</v>
      </c>
      <c r="B4896" s="89">
        <v>4.077</v>
      </c>
    </row>
    <row r="4897" spans="1:2">
      <c r="A4897" s="88">
        <v>38208</v>
      </c>
      <c r="B4897" s="89">
        <v>4.0949999999999998</v>
      </c>
    </row>
    <row r="4898" spans="1:2">
      <c r="A4898" s="88">
        <v>38207</v>
      </c>
      <c r="B4898" s="89" t="s">
        <v>145</v>
      </c>
    </row>
    <row r="4899" spans="1:2">
      <c r="A4899" s="88">
        <v>38206</v>
      </c>
      <c r="B4899" s="89" t="s">
        <v>145</v>
      </c>
    </row>
    <row r="4900" spans="1:2">
      <c r="A4900" s="88">
        <v>38205</v>
      </c>
      <c r="B4900" s="89">
        <v>4.093</v>
      </c>
    </row>
    <row r="4901" spans="1:2">
      <c r="A4901" s="88">
        <v>38204</v>
      </c>
      <c r="B4901" s="89">
        <v>4.1680000000000001</v>
      </c>
    </row>
    <row r="4902" spans="1:2">
      <c r="A4902" s="88">
        <v>38203</v>
      </c>
      <c r="B4902" s="89">
        <v>4.194</v>
      </c>
    </row>
    <row r="4903" spans="1:2">
      <c r="A4903" s="88">
        <v>38202</v>
      </c>
      <c r="B4903" s="89">
        <v>4.2110000000000003</v>
      </c>
    </row>
    <row r="4904" spans="1:2">
      <c r="A4904" s="88">
        <v>38201</v>
      </c>
      <c r="B4904" s="89">
        <v>4.2169999999999996</v>
      </c>
    </row>
    <row r="4905" spans="1:2">
      <c r="A4905" s="88">
        <v>38200</v>
      </c>
      <c r="B4905" s="89" t="s">
        <v>145</v>
      </c>
    </row>
    <row r="4906" spans="1:2">
      <c r="A4906" s="88">
        <v>38199</v>
      </c>
      <c r="B4906" s="89" t="s">
        <v>145</v>
      </c>
    </row>
    <row r="4907" spans="1:2">
      <c r="A4907" s="88">
        <v>38198</v>
      </c>
      <c r="B4907" s="89">
        <v>4.2350000000000003</v>
      </c>
    </row>
    <row r="4908" spans="1:2">
      <c r="A4908" s="88">
        <v>38197</v>
      </c>
      <c r="B4908" s="89">
        <v>4.2949999999999999</v>
      </c>
    </row>
    <row r="4909" spans="1:2">
      <c r="A4909" s="88">
        <v>38196</v>
      </c>
      <c r="B4909" s="89">
        <v>4.319</v>
      </c>
    </row>
    <row r="4910" spans="1:2">
      <c r="A4910" s="88">
        <v>38195</v>
      </c>
      <c r="B4910" s="89">
        <v>4.3120000000000003</v>
      </c>
    </row>
    <row r="4911" spans="1:2">
      <c r="A4911" s="88">
        <v>38194</v>
      </c>
      <c r="B4911" s="89">
        <v>4.2930000000000001</v>
      </c>
    </row>
    <row r="4912" spans="1:2">
      <c r="A4912" s="88">
        <v>38193</v>
      </c>
      <c r="B4912" s="89" t="s">
        <v>145</v>
      </c>
    </row>
    <row r="4913" spans="1:2">
      <c r="A4913" s="88">
        <v>38192</v>
      </c>
      <c r="B4913" s="89" t="s">
        <v>145</v>
      </c>
    </row>
    <row r="4914" spans="1:2">
      <c r="A4914" s="88">
        <v>38191</v>
      </c>
      <c r="B4914" s="89">
        <v>4.2670000000000003</v>
      </c>
    </row>
    <row r="4915" spans="1:2">
      <c r="A4915" s="88">
        <v>38190</v>
      </c>
      <c r="B4915" s="89">
        <v>4.2720000000000002</v>
      </c>
    </row>
    <row r="4916" spans="1:2">
      <c r="A4916" s="88">
        <v>38189</v>
      </c>
      <c r="B4916" s="89">
        <v>4.3040000000000003</v>
      </c>
    </row>
    <row r="4917" spans="1:2">
      <c r="A4917" s="88">
        <v>38188</v>
      </c>
      <c r="B4917" s="89">
        <v>4.234</v>
      </c>
    </row>
    <row r="4918" spans="1:2">
      <c r="A4918" s="88">
        <v>38187</v>
      </c>
      <c r="B4918" s="89">
        <v>4.2160000000000002</v>
      </c>
    </row>
    <row r="4919" spans="1:2">
      <c r="A4919" s="88">
        <v>38186</v>
      </c>
      <c r="B4919" s="89" t="s">
        <v>145</v>
      </c>
    </row>
    <row r="4920" spans="1:2">
      <c r="A4920" s="88">
        <v>38185</v>
      </c>
      <c r="B4920" s="89" t="s">
        <v>145</v>
      </c>
    </row>
    <row r="4921" spans="1:2">
      <c r="A4921" s="88">
        <v>38184</v>
      </c>
      <c r="B4921" s="89">
        <v>4.2160000000000002</v>
      </c>
    </row>
    <row r="4922" spans="1:2">
      <c r="A4922" s="88">
        <v>38183</v>
      </c>
      <c r="B4922" s="89">
        <v>4.2770000000000001</v>
      </c>
    </row>
    <row r="4923" spans="1:2">
      <c r="A4923" s="88">
        <v>38182</v>
      </c>
      <c r="B4923" s="89">
        <v>4.274</v>
      </c>
    </row>
    <row r="4924" spans="1:2">
      <c r="A4924" s="88">
        <v>38181</v>
      </c>
      <c r="B4924" s="89">
        <v>4.282</v>
      </c>
    </row>
    <row r="4925" spans="1:2">
      <c r="A4925" s="88">
        <v>38180</v>
      </c>
      <c r="B4925" s="89">
        <v>4.2380000000000004</v>
      </c>
    </row>
    <row r="4926" spans="1:2">
      <c r="A4926" s="88">
        <v>38179</v>
      </c>
      <c r="B4926" s="89" t="s">
        <v>145</v>
      </c>
    </row>
    <row r="4927" spans="1:2">
      <c r="A4927" s="88">
        <v>38178</v>
      </c>
      <c r="B4927" s="89" t="s">
        <v>145</v>
      </c>
    </row>
    <row r="4928" spans="1:2">
      <c r="A4928" s="88">
        <v>38177</v>
      </c>
      <c r="B4928" s="89">
        <v>4.2629999999999999</v>
      </c>
    </row>
    <row r="4929" spans="1:2">
      <c r="A4929" s="88">
        <v>38176</v>
      </c>
      <c r="B4929" s="89">
        <v>4.2510000000000003</v>
      </c>
    </row>
    <row r="4930" spans="1:2">
      <c r="A4930" s="88">
        <v>38175</v>
      </c>
      <c r="B4930" s="89">
        <v>4.2649999999999997</v>
      </c>
    </row>
    <row r="4931" spans="1:2">
      <c r="A4931" s="88">
        <v>38174</v>
      </c>
      <c r="B4931" s="89">
        <v>4.2779999999999996</v>
      </c>
    </row>
    <row r="4932" spans="1:2">
      <c r="A4932" s="88">
        <v>38173</v>
      </c>
      <c r="B4932" s="89">
        <v>4.2809999999999997</v>
      </c>
    </row>
    <row r="4933" spans="1:2">
      <c r="A4933" s="88">
        <v>38172</v>
      </c>
      <c r="B4933" s="89" t="s">
        <v>145</v>
      </c>
    </row>
    <row r="4934" spans="1:2">
      <c r="A4934" s="88">
        <v>38171</v>
      </c>
      <c r="B4934" s="89" t="s">
        <v>145</v>
      </c>
    </row>
    <row r="4935" spans="1:2">
      <c r="A4935" s="88">
        <v>38170</v>
      </c>
      <c r="B4935" s="89">
        <v>4.28</v>
      </c>
    </row>
    <row r="4936" spans="1:2">
      <c r="A4936" s="88">
        <v>38169</v>
      </c>
      <c r="B4936" s="89">
        <v>4.3390000000000004</v>
      </c>
    </row>
    <row r="4937" spans="1:2">
      <c r="A4937" s="88">
        <v>38168</v>
      </c>
      <c r="B4937" s="89">
        <v>4.3369999999999997</v>
      </c>
    </row>
    <row r="4938" spans="1:2">
      <c r="A4938" s="88">
        <v>38167</v>
      </c>
      <c r="B4938" s="89">
        <v>4.3899999999999997</v>
      </c>
    </row>
    <row r="4939" spans="1:2">
      <c r="A4939" s="88">
        <v>38166</v>
      </c>
      <c r="B4939" s="89">
        <v>4.3899999999999997</v>
      </c>
    </row>
    <row r="4940" spans="1:2">
      <c r="A4940" s="88">
        <v>38165</v>
      </c>
      <c r="B4940" s="89" t="s">
        <v>145</v>
      </c>
    </row>
    <row r="4941" spans="1:2">
      <c r="A4941" s="88">
        <v>38164</v>
      </c>
      <c r="B4941" s="89" t="s">
        <v>145</v>
      </c>
    </row>
    <row r="4942" spans="1:2">
      <c r="A4942" s="88">
        <v>38163</v>
      </c>
      <c r="B4942" s="89">
        <v>4.3440000000000003</v>
      </c>
    </row>
    <row r="4943" spans="1:2">
      <c r="A4943" s="88">
        <v>38162</v>
      </c>
      <c r="B4943" s="89">
        <v>4.32</v>
      </c>
    </row>
    <row r="4944" spans="1:2">
      <c r="A4944" s="88">
        <v>38161</v>
      </c>
      <c r="B4944" s="89">
        <v>4.3840000000000003</v>
      </c>
    </row>
    <row r="4945" spans="1:2">
      <c r="A4945" s="88">
        <v>38160</v>
      </c>
      <c r="B4945" s="89">
        <v>4.3769999999999998</v>
      </c>
    </row>
    <row r="4946" spans="1:2">
      <c r="A4946" s="88">
        <v>38159</v>
      </c>
      <c r="B4946" s="89">
        <v>4.3639999999999999</v>
      </c>
    </row>
    <row r="4947" spans="1:2">
      <c r="A4947" s="88">
        <v>38158</v>
      </c>
      <c r="B4947" s="89" t="s">
        <v>145</v>
      </c>
    </row>
    <row r="4948" spans="1:2">
      <c r="A4948" s="88">
        <v>38157</v>
      </c>
      <c r="B4948" s="89" t="s">
        <v>145</v>
      </c>
    </row>
    <row r="4949" spans="1:2">
      <c r="A4949" s="88">
        <v>38156</v>
      </c>
      <c r="B4949" s="89">
        <v>4.3760000000000003</v>
      </c>
    </row>
    <row r="4950" spans="1:2">
      <c r="A4950" s="88">
        <v>38155</v>
      </c>
      <c r="B4950" s="89">
        <v>4.4089999999999998</v>
      </c>
    </row>
    <row r="4951" spans="1:2">
      <c r="A4951" s="88">
        <v>38154</v>
      </c>
      <c r="B4951" s="89">
        <v>4.3979999999999997</v>
      </c>
    </row>
    <row r="4952" spans="1:2">
      <c r="A4952" s="88">
        <v>38153</v>
      </c>
      <c r="B4952" s="89">
        <v>4.3609999999999998</v>
      </c>
    </row>
    <row r="4953" spans="1:2">
      <c r="A4953" s="88">
        <v>38152</v>
      </c>
      <c r="B4953" s="89">
        <v>4.4459999999999997</v>
      </c>
    </row>
    <row r="4954" spans="1:2">
      <c r="A4954" s="88">
        <v>38151</v>
      </c>
      <c r="B4954" s="89" t="s">
        <v>145</v>
      </c>
    </row>
    <row r="4955" spans="1:2">
      <c r="A4955" s="88">
        <v>38150</v>
      </c>
      <c r="B4955" s="89" t="s">
        <v>145</v>
      </c>
    </row>
    <row r="4956" spans="1:2">
      <c r="A4956" s="88">
        <v>38149</v>
      </c>
      <c r="B4956" s="89">
        <v>4.45</v>
      </c>
    </row>
    <row r="4957" spans="1:2">
      <c r="A4957" s="88">
        <v>38148</v>
      </c>
      <c r="B4957" s="89">
        <v>4.431</v>
      </c>
    </row>
    <row r="4958" spans="1:2">
      <c r="A4958" s="88">
        <v>38147</v>
      </c>
      <c r="B4958" s="89">
        <v>4.41</v>
      </c>
    </row>
    <row r="4959" spans="1:2">
      <c r="A4959" s="88">
        <v>38146</v>
      </c>
      <c r="B4959" s="89">
        <v>4.4029999999999996</v>
      </c>
    </row>
    <row r="4960" spans="1:2">
      <c r="A4960" s="88">
        <v>38145</v>
      </c>
      <c r="B4960" s="89">
        <v>4.4180000000000001</v>
      </c>
    </row>
    <row r="4961" spans="1:2">
      <c r="A4961" s="88">
        <v>38144</v>
      </c>
      <c r="B4961" s="89" t="s">
        <v>145</v>
      </c>
    </row>
    <row r="4962" spans="1:2">
      <c r="A4962" s="88">
        <v>38143</v>
      </c>
      <c r="B4962" s="89" t="s">
        <v>145</v>
      </c>
    </row>
    <row r="4963" spans="1:2">
      <c r="A4963" s="88">
        <v>38142</v>
      </c>
      <c r="B4963" s="89">
        <v>4.42</v>
      </c>
    </row>
    <row r="4964" spans="1:2">
      <c r="A4964" s="88">
        <v>38141</v>
      </c>
      <c r="B4964" s="89">
        <v>4.41</v>
      </c>
    </row>
    <row r="4965" spans="1:2">
      <c r="A4965" s="88">
        <v>38140</v>
      </c>
      <c r="B4965" s="89">
        <v>4.41</v>
      </c>
    </row>
    <row r="4966" spans="1:2">
      <c r="A4966" s="88">
        <v>38139</v>
      </c>
      <c r="B4966" s="89">
        <v>4.4000000000000004</v>
      </c>
    </row>
    <row r="4967" spans="1:2">
      <c r="A4967" s="88">
        <v>38138</v>
      </c>
      <c r="B4967" s="89">
        <v>4.4000000000000004</v>
      </c>
    </row>
    <row r="4968" spans="1:2">
      <c r="A4968" s="88">
        <v>38137</v>
      </c>
      <c r="B4968" s="89" t="s">
        <v>145</v>
      </c>
    </row>
    <row r="4969" spans="1:2">
      <c r="A4969" s="88">
        <v>38136</v>
      </c>
      <c r="B4969" s="89" t="s">
        <v>145</v>
      </c>
    </row>
    <row r="4970" spans="1:2">
      <c r="A4970" s="88">
        <v>38135</v>
      </c>
      <c r="B4970" s="89">
        <v>4.3499999999999996</v>
      </c>
    </row>
    <row r="4971" spans="1:2">
      <c r="A4971" s="88">
        <v>38134</v>
      </c>
      <c r="B4971" s="89">
        <v>4.3099999999999996</v>
      </c>
    </row>
    <row r="4972" spans="1:2">
      <c r="A4972" s="88">
        <v>38133</v>
      </c>
      <c r="B4972" s="89">
        <v>4.3499999999999996</v>
      </c>
    </row>
    <row r="4973" spans="1:2">
      <c r="A4973" s="88">
        <v>38132</v>
      </c>
      <c r="B4973" s="89">
        <v>4.37</v>
      </c>
    </row>
    <row r="4974" spans="1:2">
      <c r="A4974" s="88">
        <v>38131</v>
      </c>
      <c r="B4974" s="89">
        <v>4.3899999999999997</v>
      </c>
    </row>
    <row r="4975" spans="1:2">
      <c r="A4975" s="88">
        <v>38130</v>
      </c>
      <c r="B4975" s="89" t="s">
        <v>145</v>
      </c>
    </row>
    <row r="4976" spans="1:2">
      <c r="A4976" s="88">
        <v>38129</v>
      </c>
      <c r="B4976" s="89" t="s">
        <v>145</v>
      </c>
    </row>
    <row r="4977" spans="1:2">
      <c r="A4977" s="88">
        <v>38128</v>
      </c>
      <c r="B4977" s="89">
        <v>4.3499999999999996</v>
      </c>
    </row>
    <row r="4978" spans="1:2">
      <c r="A4978" s="88">
        <v>38127</v>
      </c>
      <c r="B4978" s="89">
        <v>4.3899999999999997</v>
      </c>
    </row>
    <row r="4979" spans="1:2">
      <c r="A4979" s="88">
        <v>38126</v>
      </c>
      <c r="B4979" s="89">
        <v>4.41</v>
      </c>
    </row>
    <row r="4980" spans="1:2">
      <c r="A4980" s="88">
        <v>38125</v>
      </c>
      <c r="B4980" s="89">
        <v>4.3600000000000003</v>
      </c>
    </row>
    <row r="4981" spans="1:2">
      <c r="A4981" s="88">
        <v>38124</v>
      </c>
      <c r="B4981" s="89">
        <v>4.33</v>
      </c>
    </row>
    <row r="4982" spans="1:2">
      <c r="A4982" s="88">
        <v>38123</v>
      </c>
      <c r="B4982" s="89" t="s">
        <v>145</v>
      </c>
    </row>
    <row r="4983" spans="1:2">
      <c r="A4983" s="88">
        <v>38122</v>
      </c>
      <c r="B4983" s="89" t="s">
        <v>145</v>
      </c>
    </row>
    <row r="4984" spans="1:2">
      <c r="A4984" s="88">
        <v>38121</v>
      </c>
      <c r="B4984" s="89">
        <v>4.38</v>
      </c>
    </row>
    <row r="4985" spans="1:2">
      <c r="A4985" s="88">
        <v>38120</v>
      </c>
      <c r="B4985" s="89">
        <v>4.41</v>
      </c>
    </row>
    <row r="4986" spans="1:2">
      <c r="A4986" s="88">
        <v>38119</v>
      </c>
      <c r="B4986" s="89">
        <v>4.3899999999999997</v>
      </c>
    </row>
    <row r="4987" spans="1:2">
      <c r="A4987" s="88">
        <v>38118</v>
      </c>
      <c r="B4987" s="89">
        <v>4.3600000000000003</v>
      </c>
    </row>
    <row r="4988" spans="1:2">
      <c r="A4988" s="88">
        <v>38117</v>
      </c>
      <c r="B4988" s="89">
        <v>4.3600000000000003</v>
      </c>
    </row>
    <row r="4989" spans="1:2">
      <c r="A4989" s="88">
        <v>38116</v>
      </c>
      <c r="B4989" s="89" t="s">
        <v>145</v>
      </c>
    </row>
    <row r="4990" spans="1:2">
      <c r="A4990" s="88">
        <v>38115</v>
      </c>
      <c r="B4990" s="89" t="s">
        <v>145</v>
      </c>
    </row>
    <row r="4991" spans="1:2">
      <c r="A4991" s="88">
        <v>38114</v>
      </c>
      <c r="B4991" s="89">
        <v>4.37</v>
      </c>
    </row>
    <row r="4992" spans="1:2">
      <c r="A4992" s="88">
        <v>38113</v>
      </c>
      <c r="B4992" s="89">
        <v>4.2699999999999996</v>
      </c>
    </row>
    <row r="4993" spans="1:2">
      <c r="A4993" s="88">
        <v>38112</v>
      </c>
      <c r="B4993" s="89">
        <v>4.24</v>
      </c>
    </row>
    <row r="4994" spans="1:2">
      <c r="A4994" s="88">
        <v>38111</v>
      </c>
      <c r="B4994" s="89">
        <v>4.22</v>
      </c>
    </row>
    <row r="4995" spans="1:2">
      <c r="A4995" s="88">
        <v>38110</v>
      </c>
      <c r="B4995" s="89">
        <v>4.22</v>
      </c>
    </row>
    <row r="4996" spans="1:2">
      <c r="A4996" s="88">
        <v>38109</v>
      </c>
      <c r="B4996" s="89" t="s">
        <v>145</v>
      </c>
    </row>
    <row r="4997" spans="1:2">
      <c r="A4997" s="88">
        <v>38108</v>
      </c>
      <c r="B4997" s="89" t="s">
        <v>145</v>
      </c>
    </row>
    <row r="4998" spans="1:2">
      <c r="A4998" s="88">
        <v>38107</v>
      </c>
      <c r="B4998" s="89">
        <v>4.24</v>
      </c>
    </row>
    <row r="4999" spans="1:2">
      <c r="A4999" s="88">
        <v>38106</v>
      </c>
      <c r="B4999" s="89">
        <v>4.2699999999999996</v>
      </c>
    </row>
    <row r="5000" spans="1:2">
      <c r="A5000" s="88">
        <v>38105</v>
      </c>
      <c r="B5000" s="89">
        <v>4.2699999999999996</v>
      </c>
    </row>
    <row r="5001" spans="1:2">
      <c r="A5001" s="88">
        <v>38104</v>
      </c>
      <c r="B5001" s="89">
        <v>4.26</v>
      </c>
    </row>
    <row r="5002" spans="1:2">
      <c r="A5002" s="88">
        <v>38103</v>
      </c>
      <c r="B5002" s="89">
        <v>4.26</v>
      </c>
    </row>
    <row r="5003" spans="1:2">
      <c r="A5003" s="88">
        <v>38102</v>
      </c>
      <c r="B5003" s="89" t="s">
        <v>145</v>
      </c>
    </row>
    <row r="5004" spans="1:2">
      <c r="A5004" s="88">
        <v>38101</v>
      </c>
      <c r="B5004" s="89" t="s">
        <v>145</v>
      </c>
    </row>
    <row r="5005" spans="1:2">
      <c r="A5005" s="88">
        <v>38100</v>
      </c>
      <c r="B5005" s="89">
        <v>4.26</v>
      </c>
    </row>
    <row r="5006" spans="1:2">
      <c r="A5006" s="88">
        <v>38099</v>
      </c>
      <c r="B5006" s="89">
        <v>4.2300000000000004</v>
      </c>
    </row>
    <row r="5007" spans="1:2">
      <c r="A5007" s="88">
        <v>38098</v>
      </c>
      <c r="B5007" s="89">
        <v>4.2300000000000004</v>
      </c>
    </row>
    <row r="5008" spans="1:2">
      <c r="A5008" s="88">
        <v>38097</v>
      </c>
      <c r="B5008" s="89">
        <v>4.22</v>
      </c>
    </row>
    <row r="5009" spans="1:2">
      <c r="A5009" s="88">
        <v>38096</v>
      </c>
      <c r="B5009" s="89">
        <v>4.18</v>
      </c>
    </row>
    <row r="5010" spans="1:2">
      <c r="A5010" s="88">
        <v>38095</v>
      </c>
      <c r="B5010" s="89" t="s">
        <v>145</v>
      </c>
    </row>
    <row r="5011" spans="1:2">
      <c r="A5011" s="88">
        <v>38094</v>
      </c>
      <c r="B5011" s="89" t="s">
        <v>145</v>
      </c>
    </row>
    <row r="5012" spans="1:2">
      <c r="A5012" s="88">
        <v>38093</v>
      </c>
      <c r="B5012" s="89">
        <v>4.18</v>
      </c>
    </row>
    <row r="5013" spans="1:2">
      <c r="A5013" s="88">
        <v>38092</v>
      </c>
      <c r="B5013" s="89">
        <v>4.18</v>
      </c>
    </row>
    <row r="5014" spans="1:2">
      <c r="A5014" s="88">
        <v>38091</v>
      </c>
      <c r="B5014" s="89">
        <v>4.1900000000000004</v>
      </c>
    </row>
    <row r="5015" spans="1:2">
      <c r="A5015" s="88">
        <v>38090</v>
      </c>
      <c r="B5015" s="89">
        <v>4.17</v>
      </c>
    </row>
    <row r="5016" spans="1:2">
      <c r="A5016" s="88">
        <v>38089</v>
      </c>
      <c r="B5016" s="89" t="s">
        <v>145</v>
      </c>
    </row>
    <row r="5017" spans="1:2">
      <c r="A5017" s="88">
        <v>38088</v>
      </c>
      <c r="B5017" s="89" t="s">
        <v>145</v>
      </c>
    </row>
    <row r="5018" spans="1:2">
      <c r="A5018" s="88">
        <v>38087</v>
      </c>
      <c r="B5018" s="89" t="s">
        <v>145</v>
      </c>
    </row>
    <row r="5019" spans="1:2">
      <c r="A5019" s="88">
        <v>38086</v>
      </c>
      <c r="B5019" s="89">
        <v>4.09</v>
      </c>
    </row>
    <row r="5020" spans="1:2">
      <c r="A5020" s="88">
        <v>38085</v>
      </c>
      <c r="B5020" s="89">
        <v>4.09</v>
      </c>
    </row>
    <row r="5021" spans="1:2">
      <c r="A5021" s="88">
        <v>38084</v>
      </c>
      <c r="B5021" s="89">
        <v>4.08</v>
      </c>
    </row>
    <row r="5022" spans="1:2">
      <c r="A5022" s="88">
        <v>38083</v>
      </c>
      <c r="B5022" s="89">
        <v>4.0999999999999996</v>
      </c>
    </row>
    <row r="5023" spans="1:2">
      <c r="A5023" s="88">
        <v>38082</v>
      </c>
      <c r="B5023" s="89">
        <v>4.13</v>
      </c>
    </row>
    <row r="5024" spans="1:2">
      <c r="A5024" s="88">
        <v>38081</v>
      </c>
      <c r="B5024" s="89" t="s">
        <v>145</v>
      </c>
    </row>
    <row r="5025" spans="1:2">
      <c r="A5025" s="88">
        <v>38080</v>
      </c>
      <c r="B5025" s="89" t="s">
        <v>145</v>
      </c>
    </row>
    <row r="5026" spans="1:2">
      <c r="A5026" s="88">
        <v>38079</v>
      </c>
      <c r="B5026" s="89">
        <v>4.16</v>
      </c>
    </row>
    <row r="5027" spans="1:2">
      <c r="A5027" s="88">
        <v>38078</v>
      </c>
      <c r="B5027" s="89">
        <v>4.04</v>
      </c>
    </row>
    <row r="5028" spans="1:2">
      <c r="A5028" s="88">
        <v>38077</v>
      </c>
      <c r="B5028" s="89">
        <v>4.0199999999999996</v>
      </c>
    </row>
    <row r="5029" spans="1:2">
      <c r="A5029" s="88">
        <v>38076</v>
      </c>
      <c r="B5029" s="89">
        <v>4.0199999999999996</v>
      </c>
    </row>
    <row r="5030" spans="1:2">
      <c r="A5030" s="88">
        <v>38075</v>
      </c>
      <c r="B5030" s="89">
        <v>4.0199999999999996</v>
      </c>
    </row>
    <row r="5031" spans="1:2">
      <c r="A5031" s="88">
        <v>38074</v>
      </c>
      <c r="B5031" s="89" t="s">
        <v>145</v>
      </c>
    </row>
    <row r="5032" spans="1:2">
      <c r="A5032" s="88">
        <v>38073</v>
      </c>
      <c r="B5032" s="89" t="s">
        <v>145</v>
      </c>
    </row>
    <row r="5033" spans="1:2">
      <c r="A5033" s="88">
        <v>38072</v>
      </c>
      <c r="B5033" s="89">
        <v>3.93</v>
      </c>
    </row>
    <row r="5034" spans="1:2">
      <c r="A5034" s="88">
        <v>38071</v>
      </c>
      <c r="B5034" s="89">
        <v>3.93</v>
      </c>
    </row>
    <row r="5035" spans="1:2">
      <c r="A5035" s="88">
        <v>38070</v>
      </c>
      <c r="B5035" s="89">
        <v>3.94</v>
      </c>
    </row>
    <row r="5036" spans="1:2">
      <c r="A5036" s="88">
        <v>38069</v>
      </c>
      <c r="B5036" s="89">
        <v>3.97</v>
      </c>
    </row>
    <row r="5037" spans="1:2">
      <c r="A5037" s="88">
        <v>38068</v>
      </c>
      <c r="B5037" s="89">
        <v>3.89</v>
      </c>
    </row>
    <row r="5038" spans="1:2">
      <c r="A5038" s="88">
        <v>38067</v>
      </c>
      <c r="B5038" s="89" t="s">
        <v>145</v>
      </c>
    </row>
    <row r="5039" spans="1:2">
      <c r="A5039" s="88">
        <v>38066</v>
      </c>
      <c r="B5039" s="89" t="s">
        <v>145</v>
      </c>
    </row>
    <row r="5040" spans="1:2">
      <c r="A5040" s="88">
        <v>38065</v>
      </c>
      <c r="B5040" s="89">
        <v>3.91</v>
      </c>
    </row>
    <row r="5041" spans="1:2">
      <c r="A5041" s="88">
        <v>38064</v>
      </c>
      <c r="B5041" s="89">
        <v>3.91</v>
      </c>
    </row>
    <row r="5042" spans="1:2">
      <c r="A5042" s="88">
        <v>38063</v>
      </c>
      <c r="B5042" s="89">
        <v>3.92</v>
      </c>
    </row>
    <row r="5043" spans="1:2">
      <c r="A5043" s="88">
        <v>38062</v>
      </c>
      <c r="B5043" s="89">
        <v>3.95</v>
      </c>
    </row>
    <row r="5044" spans="1:2">
      <c r="A5044" s="88">
        <v>38061</v>
      </c>
      <c r="B5044" s="89">
        <v>3.91</v>
      </c>
    </row>
    <row r="5045" spans="1:2">
      <c r="A5045" s="88">
        <v>38060</v>
      </c>
      <c r="B5045" s="89" t="s">
        <v>145</v>
      </c>
    </row>
    <row r="5046" spans="1:2">
      <c r="A5046" s="88">
        <v>38059</v>
      </c>
      <c r="B5046" s="89" t="s">
        <v>145</v>
      </c>
    </row>
    <row r="5047" spans="1:2">
      <c r="A5047" s="88">
        <v>38058</v>
      </c>
      <c r="B5047" s="89">
        <v>3.93</v>
      </c>
    </row>
    <row r="5048" spans="1:2">
      <c r="A5048" s="88">
        <v>38057</v>
      </c>
      <c r="B5048" s="89">
        <v>3.94</v>
      </c>
    </row>
    <row r="5049" spans="1:2">
      <c r="A5049" s="88">
        <v>38056</v>
      </c>
      <c r="B5049" s="89">
        <v>3.95</v>
      </c>
    </row>
    <row r="5050" spans="1:2">
      <c r="A5050" s="88">
        <v>38055</v>
      </c>
      <c r="B5050" s="89">
        <v>3.94</v>
      </c>
    </row>
    <row r="5051" spans="1:2">
      <c r="A5051" s="88">
        <v>38054</v>
      </c>
      <c r="B5051" s="89">
        <v>3.94</v>
      </c>
    </row>
    <row r="5052" spans="1:2">
      <c r="A5052" s="88">
        <v>38053</v>
      </c>
      <c r="B5052" s="89" t="s">
        <v>145</v>
      </c>
    </row>
    <row r="5053" spans="1:2">
      <c r="A5053" s="88">
        <v>38052</v>
      </c>
      <c r="B5053" s="89" t="s">
        <v>145</v>
      </c>
    </row>
    <row r="5054" spans="1:2">
      <c r="A5054" s="88">
        <v>38051</v>
      </c>
      <c r="B5054" s="89">
        <v>4.01</v>
      </c>
    </row>
    <row r="5055" spans="1:2">
      <c r="A5055" s="88">
        <v>38050</v>
      </c>
      <c r="B5055" s="89">
        <v>4.12</v>
      </c>
    </row>
    <row r="5056" spans="1:2">
      <c r="A5056" s="88">
        <v>38049</v>
      </c>
      <c r="B5056" s="89">
        <v>4.1399999999999997</v>
      </c>
    </row>
    <row r="5057" spans="1:2">
      <c r="A5057" s="88">
        <v>38048</v>
      </c>
      <c r="B5057" s="89">
        <v>4.09</v>
      </c>
    </row>
    <row r="5058" spans="1:2">
      <c r="A5058" s="88">
        <v>38047</v>
      </c>
      <c r="B5058" s="89">
        <v>4.07</v>
      </c>
    </row>
    <row r="5059" spans="1:2">
      <c r="A5059" s="88">
        <v>38046</v>
      </c>
      <c r="B5059" s="89" t="s">
        <v>145</v>
      </c>
    </row>
    <row r="5060" spans="1:2">
      <c r="A5060" s="88">
        <v>38045</v>
      </c>
      <c r="B5060" s="89" t="s">
        <v>145</v>
      </c>
    </row>
    <row r="5061" spans="1:2">
      <c r="A5061" s="88">
        <v>38044</v>
      </c>
      <c r="B5061" s="89">
        <v>4.08</v>
      </c>
    </row>
    <row r="5062" spans="1:2">
      <c r="A5062" s="88">
        <v>38043</v>
      </c>
      <c r="B5062" s="89">
        <v>4.0999999999999996</v>
      </c>
    </row>
    <row r="5063" spans="1:2">
      <c r="A5063" s="88">
        <v>38042</v>
      </c>
      <c r="B5063" s="89">
        <v>4.0999999999999996</v>
      </c>
    </row>
    <row r="5064" spans="1:2">
      <c r="A5064" s="88">
        <v>38041</v>
      </c>
      <c r="B5064" s="89">
        <v>4.0999999999999996</v>
      </c>
    </row>
    <row r="5065" spans="1:2">
      <c r="A5065" s="88">
        <v>38040</v>
      </c>
      <c r="B5065" s="89">
        <v>4.1399999999999997</v>
      </c>
    </row>
    <row r="5066" spans="1:2">
      <c r="A5066" s="88">
        <v>38039</v>
      </c>
      <c r="B5066" s="89" t="s">
        <v>145</v>
      </c>
    </row>
    <row r="5067" spans="1:2">
      <c r="A5067" s="88">
        <v>38038</v>
      </c>
      <c r="B5067" s="89" t="s">
        <v>145</v>
      </c>
    </row>
    <row r="5068" spans="1:2">
      <c r="A5068" s="88">
        <v>38037</v>
      </c>
      <c r="B5068" s="89">
        <v>4.1500000000000004</v>
      </c>
    </row>
    <row r="5069" spans="1:2">
      <c r="A5069" s="88">
        <v>38036</v>
      </c>
      <c r="B5069" s="89">
        <v>4.1399999999999997</v>
      </c>
    </row>
    <row r="5070" spans="1:2">
      <c r="A5070" s="88">
        <v>38035</v>
      </c>
      <c r="B5070" s="89">
        <v>4.0999999999999996</v>
      </c>
    </row>
    <row r="5071" spans="1:2">
      <c r="A5071" s="88">
        <v>38034</v>
      </c>
      <c r="B5071" s="89">
        <v>4.0999999999999996</v>
      </c>
    </row>
    <row r="5072" spans="1:2">
      <c r="A5072" s="88">
        <v>38033</v>
      </c>
      <c r="B5072" s="89">
        <v>4.12</v>
      </c>
    </row>
    <row r="5073" spans="1:2">
      <c r="A5073" s="88">
        <v>38032</v>
      </c>
      <c r="B5073" s="89" t="s">
        <v>145</v>
      </c>
    </row>
    <row r="5074" spans="1:2">
      <c r="A5074" s="88">
        <v>38031</v>
      </c>
      <c r="B5074" s="89" t="s">
        <v>145</v>
      </c>
    </row>
    <row r="5075" spans="1:2">
      <c r="A5075" s="88">
        <v>38030</v>
      </c>
      <c r="B5075" s="89">
        <v>4.1100000000000003</v>
      </c>
    </row>
    <row r="5076" spans="1:2">
      <c r="A5076" s="88">
        <v>38029</v>
      </c>
      <c r="B5076" s="89">
        <v>4.1399999999999997</v>
      </c>
    </row>
    <row r="5077" spans="1:2">
      <c r="A5077" s="88">
        <v>38028</v>
      </c>
      <c r="B5077" s="89">
        <v>4.13</v>
      </c>
    </row>
    <row r="5078" spans="1:2">
      <c r="A5078" s="88">
        <v>38027</v>
      </c>
      <c r="B5078" s="89">
        <v>4.1500000000000004</v>
      </c>
    </row>
    <row r="5079" spans="1:2">
      <c r="A5079" s="88">
        <v>38026</v>
      </c>
      <c r="B5079" s="89">
        <v>4.1500000000000004</v>
      </c>
    </row>
    <row r="5080" spans="1:2">
      <c r="A5080" s="88">
        <v>38025</v>
      </c>
      <c r="B5080" s="89" t="s">
        <v>145</v>
      </c>
    </row>
    <row r="5081" spans="1:2">
      <c r="A5081" s="88">
        <v>38024</v>
      </c>
      <c r="B5081" s="89" t="s">
        <v>145</v>
      </c>
    </row>
    <row r="5082" spans="1:2">
      <c r="A5082" s="88">
        <v>38023</v>
      </c>
      <c r="B5082" s="89">
        <v>4.16</v>
      </c>
    </row>
    <row r="5083" spans="1:2">
      <c r="A5083" s="88">
        <v>38022</v>
      </c>
      <c r="B5083" s="89">
        <v>4.2</v>
      </c>
    </row>
    <row r="5084" spans="1:2">
      <c r="A5084" s="88">
        <v>38021</v>
      </c>
      <c r="B5084" s="89">
        <v>4.22</v>
      </c>
    </row>
    <row r="5085" spans="1:2">
      <c r="A5085" s="88">
        <v>38020</v>
      </c>
      <c r="B5085" s="89">
        <v>4.2300000000000004</v>
      </c>
    </row>
    <row r="5086" spans="1:2">
      <c r="A5086" s="88">
        <v>38019</v>
      </c>
      <c r="B5086" s="89">
        <v>4.25</v>
      </c>
    </row>
    <row r="5087" spans="1:2">
      <c r="A5087" s="88">
        <v>38018</v>
      </c>
      <c r="B5087" s="89" t="s">
        <v>145</v>
      </c>
    </row>
    <row r="5088" spans="1:2">
      <c r="A5088" s="88">
        <v>38017</v>
      </c>
      <c r="B5088" s="89" t="s">
        <v>145</v>
      </c>
    </row>
    <row r="5089" spans="1:2">
      <c r="A5089" s="88">
        <v>38016</v>
      </c>
      <c r="B5089" s="89">
        <v>4.26</v>
      </c>
    </row>
    <row r="5090" spans="1:2">
      <c r="A5090" s="88">
        <v>38015</v>
      </c>
      <c r="B5090" s="89">
        <v>4.28</v>
      </c>
    </row>
    <row r="5091" spans="1:2">
      <c r="A5091" s="88">
        <v>38014</v>
      </c>
      <c r="B5091" s="89">
        <v>4.17</v>
      </c>
    </row>
    <row r="5092" spans="1:2">
      <c r="A5092" s="88">
        <v>38013</v>
      </c>
      <c r="B5092" s="89">
        <v>4.17</v>
      </c>
    </row>
    <row r="5093" spans="1:2">
      <c r="A5093" s="88">
        <v>38012</v>
      </c>
      <c r="B5093" s="89">
        <v>4.18</v>
      </c>
    </row>
    <row r="5094" spans="1:2">
      <c r="A5094" s="88">
        <v>38011</v>
      </c>
      <c r="B5094" s="89" t="s">
        <v>145</v>
      </c>
    </row>
    <row r="5095" spans="1:2">
      <c r="A5095" s="88">
        <v>38010</v>
      </c>
      <c r="B5095" s="89" t="s">
        <v>145</v>
      </c>
    </row>
    <row r="5096" spans="1:2">
      <c r="A5096" s="88">
        <v>38009</v>
      </c>
      <c r="B5096" s="89">
        <v>4.1100000000000003</v>
      </c>
    </row>
    <row r="5097" spans="1:2">
      <c r="A5097" s="88">
        <v>38008</v>
      </c>
      <c r="B5097" s="89">
        <v>4.1500000000000004</v>
      </c>
    </row>
    <row r="5098" spans="1:2">
      <c r="A5098" s="88">
        <v>38007</v>
      </c>
      <c r="B5098" s="89">
        <v>4.17</v>
      </c>
    </row>
    <row r="5099" spans="1:2">
      <c r="A5099" s="88">
        <v>38006</v>
      </c>
      <c r="B5099" s="89">
        <v>4.1500000000000004</v>
      </c>
    </row>
    <row r="5100" spans="1:2">
      <c r="A5100" s="88">
        <v>38005</v>
      </c>
      <c r="B5100" s="89">
        <v>4.18</v>
      </c>
    </row>
    <row r="5101" spans="1:2">
      <c r="A5101" s="88">
        <v>38004</v>
      </c>
      <c r="B5101" s="89" t="s">
        <v>145</v>
      </c>
    </row>
    <row r="5102" spans="1:2">
      <c r="A5102" s="88">
        <v>38003</v>
      </c>
      <c r="B5102" s="89" t="s">
        <v>145</v>
      </c>
    </row>
    <row r="5103" spans="1:2">
      <c r="A5103" s="88">
        <v>38002</v>
      </c>
      <c r="B5103" s="89">
        <v>4.17</v>
      </c>
    </row>
    <row r="5104" spans="1:2">
      <c r="A5104" s="88">
        <v>38001</v>
      </c>
      <c r="B5104" s="89">
        <v>4.16</v>
      </c>
    </row>
    <row r="5105" spans="1:2">
      <c r="A5105" s="88">
        <v>38000</v>
      </c>
      <c r="B5105" s="89">
        <v>4.16</v>
      </c>
    </row>
    <row r="5106" spans="1:2">
      <c r="A5106" s="88">
        <v>37999</v>
      </c>
      <c r="B5106" s="89">
        <v>4.1500000000000004</v>
      </c>
    </row>
    <row r="5107" spans="1:2">
      <c r="A5107" s="88">
        <v>37998</v>
      </c>
      <c r="B5107" s="89">
        <v>4.13</v>
      </c>
    </row>
    <row r="5108" spans="1:2">
      <c r="A5108" s="88">
        <v>37997</v>
      </c>
      <c r="B5108" s="89" t="s">
        <v>145</v>
      </c>
    </row>
    <row r="5109" spans="1:2">
      <c r="A5109" s="88">
        <v>37996</v>
      </c>
      <c r="B5109" s="89" t="s">
        <v>145</v>
      </c>
    </row>
    <row r="5110" spans="1:2">
      <c r="A5110" s="88">
        <v>37995</v>
      </c>
      <c r="B5110" s="89">
        <v>4.1500000000000004</v>
      </c>
    </row>
    <row r="5111" spans="1:2">
      <c r="A5111" s="88">
        <v>37994</v>
      </c>
      <c r="B5111" s="89">
        <v>4.22</v>
      </c>
    </row>
    <row r="5112" spans="1:2">
      <c r="A5112" s="88">
        <v>37993</v>
      </c>
      <c r="B5112" s="89">
        <v>4.25</v>
      </c>
    </row>
    <row r="5113" spans="1:2">
      <c r="A5113" s="88">
        <v>37992</v>
      </c>
      <c r="B5113" s="89">
        <v>4.2699999999999996</v>
      </c>
    </row>
    <row r="5114" spans="1:2">
      <c r="A5114" s="88">
        <v>37991</v>
      </c>
      <c r="B5114" s="89">
        <v>4.34</v>
      </c>
    </row>
    <row r="5115" spans="1:2">
      <c r="A5115" s="88">
        <v>37990</v>
      </c>
      <c r="B5115" s="89" t="s">
        <v>145</v>
      </c>
    </row>
    <row r="5116" spans="1:2">
      <c r="A5116" s="88">
        <v>37989</v>
      </c>
      <c r="B5116" s="89" t="s">
        <v>145</v>
      </c>
    </row>
    <row r="5117" spans="1:2">
      <c r="A5117" s="88">
        <v>37988</v>
      </c>
      <c r="B5117" s="89">
        <v>4.34</v>
      </c>
    </row>
    <row r="5118" spans="1:2">
      <c r="A5118" s="88">
        <v>37987</v>
      </c>
      <c r="B5118" s="89" t="s">
        <v>145</v>
      </c>
    </row>
    <row r="5119" spans="1:2">
      <c r="A5119" s="88">
        <v>37986</v>
      </c>
      <c r="B5119" s="89">
        <v>4.3</v>
      </c>
    </row>
    <row r="5120" spans="1:2">
      <c r="A5120" s="88">
        <v>37985</v>
      </c>
      <c r="B5120" s="89">
        <v>4.3</v>
      </c>
    </row>
    <row r="5121" spans="1:2">
      <c r="A5121" s="88">
        <v>37984</v>
      </c>
      <c r="B5121" s="89">
        <v>4.2699999999999996</v>
      </c>
    </row>
    <row r="5122" spans="1:2">
      <c r="A5122" s="88">
        <v>37983</v>
      </c>
      <c r="B5122" s="89" t="s">
        <v>145</v>
      </c>
    </row>
    <row r="5123" spans="1:2">
      <c r="A5123" s="88">
        <v>37982</v>
      </c>
      <c r="B5123" s="89" t="s">
        <v>145</v>
      </c>
    </row>
    <row r="5124" spans="1:2">
      <c r="A5124" s="88">
        <v>37981</v>
      </c>
      <c r="B5124" s="89" t="s">
        <v>145</v>
      </c>
    </row>
    <row r="5125" spans="1:2">
      <c r="A5125" s="88">
        <v>37980</v>
      </c>
      <c r="B5125" s="89" t="s">
        <v>145</v>
      </c>
    </row>
    <row r="5126" spans="1:2">
      <c r="A5126" s="88">
        <v>37979</v>
      </c>
      <c r="B5126" s="89">
        <v>4.26</v>
      </c>
    </row>
    <row r="5127" spans="1:2">
      <c r="A5127" s="88">
        <v>37978</v>
      </c>
      <c r="B5127" s="89">
        <v>4.25</v>
      </c>
    </row>
    <row r="5128" spans="1:2">
      <c r="A5128" s="88">
        <v>37977</v>
      </c>
      <c r="B5128" s="89">
        <v>4.2699999999999996</v>
      </c>
    </row>
    <row r="5129" spans="1:2">
      <c r="A5129" s="88">
        <v>37976</v>
      </c>
      <c r="B5129" s="89" t="s">
        <v>145</v>
      </c>
    </row>
    <row r="5130" spans="1:2">
      <c r="A5130" s="88">
        <v>37975</v>
      </c>
      <c r="B5130" s="89" t="s">
        <v>145</v>
      </c>
    </row>
    <row r="5131" spans="1:2">
      <c r="A5131" s="88">
        <v>37974</v>
      </c>
      <c r="B5131" s="89">
        <v>4.2699999999999996</v>
      </c>
    </row>
    <row r="5132" spans="1:2">
      <c r="A5132" s="88">
        <v>37973</v>
      </c>
      <c r="B5132" s="89">
        <v>4.26</v>
      </c>
    </row>
    <row r="5133" spans="1:2">
      <c r="A5133" s="88">
        <v>37972</v>
      </c>
      <c r="B5133" s="89">
        <v>4.26</v>
      </c>
    </row>
    <row r="5134" spans="1:2">
      <c r="A5134" s="88">
        <v>37971</v>
      </c>
      <c r="B5134" s="89">
        <v>4.3099999999999996</v>
      </c>
    </row>
    <row r="5135" spans="1:2">
      <c r="A5135" s="88">
        <v>37970</v>
      </c>
      <c r="B5135" s="89">
        <v>4.32</v>
      </c>
    </row>
    <row r="5136" spans="1:2">
      <c r="A5136" s="88">
        <v>37969</v>
      </c>
      <c r="B5136" s="89" t="s">
        <v>145</v>
      </c>
    </row>
    <row r="5137" spans="1:2">
      <c r="A5137" s="88">
        <v>37968</v>
      </c>
      <c r="B5137" s="89" t="s">
        <v>145</v>
      </c>
    </row>
    <row r="5138" spans="1:2">
      <c r="A5138" s="88">
        <v>37967</v>
      </c>
      <c r="B5138" s="89">
        <v>4.3099999999999996</v>
      </c>
    </row>
    <row r="5139" spans="1:2">
      <c r="A5139" s="88">
        <v>37966</v>
      </c>
      <c r="B5139" s="89">
        <v>4.38</v>
      </c>
    </row>
    <row r="5140" spans="1:2">
      <c r="A5140" s="88">
        <v>37965</v>
      </c>
      <c r="B5140" s="89">
        <v>4.3600000000000003</v>
      </c>
    </row>
    <row r="5141" spans="1:2">
      <c r="A5141" s="88">
        <v>37964</v>
      </c>
      <c r="B5141" s="89">
        <v>4.38</v>
      </c>
    </row>
    <row r="5142" spans="1:2">
      <c r="A5142" s="88">
        <v>37963</v>
      </c>
      <c r="B5142" s="89">
        <v>4.34</v>
      </c>
    </row>
    <row r="5143" spans="1:2">
      <c r="A5143" s="88">
        <v>37962</v>
      </c>
      <c r="B5143" s="89" t="s">
        <v>145</v>
      </c>
    </row>
    <row r="5144" spans="1:2">
      <c r="A5144" s="88">
        <v>37961</v>
      </c>
      <c r="B5144" s="89" t="s">
        <v>145</v>
      </c>
    </row>
    <row r="5145" spans="1:2">
      <c r="A5145" s="88">
        <v>37960</v>
      </c>
      <c r="B5145" s="89">
        <v>4.3499999999999996</v>
      </c>
    </row>
    <row r="5146" spans="1:2">
      <c r="A5146" s="88">
        <v>37959</v>
      </c>
      <c r="B5146" s="89">
        <v>4.4400000000000004</v>
      </c>
    </row>
    <row r="5147" spans="1:2">
      <c r="A5147" s="88">
        <v>37958</v>
      </c>
      <c r="B5147" s="89">
        <v>4.45</v>
      </c>
    </row>
    <row r="5148" spans="1:2">
      <c r="A5148" s="88">
        <v>37957</v>
      </c>
      <c r="B5148" s="89">
        <v>4.4800000000000004</v>
      </c>
    </row>
    <row r="5149" spans="1:2">
      <c r="A5149" s="88">
        <v>37956</v>
      </c>
      <c r="B5149" s="89">
        <v>4.49</v>
      </c>
    </row>
    <row r="5150" spans="1:2">
      <c r="A5150" s="88">
        <v>37955</v>
      </c>
      <c r="B5150" s="89" t="s">
        <v>145</v>
      </c>
    </row>
    <row r="5151" spans="1:2">
      <c r="A5151" s="88">
        <v>37954</v>
      </c>
      <c r="B5151" s="89" t="s">
        <v>145</v>
      </c>
    </row>
    <row r="5152" spans="1:2">
      <c r="A5152" s="88">
        <v>37953</v>
      </c>
      <c r="B5152" s="89">
        <v>4.45</v>
      </c>
    </row>
    <row r="5153" spans="1:2">
      <c r="A5153" s="88">
        <v>37952</v>
      </c>
      <c r="B5153" s="89">
        <v>4.47</v>
      </c>
    </row>
    <row r="5154" spans="1:2">
      <c r="A5154" s="88">
        <v>37951</v>
      </c>
      <c r="B5154" s="89">
        <v>4.42</v>
      </c>
    </row>
    <row r="5155" spans="1:2">
      <c r="A5155" s="88">
        <v>37950</v>
      </c>
      <c r="B5155" s="89">
        <v>4.43</v>
      </c>
    </row>
    <row r="5156" spans="1:2">
      <c r="A5156" s="88">
        <v>37949</v>
      </c>
      <c r="B5156" s="89">
        <v>4.42</v>
      </c>
    </row>
    <row r="5157" spans="1:2">
      <c r="A5157" s="88">
        <v>37948</v>
      </c>
      <c r="B5157" s="89" t="s">
        <v>145</v>
      </c>
    </row>
    <row r="5158" spans="1:2">
      <c r="A5158" s="88">
        <v>37947</v>
      </c>
      <c r="B5158" s="89" t="s">
        <v>145</v>
      </c>
    </row>
    <row r="5159" spans="1:2">
      <c r="A5159" s="88">
        <v>37946</v>
      </c>
      <c r="B5159" s="89">
        <v>4.34</v>
      </c>
    </row>
    <row r="5160" spans="1:2">
      <c r="A5160" s="88">
        <v>37945</v>
      </c>
      <c r="B5160" s="89">
        <v>4.3600000000000003</v>
      </c>
    </row>
    <row r="5161" spans="1:2">
      <c r="A5161" s="88">
        <v>37944</v>
      </c>
      <c r="B5161" s="89">
        <v>4.38</v>
      </c>
    </row>
    <row r="5162" spans="1:2">
      <c r="A5162" s="88">
        <v>37943</v>
      </c>
      <c r="B5162" s="89">
        <v>4.33</v>
      </c>
    </row>
    <row r="5163" spans="1:2">
      <c r="A5163" s="88">
        <v>37942</v>
      </c>
      <c r="B5163" s="89">
        <v>4.3499999999999996</v>
      </c>
    </row>
    <row r="5164" spans="1:2">
      <c r="A5164" s="88">
        <v>37941</v>
      </c>
      <c r="B5164" s="89" t="s">
        <v>145</v>
      </c>
    </row>
    <row r="5165" spans="1:2">
      <c r="A5165" s="88">
        <v>37940</v>
      </c>
      <c r="B5165" s="89" t="s">
        <v>145</v>
      </c>
    </row>
    <row r="5166" spans="1:2">
      <c r="A5166" s="88">
        <v>37939</v>
      </c>
      <c r="B5166" s="89">
        <v>4.37</v>
      </c>
    </row>
    <row r="5167" spans="1:2">
      <c r="A5167" s="88">
        <v>37938</v>
      </c>
      <c r="B5167" s="89">
        <v>4.3899999999999997</v>
      </c>
    </row>
    <row r="5168" spans="1:2">
      <c r="A5168" s="88">
        <v>37937</v>
      </c>
      <c r="B5168" s="89">
        <v>4.4400000000000004</v>
      </c>
    </row>
    <row r="5169" spans="1:2">
      <c r="A5169" s="88">
        <v>37936</v>
      </c>
      <c r="B5169" s="89">
        <v>4.4400000000000004</v>
      </c>
    </row>
    <row r="5170" spans="1:2">
      <c r="A5170" s="88">
        <v>37935</v>
      </c>
      <c r="B5170" s="89">
        <v>4.45</v>
      </c>
    </row>
    <row r="5171" spans="1:2">
      <c r="A5171" s="88">
        <v>37934</v>
      </c>
      <c r="B5171" s="89" t="s">
        <v>145</v>
      </c>
    </row>
    <row r="5172" spans="1:2">
      <c r="A5172" s="88">
        <v>37933</v>
      </c>
      <c r="B5172" s="89" t="s">
        <v>145</v>
      </c>
    </row>
    <row r="5173" spans="1:2">
      <c r="A5173" s="88">
        <v>37932</v>
      </c>
      <c r="B5173" s="89">
        <v>4.47</v>
      </c>
    </row>
    <row r="5174" spans="1:2">
      <c r="A5174" s="88">
        <v>37931</v>
      </c>
      <c r="B5174" s="89">
        <v>4.4800000000000004</v>
      </c>
    </row>
    <row r="5175" spans="1:2">
      <c r="A5175" s="88">
        <v>37930</v>
      </c>
      <c r="B5175" s="89">
        <v>4.3899999999999997</v>
      </c>
    </row>
    <row r="5176" spans="1:2">
      <c r="A5176" s="88">
        <v>37929</v>
      </c>
      <c r="B5176" s="89">
        <v>4.38</v>
      </c>
    </row>
    <row r="5177" spans="1:2">
      <c r="A5177" s="88">
        <v>37928</v>
      </c>
      <c r="B5177" s="89">
        <v>4.41</v>
      </c>
    </row>
    <row r="5178" spans="1:2">
      <c r="A5178" s="88">
        <v>37927</v>
      </c>
      <c r="B5178" s="89" t="s">
        <v>145</v>
      </c>
    </row>
    <row r="5179" spans="1:2">
      <c r="A5179" s="88">
        <v>37926</v>
      </c>
      <c r="B5179" s="89" t="s">
        <v>145</v>
      </c>
    </row>
    <row r="5180" spans="1:2">
      <c r="A5180" s="88">
        <v>37925</v>
      </c>
      <c r="B5180" s="89">
        <v>4.3499999999999996</v>
      </c>
    </row>
    <row r="5181" spans="1:2">
      <c r="A5181" s="88">
        <v>37924</v>
      </c>
      <c r="B5181" s="89">
        <v>4.38</v>
      </c>
    </row>
    <row r="5182" spans="1:2">
      <c r="A5182" s="88">
        <v>37923</v>
      </c>
      <c r="B5182" s="89">
        <v>4.3499999999999996</v>
      </c>
    </row>
    <row r="5183" spans="1:2">
      <c r="A5183" s="88">
        <v>37922</v>
      </c>
      <c r="B5183" s="89">
        <v>4.34</v>
      </c>
    </row>
    <row r="5184" spans="1:2">
      <c r="A5184" s="88">
        <v>37921</v>
      </c>
      <c r="B5184" s="89">
        <v>4.33</v>
      </c>
    </row>
    <row r="5185" spans="1:2">
      <c r="A5185" s="88">
        <v>37920</v>
      </c>
      <c r="B5185" s="89" t="s">
        <v>145</v>
      </c>
    </row>
    <row r="5186" spans="1:2">
      <c r="A5186" s="88">
        <v>37919</v>
      </c>
      <c r="B5186" s="89" t="s">
        <v>145</v>
      </c>
    </row>
    <row r="5187" spans="1:2">
      <c r="A5187" s="88">
        <v>37918</v>
      </c>
      <c r="B5187" s="89">
        <v>4.3</v>
      </c>
    </row>
    <row r="5188" spans="1:2">
      <c r="A5188" s="88">
        <v>37917</v>
      </c>
      <c r="B5188" s="89">
        <v>4.32</v>
      </c>
    </row>
    <row r="5189" spans="1:2">
      <c r="A5189" s="88">
        <v>37916</v>
      </c>
      <c r="B5189" s="89">
        <v>4.28</v>
      </c>
    </row>
    <row r="5190" spans="1:2">
      <c r="A5190" s="88">
        <v>37915</v>
      </c>
      <c r="B5190" s="89">
        <v>4.32</v>
      </c>
    </row>
    <row r="5191" spans="1:2">
      <c r="A5191" s="88">
        <v>37914</v>
      </c>
      <c r="B5191" s="89">
        <v>4.33</v>
      </c>
    </row>
    <row r="5192" spans="1:2">
      <c r="A5192" s="88">
        <v>37913</v>
      </c>
      <c r="B5192" s="89" t="s">
        <v>145</v>
      </c>
    </row>
    <row r="5193" spans="1:2">
      <c r="A5193" s="88">
        <v>37912</v>
      </c>
      <c r="B5193" s="89" t="s">
        <v>145</v>
      </c>
    </row>
    <row r="5194" spans="1:2">
      <c r="A5194" s="88">
        <v>37911</v>
      </c>
      <c r="B5194" s="89">
        <v>4.3600000000000003</v>
      </c>
    </row>
    <row r="5195" spans="1:2">
      <c r="A5195" s="88">
        <v>37910</v>
      </c>
      <c r="B5195" s="89">
        <v>4.3499999999999996</v>
      </c>
    </row>
    <row r="5196" spans="1:2">
      <c r="A5196" s="88">
        <v>37909</v>
      </c>
      <c r="B5196" s="89">
        <v>4.38</v>
      </c>
    </row>
    <row r="5197" spans="1:2">
      <c r="A5197" s="88">
        <v>37908</v>
      </c>
      <c r="B5197" s="89">
        <v>4.33</v>
      </c>
    </row>
    <row r="5198" spans="1:2">
      <c r="A5198" s="88">
        <v>37907</v>
      </c>
      <c r="B5198" s="89">
        <v>4.32</v>
      </c>
    </row>
    <row r="5199" spans="1:2">
      <c r="A5199" s="88">
        <v>37906</v>
      </c>
      <c r="B5199" s="89" t="s">
        <v>145</v>
      </c>
    </row>
    <row r="5200" spans="1:2">
      <c r="A5200" s="88">
        <v>37905</v>
      </c>
      <c r="B5200" s="89" t="s">
        <v>145</v>
      </c>
    </row>
    <row r="5201" spans="1:2">
      <c r="A5201" s="88">
        <v>37904</v>
      </c>
      <c r="B5201" s="89">
        <v>4.24</v>
      </c>
    </row>
    <row r="5202" spans="1:2">
      <c r="A5202" s="88">
        <v>37903</v>
      </c>
      <c r="B5202" s="89">
        <v>4.25</v>
      </c>
    </row>
    <row r="5203" spans="1:2">
      <c r="A5203" s="88">
        <v>37902</v>
      </c>
      <c r="B5203" s="89">
        <v>4.1900000000000004</v>
      </c>
    </row>
    <row r="5204" spans="1:2">
      <c r="A5204" s="88">
        <v>37901</v>
      </c>
      <c r="B5204" s="89">
        <v>4.2</v>
      </c>
    </row>
    <row r="5205" spans="1:2">
      <c r="A5205" s="88">
        <v>37900</v>
      </c>
      <c r="B5205" s="89">
        <v>4.16</v>
      </c>
    </row>
    <row r="5206" spans="1:2">
      <c r="A5206" s="88">
        <v>37899</v>
      </c>
      <c r="B5206" s="89" t="s">
        <v>145</v>
      </c>
    </row>
    <row r="5207" spans="1:2">
      <c r="A5207" s="88">
        <v>37898</v>
      </c>
      <c r="B5207" s="89" t="s">
        <v>145</v>
      </c>
    </row>
    <row r="5208" spans="1:2">
      <c r="A5208" s="88">
        <v>37897</v>
      </c>
      <c r="B5208" s="89">
        <v>4.21</v>
      </c>
    </row>
    <row r="5209" spans="1:2">
      <c r="A5209" s="88">
        <v>37896</v>
      </c>
      <c r="B5209" s="89">
        <v>4.16</v>
      </c>
    </row>
    <row r="5210" spans="1:2">
      <c r="A5210" s="88">
        <v>37895</v>
      </c>
      <c r="B5210" s="89">
        <v>4.0599999999999996</v>
      </c>
    </row>
    <row r="5211" spans="1:2">
      <c r="A5211" s="88">
        <v>37894</v>
      </c>
      <c r="B5211" s="89">
        <v>4.05</v>
      </c>
    </row>
    <row r="5212" spans="1:2">
      <c r="A5212" s="88">
        <v>37893</v>
      </c>
      <c r="B5212" s="89">
        <v>4.1100000000000003</v>
      </c>
    </row>
    <row r="5213" spans="1:2">
      <c r="A5213" s="88">
        <v>37892</v>
      </c>
      <c r="B5213" s="89" t="s">
        <v>145</v>
      </c>
    </row>
    <row r="5214" spans="1:2">
      <c r="A5214" s="88">
        <v>37891</v>
      </c>
      <c r="B5214" s="89" t="s">
        <v>145</v>
      </c>
    </row>
    <row r="5215" spans="1:2">
      <c r="A5215" s="88">
        <v>37890</v>
      </c>
      <c r="B5215" s="89">
        <v>4.08</v>
      </c>
    </row>
    <row r="5216" spans="1:2">
      <c r="A5216" s="88">
        <v>37889</v>
      </c>
      <c r="B5216" s="89">
        <v>4.1399999999999997</v>
      </c>
    </row>
    <row r="5217" spans="1:2">
      <c r="A5217" s="88">
        <v>37888</v>
      </c>
      <c r="B5217" s="89">
        <v>4.1500000000000004</v>
      </c>
    </row>
    <row r="5218" spans="1:2">
      <c r="A5218" s="88">
        <v>37887</v>
      </c>
      <c r="B5218" s="89">
        <v>4.1399999999999997</v>
      </c>
    </row>
    <row r="5219" spans="1:2">
      <c r="A5219" s="88">
        <v>37886</v>
      </c>
      <c r="B5219" s="89">
        <v>4.16</v>
      </c>
    </row>
    <row r="5220" spans="1:2">
      <c r="A5220" s="88">
        <v>37885</v>
      </c>
      <c r="B5220" s="89" t="s">
        <v>145</v>
      </c>
    </row>
    <row r="5221" spans="1:2">
      <c r="A5221" s="88">
        <v>37884</v>
      </c>
      <c r="B5221" s="89" t="s">
        <v>145</v>
      </c>
    </row>
    <row r="5222" spans="1:2">
      <c r="A5222" s="88">
        <v>37883</v>
      </c>
      <c r="B5222" s="89">
        <v>4.2</v>
      </c>
    </row>
    <row r="5223" spans="1:2">
      <c r="A5223" s="88">
        <v>37882</v>
      </c>
      <c r="B5223" s="89">
        <v>4.2300000000000004</v>
      </c>
    </row>
    <row r="5224" spans="1:2">
      <c r="A5224" s="88">
        <v>37881</v>
      </c>
      <c r="B5224" s="89">
        <v>4.22</v>
      </c>
    </row>
    <row r="5225" spans="1:2">
      <c r="A5225" s="88">
        <v>37880</v>
      </c>
      <c r="B5225" s="89">
        <v>4.2300000000000004</v>
      </c>
    </row>
    <row r="5226" spans="1:2">
      <c r="A5226" s="88">
        <v>37879</v>
      </c>
      <c r="B5226" s="89">
        <v>4.21</v>
      </c>
    </row>
    <row r="5227" spans="1:2">
      <c r="A5227" s="88">
        <v>37878</v>
      </c>
      <c r="B5227" s="89" t="s">
        <v>145</v>
      </c>
    </row>
    <row r="5228" spans="1:2">
      <c r="A5228" s="88">
        <v>37877</v>
      </c>
      <c r="B5228" s="89" t="s">
        <v>145</v>
      </c>
    </row>
    <row r="5229" spans="1:2">
      <c r="A5229" s="88">
        <v>37876</v>
      </c>
      <c r="B5229" s="89">
        <v>4.1900000000000004</v>
      </c>
    </row>
    <row r="5230" spans="1:2">
      <c r="A5230" s="88">
        <v>37875</v>
      </c>
      <c r="B5230" s="89">
        <v>4.32</v>
      </c>
    </row>
    <row r="5231" spans="1:2">
      <c r="A5231" s="88">
        <v>37874</v>
      </c>
      <c r="B5231" s="89">
        <v>4.3</v>
      </c>
    </row>
    <row r="5232" spans="1:2">
      <c r="A5232" s="88">
        <v>37873</v>
      </c>
      <c r="B5232" s="89">
        <v>4.34</v>
      </c>
    </row>
    <row r="5233" spans="1:2">
      <c r="A5233" s="88">
        <v>37872</v>
      </c>
      <c r="B5233" s="89">
        <v>4.3</v>
      </c>
    </row>
    <row r="5234" spans="1:2">
      <c r="A5234" s="88">
        <v>37871</v>
      </c>
      <c r="B5234" s="89" t="s">
        <v>145</v>
      </c>
    </row>
    <row r="5235" spans="1:2">
      <c r="A5235" s="88">
        <v>37870</v>
      </c>
      <c r="B5235" s="89" t="s">
        <v>145</v>
      </c>
    </row>
    <row r="5236" spans="1:2">
      <c r="A5236" s="88">
        <v>37869</v>
      </c>
      <c r="B5236" s="89">
        <v>4.3600000000000003</v>
      </c>
    </row>
    <row r="5237" spans="1:2">
      <c r="A5237" s="88">
        <v>37868</v>
      </c>
      <c r="B5237" s="89">
        <v>4.3600000000000003</v>
      </c>
    </row>
    <row r="5238" spans="1:2">
      <c r="A5238" s="88">
        <v>37867</v>
      </c>
      <c r="B5238" s="89">
        <v>4.38</v>
      </c>
    </row>
    <row r="5239" spans="1:2">
      <c r="A5239" s="88">
        <v>37866</v>
      </c>
      <c r="B5239" s="89">
        <v>4.3600000000000003</v>
      </c>
    </row>
    <row r="5240" spans="1:2">
      <c r="A5240" s="88">
        <v>37865</v>
      </c>
      <c r="B5240" s="89">
        <v>4.2300000000000004</v>
      </c>
    </row>
    <row r="5241" spans="1:2">
      <c r="A5241" s="88">
        <v>37864</v>
      </c>
      <c r="B5241" s="89" t="s">
        <v>145</v>
      </c>
    </row>
    <row r="5242" spans="1:2">
      <c r="A5242" s="88">
        <v>37863</v>
      </c>
      <c r="B5242" s="89" t="s">
        <v>145</v>
      </c>
    </row>
    <row r="5243" spans="1:2">
      <c r="A5243" s="88">
        <v>37862</v>
      </c>
      <c r="B5243" s="89">
        <v>4.2</v>
      </c>
    </row>
    <row r="5244" spans="1:2">
      <c r="A5244" s="88">
        <v>37861</v>
      </c>
      <c r="B5244" s="89">
        <v>4.18</v>
      </c>
    </row>
    <row r="5245" spans="1:2">
      <c r="A5245" s="88">
        <v>37860</v>
      </c>
      <c r="B5245" s="89">
        <v>4.21</v>
      </c>
    </row>
    <row r="5246" spans="1:2">
      <c r="A5246" s="88">
        <v>37859</v>
      </c>
      <c r="B5246" s="89">
        <v>4.18</v>
      </c>
    </row>
    <row r="5247" spans="1:2">
      <c r="A5247" s="88">
        <v>37858</v>
      </c>
      <c r="B5247" s="89">
        <v>4.1900000000000004</v>
      </c>
    </row>
    <row r="5248" spans="1:2">
      <c r="A5248" s="88">
        <v>37857</v>
      </c>
      <c r="B5248" s="89" t="s">
        <v>145</v>
      </c>
    </row>
    <row r="5249" spans="1:2">
      <c r="A5249" s="88">
        <v>37856</v>
      </c>
      <c r="B5249" s="89" t="s">
        <v>145</v>
      </c>
    </row>
    <row r="5250" spans="1:2">
      <c r="A5250" s="88">
        <v>37855</v>
      </c>
      <c r="B5250" s="89">
        <v>4.1900000000000004</v>
      </c>
    </row>
    <row r="5251" spans="1:2">
      <c r="A5251" s="88">
        <v>37854</v>
      </c>
      <c r="B5251" s="89">
        <v>4.2</v>
      </c>
    </row>
    <row r="5252" spans="1:2">
      <c r="A5252" s="88">
        <v>37853</v>
      </c>
      <c r="B5252" s="89">
        <v>4.1900000000000004</v>
      </c>
    </row>
    <row r="5253" spans="1:2">
      <c r="A5253" s="88">
        <v>37852</v>
      </c>
      <c r="B5253" s="89">
        <v>4.1500000000000004</v>
      </c>
    </row>
    <row r="5254" spans="1:2">
      <c r="A5254" s="88">
        <v>37851</v>
      </c>
      <c r="B5254" s="89">
        <v>4.17</v>
      </c>
    </row>
    <row r="5255" spans="1:2">
      <c r="A5255" s="88">
        <v>37850</v>
      </c>
      <c r="B5255" s="89" t="s">
        <v>145</v>
      </c>
    </row>
    <row r="5256" spans="1:2">
      <c r="A5256" s="88">
        <v>37849</v>
      </c>
      <c r="B5256" s="89" t="s">
        <v>145</v>
      </c>
    </row>
    <row r="5257" spans="1:2">
      <c r="A5257" s="88">
        <v>37848</v>
      </c>
      <c r="B5257" s="89">
        <v>4.17</v>
      </c>
    </row>
    <row r="5258" spans="1:2">
      <c r="A5258" s="88">
        <v>37847</v>
      </c>
      <c r="B5258" s="89">
        <v>4.2300000000000004</v>
      </c>
    </row>
    <row r="5259" spans="1:2">
      <c r="A5259" s="88">
        <v>37846</v>
      </c>
      <c r="B5259" s="89">
        <v>4.1900000000000004</v>
      </c>
    </row>
    <row r="5260" spans="1:2">
      <c r="A5260" s="88">
        <v>37845</v>
      </c>
      <c r="B5260" s="89">
        <v>4.08</v>
      </c>
    </row>
    <row r="5261" spans="1:2">
      <c r="A5261" s="88">
        <v>37844</v>
      </c>
      <c r="B5261" s="89">
        <v>4.09</v>
      </c>
    </row>
    <row r="5262" spans="1:2">
      <c r="A5262" s="88">
        <v>37843</v>
      </c>
      <c r="B5262" s="89" t="s">
        <v>145</v>
      </c>
    </row>
    <row r="5263" spans="1:2">
      <c r="A5263" s="88">
        <v>37842</v>
      </c>
      <c r="B5263" s="89" t="s">
        <v>145</v>
      </c>
    </row>
    <row r="5264" spans="1:2">
      <c r="A5264" s="88">
        <v>37841</v>
      </c>
      <c r="B5264" s="89">
        <v>4.01</v>
      </c>
    </row>
    <row r="5265" spans="1:2">
      <c r="A5265" s="88">
        <v>37840</v>
      </c>
      <c r="B5265" s="89">
        <v>4.1100000000000003</v>
      </c>
    </row>
    <row r="5266" spans="1:2">
      <c r="A5266" s="88">
        <v>37839</v>
      </c>
      <c r="B5266" s="89">
        <v>4.1399999999999997</v>
      </c>
    </row>
    <row r="5267" spans="1:2">
      <c r="A5267" s="88">
        <v>37838</v>
      </c>
      <c r="B5267" s="89">
        <v>4.18</v>
      </c>
    </row>
    <row r="5268" spans="1:2">
      <c r="A5268" s="88">
        <v>37837</v>
      </c>
      <c r="B5268" s="89">
        <v>4.1500000000000004</v>
      </c>
    </row>
    <row r="5269" spans="1:2">
      <c r="A5269" s="88">
        <v>37836</v>
      </c>
      <c r="B5269" s="89" t="s">
        <v>145</v>
      </c>
    </row>
    <row r="5270" spans="1:2">
      <c r="A5270" s="88">
        <v>37835</v>
      </c>
      <c r="B5270" s="89" t="s">
        <v>145</v>
      </c>
    </row>
    <row r="5271" spans="1:2">
      <c r="A5271" s="88">
        <v>37834</v>
      </c>
      <c r="B5271" s="89">
        <v>4.21</v>
      </c>
    </row>
    <row r="5272" spans="1:2">
      <c r="A5272" s="88">
        <v>37833</v>
      </c>
      <c r="B5272" s="89">
        <v>4.2</v>
      </c>
    </row>
    <row r="5273" spans="1:2">
      <c r="A5273" s="88">
        <v>37832</v>
      </c>
      <c r="B5273" s="89">
        <v>4.12</v>
      </c>
    </row>
    <row r="5274" spans="1:2">
      <c r="A5274" s="88">
        <v>37831</v>
      </c>
      <c r="B5274" s="89">
        <v>4.1100000000000003</v>
      </c>
    </row>
    <row r="5275" spans="1:2">
      <c r="A5275" s="88">
        <v>37830</v>
      </c>
      <c r="B5275" s="89">
        <v>4.12</v>
      </c>
    </row>
    <row r="5276" spans="1:2">
      <c r="A5276" s="88">
        <v>37829</v>
      </c>
      <c r="B5276" s="89" t="s">
        <v>145</v>
      </c>
    </row>
    <row r="5277" spans="1:2">
      <c r="A5277" s="88">
        <v>37828</v>
      </c>
      <c r="B5277" s="89" t="s">
        <v>145</v>
      </c>
    </row>
    <row r="5278" spans="1:2">
      <c r="A5278" s="88">
        <v>37827</v>
      </c>
      <c r="B5278" s="89">
        <v>4.01</v>
      </c>
    </row>
    <row r="5279" spans="1:2">
      <c r="A5279" s="88">
        <v>37826</v>
      </c>
      <c r="B5279" s="89">
        <v>4.08</v>
      </c>
    </row>
    <row r="5280" spans="1:2">
      <c r="A5280" s="88">
        <v>37825</v>
      </c>
      <c r="B5280" s="89">
        <v>4.01</v>
      </c>
    </row>
    <row r="5281" spans="1:2">
      <c r="A5281" s="88">
        <v>37824</v>
      </c>
      <c r="B5281" s="89">
        <v>4.08</v>
      </c>
    </row>
    <row r="5282" spans="1:2">
      <c r="A5282" s="88">
        <v>37823</v>
      </c>
      <c r="B5282" s="89">
        <v>4.08</v>
      </c>
    </row>
    <row r="5283" spans="1:2">
      <c r="A5283" s="88">
        <v>37822</v>
      </c>
      <c r="B5283" s="89" t="s">
        <v>145</v>
      </c>
    </row>
    <row r="5284" spans="1:2">
      <c r="A5284" s="88">
        <v>37821</v>
      </c>
      <c r="B5284" s="89" t="s">
        <v>145</v>
      </c>
    </row>
    <row r="5285" spans="1:2">
      <c r="A5285" s="88">
        <v>37820</v>
      </c>
      <c r="B5285" s="89">
        <v>4.04</v>
      </c>
    </row>
    <row r="5286" spans="1:2">
      <c r="A5286" s="88">
        <v>37819</v>
      </c>
      <c r="B5286" s="89">
        <v>4.07</v>
      </c>
    </row>
    <row r="5287" spans="1:2">
      <c r="A5287" s="88">
        <v>37818</v>
      </c>
      <c r="B5287" s="89">
        <v>4.04</v>
      </c>
    </row>
    <row r="5288" spans="1:2">
      <c r="A5288" s="88">
        <v>37817</v>
      </c>
      <c r="B5288" s="89">
        <v>4.03</v>
      </c>
    </row>
    <row r="5289" spans="1:2">
      <c r="A5289" s="88">
        <v>37816</v>
      </c>
      <c r="B5289" s="89">
        <v>3.87</v>
      </c>
    </row>
    <row r="5290" spans="1:2">
      <c r="A5290" s="88">
        <v>37815</v>
      </c>
      <c r="B5290" s="89" t="s">
        <v>145</v>
      </c>
    </row>
    <row r="5291" spans="1:2">
      <c r="A5291" s="88">
        <v>37814</v>
      </c>
      <c r="B5291" s="89" t="s">
        <v>145</v>
      </c>
    </row>
    <row r="5292" spans="1:2">
      <c r="A5292" s="88">
        <v>37813</v>
      </c>
      <c r="B5292" s="89">
        <v>3.9</v>
      </c>
    </row>
    <row r="5293" spans="1:2">
      <c r="A5293" s="88">
        <v>37812</v>
      </c>
      <c r="B5293" s="89">
        <v>3.9</v>
      </c>
    </row>
    <row r="5294" spans="1:2">
      <c r="A5294" s="88">
        <v>37811</v>
      </c>
      <c r="B5294" s="89">
        <v>3.96</v>
      </c>
    </row>
    <row r="5295" spans="1:2">
      <c r="A5295" s="88">
        <v>37810</v>
      </c>
      <c r="B5295" s="89">
        <v>3.97</v>
      </c>
    </row>
    <row r="5296" spans="1:2">
      <c r="A5296" s="88">
        <v>37809</v>
      </c>
      <c r="B5296" s="89">
        <v>3.98</v>
      </c>
    </row>
    <row r="5297" spans="1:2">
      <c r="A5297" s="88">
        <v>37808</v>
      </c>
      <c r="B5297" s="89" t="s">
        <v>145</v>
      </c>
    </row>
    <row r="5298" spans="1:2">
      <c r="A5298" s="88">
        <v>37807</v>
      </c>
      <c r="B5298" s="89" t="s">
        <v>145</v>
      </c>
    </row>
    <row r="5299" spans="1:2">
      <c r="A5299" s="88">
        <v>37806</v>
      </c>
      <c r="B5299" s="89">
        <v>3.92</v>
      </c>
    </row>
    <row r="5300" spans="1:2">
      <c r="A5300" s="88">
        <v>37805</v>
      </c>
      <c r="B5300" s="89">
        <v>3.97</v>
      </c>
    </row>
    <row r="5301" spans="1:2">
      <c r="A5301" s="88">
        <v>37804</v>
      </c>
      <c r="B5301" s="89">
        <v>3.9</v>
      </c>
    </row>
    <row r="5302" spans="1:2">
      <c r="A5302" s="88">
        <v>37803</v>
      </c>
      <c r="B5302" s="89">
        <v>3.83</v>
      </c>
    </row>
    <row r="5303" spans="1:2">
      <c r="A5303" s="88">
        <v>37802</v>
      </c>
      <c r="B5303" s="89">
        <v>3.85</v>
      </c>
    </row>
    <row r="5304" spans="1:2">
      <c r="A5304" s="88">
        <v>37801</v>
      </c>
      <c r="B5304" s="89" t="s">
        <v>145</v>
      </c>
    </row>
    <row r="5305" spans="1:2">
      <c r="A5305" s="88">
        <v>37800</v>
      </c>
      <c r="B5305" s="89" t="s">
        <v>145</v>
      </c>
    </row>
    <row r="5306" spans="1:2">
      <c r="A5306" s="88">
        <v>37799</v>
      </c>
      <c r="B5306" s="89">
        <v>3.9</v>
      </c>
    </row>
    <row r="5307" spans="1:2">
      <c r="A5307" s="88">
        <v>37798</v>
      </c>
      <c r="B5307" s="89">
        <v>3.85</v>
      </c>
    </row>
    <row r="5308" spans="1:2">
      <c r="A5308" s="88">
        <v>37797</v>
      </c>
      <c r="B5308" s="89">
        <v>3.67</v>
      </c>
    </row>
    <row r="5309" spans="1:2">
      <c r="A5309" s="88">
        <v>37796</v>
      </c>
      <c r="B5309" s="89">
        <v>3.73</v>
      </c>
    </row>
    <row r="5310" spans="1:2">
      <c r="A5310" s="88">
        <v>37795</v>
      </c>
      <c r="B5310" s="89">
        <v>3.72</v>
      </c>
    </row>
    <row r="5311" spans="1:2">
      <c r="A5311" s="88">
        <v>37794</v>
      </c>
      <c r="B5311" s="89" t="s">
        <v>145</v>
      </c>
    </row>
    <row r="5312" spans="1:2">
      <c r="A5312" s="88">
        <v>37793</v>
      </c>
      <c r="B5312" s="89" t="s">
        <v>145</v>
      </c>
    </row>
    <row r="5313" spans="1:2">
      <c r="A5313" s="88">
        <v>37792</v>
      </c>
      <c r="B5313" s="89">
        <v>3.74</v>
      </c>
    </row>
    <row r="5314" spans="1:2">
      <c r="A5314" s="88">
        <v>37791</v>
      </c>
      <c r="B5314" s="89">
        <v>3.75</v>
      </c>
    </row>
    <row r="5315" spans="1:2">
      <c r="A5315" s="88">
        <v>37790</v>
      </c>
      <c r="B5315" s="89">
        <v>3.72</v>
      </c>
    </row>
    <row r="5316" spans="1:2">
      <c r="A5316" s="88">
        <v>37789</v>
      </c>
      <c r="B5316" s="89">
        <v>3.58</v>
      </c>
    </row>
    <row r="5317" spans="1:2">
      <c r="A5317" s="88">
        <v>37788</v>
      </c>
      <c r="B5317" s="89">
        <v>3.5</v>
      </c>
    </row>
    <row r="5318" spans="1:2">
      <c r="A5318" s="88">
        <v>37787</v>
      </c>
      <c r="B5318" s="89" t="s">
        <v>145</v>
      </c>
    </row>
    <row r="5319" spans="1:2">
      <c r="A5319" s="88">
        <v>37786</v>
      </c>
      <c r="B5319" s="89" t="s">
        <v>145</v>
      </c>
    </row>
    <row r="5320" spans="1:2">
      <c r="A5320" s="88">
        <v>37785</v>
      </c>
      <c r="B5320" s="89">
        <v>3.5</v>
      </c>
    </row>
    <row r="5321" spans="1:2">
      <c r="A5321" s="88">
        <v>37784</v>
      </c>
      <c r="B5321" s="89">
        <v>3.57</v>
      </c>
    </row>
    <row r="5322" spans="1:2">
      <c r="A5322" s="88">
        <v>37783</v>
      </c>
      <c r="B5322" s="89">
        <v>3.57</v>
      </c>
    </row>
    <row r="5323" spans="1:2">
      <c r="A5323" s="88">
        <v>37782</v>
      </c>
      <c r="B5323" s="89">
        <v>3.62</v>
      </c>
    </row>
    <row r="5324" spans="1:2">
      <c r="A5324" s="88">
        <v>37781</v>
      </c>
      <c r="B5324" s="89">
        <v>3.63</v>
      </c>
    </row>
    <row r="5325" spans="1:2">
      <c r="A5325" s="88">
        <v>37780</v>
      </c>
      <c r="B5325" s="89" t="s">
        <v>145</v>
      </c>
    </row>
    <row r="5326" spans="1:2">
      <c r="A5326" s="88">
        <v>37779</v>
      </c>
      <c r="B5326" s="89" t="s">
        <v>145</v>
      </c>
    </row>
    <row r="5327" spans="1:2">
      <c r="A5327" s="88">
        <v>37778</v>
      </c>
      <c r="B5327" s="89">
        <v>3.74</v>
      </c>
    </row>
    <row r="5328" spans="1:2">
      <c r="A5328" s="88">
        <v>37777</v>
      </c>
      <c r="B5328" s="89">
        <v>3.67</v>
      </c>
    </row>
    <row r="5329" spans="1:2">
      <c r="A5329" s="88">
        <v>37776</v>
      </c>
      <c r="B5329" s="89">
        <v>3.73</v>
      </c>
    </row>
    <row r="5330" spans="1:2">
      <c r="A5330" s="88">
        <v>37775</v>
      </c>
      <c r="B5330" s="89">
        <v>3.71</v>
      </c>
    </row>
    <row r="5331" spans="1:2">
      <c r="A5331" s="88">
        <v>37774</v>
      </c>
      <c r="B5331" s="89">
        <v>3.81</v>
      </c>
    </row>
    <row r="5332" spans="1:2">
      <c r="A5332" s="88">
        <v>37773</v>
      </c>
      <c r="B5332" s="89" t="s">
        <v>145</v>
      </c>
    </row>
    <row r="5333" spans="1:2">
      <c r="A5333" s="88">
        <v>37772</v>
      </c>
      <c r="B5333" s="89" t="s">
        <v>145</v>
      </c>
    </row>
    <row r="5334" spans="1:2">
      <c r="A5334" s="88">
        <v>37771</v>
      </c>
      <c r="B5334" s="89">
        <v>3.8</v>
      </c>
    </row>
    <row r="5335" spans="1:2">
      <c r="A5335" s="88">
        <v>37770</v>
      </c>
      <c r="B5335" s="89">
        <v>3.76</v>
      </c>
    </row>
    <row r="5336" spans="1:2">
      <c r="A5336" s="88">
        <v>37769</v>
      </c>
      <c r="B5336" s="89">
        <v>3.84</v>
      </c>
    </row>
    <row r="5337" spans="1:2">
      <c r="A5337" s="88">
        <v>37768</v>
      </c>
      <c r="B5337" s="89">
        <v>3.67</v>
      </c>
    </row>
    <row r="5338" spans="1:2">
      <c r="A5338" s="88">
        <v>37767</v>
      </c>
      <c r="B5338" s="89">
        <v>3.68</v>
      </c>
    </row>
    <row r="5339" spans="1:2">
      <c r="A5339" s="88">
        <v>37766</v>
      </c>
      <c r="B5339" s="89" t="s">
        <v>145</v>
      </c>
    </row>
    <row r="5340" spans="1:2">
      <c r="A5340" s="88">
        <v>37765</v>
      </c>
      <c r="B5340" s="89" t="s">
        <v>145</v>
      </c>
    </row>
    <row r="5341" spans="1:2">
      <c r="A5341" s="88">
        <v>37764</v>
      </c>
      <c r="B5341" s="89">
        <v>3.7</v>
      </c>
    </row>
    <row r="5342" spans="1:2">
      <c r="A5342" s="88">
        <v>37763</v>
      </c>
      <c r="B5342" s="89">
        <v>3.76</v>
      </c>
    </row>
    <row r="5343" spans="1:2">
      <c r="A5343" s="88">
        <v>37762</v>
      </c>
      <c r="B5343" s="89">
        <v>3.78</v>
      </c>
    </row>
    <row r="5344" spans="1:2">
      <c r="A5344" s="88">
        <v>37761</v>
      </c>
      <c r="B5344" s="89">
        <v>3.82</v>
      </c>
    </row>
    <row r="5345" spans="1:2">
      <c r="A5345" s="88">
        <v>37760</v>
      </c>
      <c r="B5345" s="89">
        <v>3.82</v>
      </c>
    </row>
    <row r="5346" spans="1:2">
      <c r="A5346" s="88">
        <v>37759</v>
      </c>
      <c r="B5346" s="89" t="s">
        <v>145</v>
      </c>
    </row>
    <row r="5347" spans="1:2">
      <c r="A5347" s="88">
        <v>37758</v>
      </c>
      <c r="B5347" s="89" t="s">
        <v>145</v>
      </c>
    </row>
    <row r="5348" spans="1:2">
      <c r="A5348" s="88">
        <v>37757</v>
      </c>
      <c r="B5348" s="89">
        <v>3.88</v>
      </c>
    </row>
    <row r="5349" spans="1:2">
      <c r="A5349" s="88">
        <v>37756</v>
      </c>
      <c r="B5349" s="89">
        <v>3.95</v>
      </c>
    </row>
    <row r="5350" spans="1:2">
      <c r="A5350" s="88">
        <v>37755</v>
      </c>
      <c r="B5350" s="89">
        <v>3.97</v>
      </c>
    </row>
    <row r="5351" spans="1:2">
      <c r="A5351" s="88">
        <v>37754</v>
      </c>
      <c r="B5351" s="89">
        <v>3.96</v>
      </c>
    </row>
    <row r="5352" spans="1:2">
      <c r="A5352" s="88">
        <v>37753</v>
      </c>
      <c r="B5352" s="89">
        <v>3.96</v>
      </c>
    </row>
    <row r="5353" spans="1:2">
      <c r="A5353" s="88">
        <v>37752</v>
      </c>
      <c r="B5353" s="89" t="s">
        <v>145</v>
      </c>
    </row>
    <row r="5354" spans="1:2">
      <c r="A5354" s="88">
        <v>37751</v>
      </c>
      <c r="B5354" s="89" t="s">
        <v>145</v>
      </c>
    </row>
    <row r="5355" spans="1:2">
      <c r="A5355" s="88">
        <v>37750</v>
      </c>
      <c r="B5355" s="89">
        <v>3.99</v>
      </c>
    </row>
    <row r="5356" spans="1:2">
      <c r="A5356" s="88">
        <v>37749</v>
      </c>
      <c r="B5356" s="89">
        <v>4</v>
      </c>
    </row>
    <row r="5357" spans="1:2">
      <c r="A5357" s="88">
        <v>37748</v>
      </c>
      <c r="B5357" s="89">
        <v>4.03</v>
      </c>
    </row>
    <row r="5358" spans="1:2">
      <c r="A5358" s="88">
        <v>37747</v>
      </c>
      <c r="B5358" s="89">
        <v>4.1399999999999997</v>
      </c>
    </row>
    <row r="5359" spans="1:2">
      <c r="A5359" s="88">
        <v>37746</v>
      </c>
      <c r="B5359" s="89">
        <v>4.1399999999999997</v>
      </c>
    </row>
    <row r="5360" spans="1:2">
      <c r="A5360" s="88">
        <v>37745</v>
      </c>
      <c r="B5360" s="89" t="s">
        <v>145</v>
      </c>
    </row>
    <row r="5361" spans="1:2">
      <c r="A5361" s="88">
        <v>37744</v>
      </c>
      <c r="B5361" s="89" t="s">
        <v>145</v>
      </c>
    </row>
    <row r="5362" spans="1:2">
      <c r="A5362" s="88">
        <v>37743</v>
      </c>
      <c r="B5362" s="89">
        <v>4.12</v>
      </c>
    </row>
    <row r="5363" spans="1:2">
      <c r="A5363" s="88">
        <v>37742</v>
      </c>
      <c r="B5363" s="89" t="s">
        <v>145</v>
      </c>
    </row>
    <row r="5364" spans="1:2">
      <c r="A5364" s="88">
        <v>37741</v>
      </c>
      <c r="B5364" s="89">
        <v>4.1500000000000004</v>
      </c>
    </row>
    <row r="5365" spans="1:2">
      <c r="A5365" s="88">
        <v>37740</v>
      </c>
      <c r="B5365" s="89">
        <v>4.21</v>
      </c>
    </row>
    <row r="5366" spans="1:2">
      <c r="A5366" s="88">
        <v>37739</v>
      </c>
      <c r="B5366" s="89">
        <v>4.18</v>
      </c>
    </row>
    <row r="5367" spans="1:2">
      <c r="A5367" s="88">
        <v>37738</v>
      </c>
      <c r="B5367" s="89" t="s">
        <v>145</v>
      </c>
    </row>
    <row r="5368" spans="1:2">
      <c r="A5368" s="88">
        <v>37737</v>
      </c>
      <c r="B5368" s="89" t="s">
        <v>145</v>
      </c>
    </row>
    <row r="5369" spans="1:2">
      <c r="A5369" s="88">
        <v>37736</v>
      </c>
      <c r="B5369" s="89">
        <v>4.16</v>
      </c>
    </row>
    <row r="5370" spans="1:2">
      <c r="A5370" s="88">
        <v>37735</v>
      </c>
      <c r="B5370" s="89">
        <v>4.17</v>
      </c>
    </row>
    <row r="5371" spans="1:2">
      <c r="A5371" s="88">
        <v>37734</v>
      </c>
      <c r="B5371" s="89">
        <v>4.21</v>
      </c>
    </row>
    <row r="5372" spans="1:2">
      <c r="A5372" s="88">
        <v>37733</v>
      </c>
      <c r="B5372" s="89">
        <v>4.18</v>
      </c>
    </row>
    <row r="5373" spans="1:2">
      <c r="A5373" s="88">
        <v>37732</v>
      </c>
      <c r="B5373" s="89" t="s">
        <v>145</v>
      </c>
    </row>
    <row r="5374" spans="1:2">
      <c r="A5374" s="88">
        <v>37731</v>
      </c>
      <c r="B5374" s="89" t="s">
        <v>145</v>
      </c>
    </row>
    <row r="5375" spans="1:2">
      <c r="A5375" s="88">
        <v>37730</v>
      </c>
      <c r="B5375" s="89" t="s">
        <v>145</v>
      </c>
    </row>
    <row r="5376" spans="1:2">
      <c r="A5376" s="88">
        <v>37729</v>
      </c>
      <c r="B5376" s="89">
        <v>4.24</v>
      </c>
    </row>
    <row r="5377" spans="1:2">
      <c r="A5377" s="88">
        <v>37728</v>
      </c>
      <c r="B5377" s="89">
        <v>4.2</v>
      </c>
    </row>
    <row r="5378" spans="1:2">
      <c r="A5378" s="88">
        <v>37727</v>
      </c>
      <c r="B5378" s="89">
        <v>4.2</v>
      </c>
    </row>
    <row r="5379" spans="1:2">
      <c r="A5379" s="88">
        <v>37726</v>
      </c>
      <c r="B5379" s="89">
        <v>4.26</v>
      </c>
    </row>
    <row r="5380" spans="1:2">
      <c r="A5380" s="88">
        <v>37725</v>
      </c>
      <c r="B5380" s="89">
        <v>4.28</v>
      </c>
    </row>
    <row r="5381" spans="1:2">
      <c r="A5381" s="88">
        <v>37724</v>
      </c>
      <c r="B5381" s="89" t="s">
        <v>145</v>
      </c>
    </row>
    <row r="5382" spans="1:2">
      <c r="A5382" s="88">
        <v>37723</v>
      </c>
      <c r="B5382" s="89" t="s">
        <v>145</v>
      </c>
    </row>
    <row r="5383" spans="1:2">
      <c r="A5383" s="88">
        <v>37722</v>
      </c>
      <c r="B5383" s="89">
        <v>4.28</v>
      </c>
    </row>
    <row r="5384" spans="1:2">
      <c r="A5384" s="88">
        <v>37721</v>
      </c>
      <c r="B5384" s="89">
        <v>4.2</v>
      </c>
    </row>
    <row r="5385" spans="1:2">
      <c r="A5385" s="88">
        <v>37720</v>
      </c>
      <c r="B5385" s="89">
        <v>4.29</v>
      </c>
    </row>
    <row r="5386" spans="1:2">
      <c r="A5386" s="88">
        <v>37719</v>
      </c>
      <c r="B5386" s="89">
        <v>4.3</v>
      </c>
    </row>
    <row r="5387" spans="1:2">
      <c r="A5387" s="88">
        <v>37718</v>
      </c>
      <c r="B5387" s="89">
        <v>4.33</v>
      </c>
    </row>
    <row r="5388" spans="1:2">
      <c r="A5388" s="88">
        <v>37717</v>
      </c>
      <c r="B5388" s="89" t="s">
        <v>145</v>
      </c>
    </row>
    <row r="5389" spans="1:2">
      <c r="A5389" s="88">
        <v>37716</v>
      </c>
      <c r="B5389" s="89" t="s">
        <v>145</v>
      </c>
    </row>
    <row r="5390" spans="1:2">
      <c r="A5390" s="88">
        <v>37715</v>
      </c>
      <c r="B5390" s="89">
        <v>4.26</v>
      </c>
    </row>
    <row r="5391" spans="1:2">
      <c r="A5391" s="88">
        <v>37714</v>
      </c>
      <c r="B5391" s="89">
        <v>4.26</v>
      </c>
    </row>
    <row r="5392" spans="1:2">
      <c r="A5392" s="88">
        <v>37713</v>
      </c>
      <c r="B5392" s="89">
        <v>4.18</v>
      </c>
    </row>
    <row r="5393" spans="1:2">
      <c r="A5393" s="88">
        <v>37712</v>
      </c>
      <c r="B5393" s="89">
        <v>4.0999999999999996</v>
      </c>
    </row>
    <row r="5394" spans="1:2">
      <c r="A5394" s="88">
        <v>37711</v>
      </c>
      <c r="B5394" s="89">
        <v>4.1399999999999997</v>
      </c>
    </row>
    <row r="5395" spans="1:2">
      <c r="A5395" s="88">
        <v>37710</v>
      </c>
      <c r="B5395" s="89" t="s">
        <v>145</v>
      </c>
    </row>
    <row r="5396" spans="1:2">
      <c r="A5396" s="88">
        <v>37709</v>
      </c>
      <c r="B5396" s="89" t="s">
        <v>145</v>
      </c>
    </row>
    <row r="5397" spans="1:2">
      <c r="A5397" s="88">
        <v>37708</v>
      </c>
      <c r="B5397" s="89">
        <v>4.2</v>
      </c>
    </row>
    <row r="5398" spans="1:2">
      <c r="A5398" s="88">
        <v>37707</v>
      </c>
      <c r="B5398" s="89">
        <v>4.21</v>
      </c>
    </row>
    <row r="5399" spans="1:2">
      <c r="A5399" s="88">
        <v>37706</v>
      </c>
      <c r="B5399" s="89">
        <v>4.28</v>
      </c>
    </row>
    <row r="5400" spans="1:2">
      <c r="A5400" s="88">
        <v>37705</v>
      </c>
      <c r="B5400" s="89">
        <v>4.24</v>
      </c>
    </row>
    <row r="5401" spans="1:2">
      <c r="A5401" s="88">
        <v>37704</v>
      </c>
      <c r="B5401" s="89">
        <v>4.28</v>
      </c>
    </row>
    <row r="5402" spans="1:2">
      <c r="A5402" s="88">
        <v>37703</v>
      </c>
      <c r="B5402" s="89" t="s">
        <v>145</v>
      </c>
    </row>
    <row r="5403" spans="1:2">
      <c r="A5403" s="88">
        <v>37702</v>
      </c>
      <c r="B5403" s="89" t="s">
        <v>145</v>
      </c>
    </row>
    <row r="5404" spans="1:2">
      <c r="A5404" s="88">
        <v>37701</v>
      </c>
      <c r="B5404" s="89">
        <v>4.3499999999999996</v>
      </c>
    </row>
    <row r="5405" spans="1:2">
      <c r="A5405" s="88">
        <v>37700</v>
      </c>
      <c r="B5405" s="89">
        <v>4.28</v>
      </c>
    </row>
    <row r="5406" spans="1:2">
      <c r="A5406" s="88">
        <v>37699</v>
      </c>
      <c r="B5406" s="89">
        <v>4.3099999999999996</v>
      </c>
    </row>
    <row r="5407" spans="1:2">
      <c r="A5407" s="88">
        <v>37698</v>
      </c>
      <c r="B5407" s="89">
        <v>4.21</v>
      </c>
    </row>
    <row r="5408" spans="1:2">
      <c r="A5408" s="88">
        <v>37697</v>
      </c>
      <c r="B5408" s="89">
        <v>4.17</v>
      </c>
    </row>
    <row r="5409" spans="1:2">
      <c r="A5409" s="88">
        <v>37696</v>
      </c>
      <c r="B5409" s="89" t="s">
        <v>145</v>
      </c>
    </row>
    <row r="5410" spans="1:2">
      <c r="A5410" s="88">
        <v>37695</v>
      </c>
      <c r="B5410" s="89" t="s">
        <v>145</v>
      </c>
    </row>
    <row r="5411" spans="1:2">
      <c r="A5411" s="88">
        <v>37694</v>
      </c>
      <c r="B5411" s="89">
        <v>4.0999999999999996</v>
      </c>
    </row>
    <row r="5412" spans="1:2">
      <c r="A5412" s="88">
        <v>37693</v>
      </c>
      <c r="B5412" s="89">
        <v>4.03</v>
      </c>
    </row>
    <row r="5413" spans="1:2">
      <c r="A5413" s="88">
        <v>37692</v>
      </c>
      <c r="B5413" s="89">
        <v>3.91</v>
      </c>
    </row>
    <row r="5414" spans="1:2">
      <c r="A5414" s="88">
        <v>37691</v>
      </c>
      <c r="B5414" s="89">
        <v>3.9</v>
      </c>
    </row>
    <row r="5415" spans="1:2">
      <c r="A5415" s="88">
        <v>37690</v>
      </c>
      <c r="B5415" s="89">
        <v>3.88</v>
      </c>
    </row>
    <row r="5416" spans="1:2">
      <c r="A5416" s="88">
        <v>37689</v>
      </c>
      <c r="B5416" s="89" t="s">
        <v>145</v>
      </c>
    </row>
    <row r="5417" spans="1:2">
      <c r="A5417" s="88">
        <v>37688</v>
      </c>
      <c r="B5417" s="89" t="s">
        <v>145</v>
      </c>
    </row>
    <row r="5418" spans="1:2">
      <c r="A5418" s="88">
        <v>37687</v>
      </c>
      <c r="B5418" s="89">
        <v>3.86</v>
      </c>
    </row>
    <row r="5419" spans="1:2">
      <c r="A5419" s="88">
        <v>37686</v>
      </c>
      <c r="B5419" s="89">
        <v>3.92</v>
      </c>
    </row>
    <row r="5420" spans="1:2">
      <c r="A5420" s="88">
        <v>37685</v>
      </c>
      <c r="B5420" s="89">
        <v>3.92</v>
      </c>
    </row>
    <row r="5421" spans="1:2">
      <c r="A5421" s="88">
        <v>37684</v>
      </c>
      <c r="B5421" s="89">
        <v>3.94</v>
      </c>
    </row>
    <row r="5422" spans="1:2">
      <c r="A5422" s="88">
        <v>37683</v>
      </c>
      <c r="B5422" s="89">
        <v>3.93</v>
      </c>
    </row>
    <row r="5423" spans="1:2">
      <c r="A5423" s="88">
        <v>37682</v>
      </c>
      <c r="B5423" s="89" t="s">
        <v>145</v>
      </c>
    </row>
    <row r="5424" spans="1:2">
      <c r="A5424" s="88">
        <v>37681</v>
      </c>
      <c r="B5424" s="89" t="s">
        <v>145</v>
      </c>
    </row>
    <row r="5425" spans="1:2">
      <c r="A5425" s="88">
        <v>37680</v>
      </c>
      <c r="B5425" s="89">
        <v>3.95</v>
      </c>
    </row>
    <row r="5426" spans="1:2">
      <c r="A5426" s="88">
        <v>37679</v>
      </c>
      <c r="B5426" s="89">
        <v>4</v>
      </c>
    </row>
    <row r="5427" spans="1:2">
      <c r="A5427" s="88">
        <v>37678</v>
      </c>
      <c r="B5427" s="89">
        <v>3.96</v>
      </c>
    </row>
    <row r="5428" spans="1:2">
      <c r="A5428" s="88">
        <v>37677</v>
      </c>
      <c r="B5428" s="89">
        <v>3.93</v>
      </c>
    </row>
    <row r="5429" spans="1:2">
      <c r="A5429" s="88">
        <v>37676</v>
      </c>
      <c r="B5429" s="89">
        <v>3.93</v>
      </c>
    </row>
    <row r="5430" spans="1:2">
      <c r="A5430" s="88">
        <v>37675</v>
      </c>
      <c r="B5430" s="89" t="s">
        <v>145</v>
      </c>
    </row>
    <row r="5431" spans="1:2">
      <c r="A5431" s="88">
        <v>37674</v>
      </c>
      <c r="B5431" s="89" t="s">
        <v>145</v>
      </c>
    </row>
    <row r="5432" spans="1:2">
      <c r="A5432" s="88">
        <v>37673</v>
      </c>
      <c r="B5432" s="89">
        <v>3.98</v>
      </c>
    </row>
    <row r="5433" spans="1:2">
      <c r="A5433" s="88">
        <v>37672</v>
      </c>
      <c r="B5433" s="89">
        <v>3.95</v>
      </c>
    </row>
    <row r="5434" spans="1:2">
      <c r="A5434" s="88">
        <v>37671</v>
      </c>
      <c r="B5434" s="89">
        <v>3.96</v>
      </c>
    </row>
    <row r="5435" spans="1:2">
      <c r="A5435" s="88">
        <v>37670</v>
      </c>
      <c r="B5435" s="89">
        <v>4.04</v>
      </c>
    </row>
    <row r="5436" spans="1:2">
      <c r="A5436" s="88">
        <v>37669</v>
      </c>
      <c r="B5436" s="89">
        <v>4.0199999999999996</v>
      </c>
    </row>
    <row r="5437" spans="1:2">
      <c r="A5437" s="88">
        <v>37668</v>
      </c>
      <c r="B5437" s="89" t="s">
        <v>145</v>
      </c>
    </row>
    <row r="5438" spans="1:2">
      <c r="A5438" s="88">
        <v>37667</v>
      </c>
      <c r="B5438" s="89" t="s">
        <v>145</v>
      </c>
    </row>
    <row r="5439" spans="1:2">
      <c r="A5439" s="88">
        <v>37666</v>
      </c>
      <c r="B5439" s="89">
        <v>4.0199999999999996</v>
      </c>
    </row>
    <row r="5440" spans="1:2">
      <c r="A5440" s="88">
        <v>37665</v>
      </c>
      <c r="B5440" s="89">
        <v>3.98</v>
      </c>
    </row>
    <row r="5441" spans="1:2">
      <c r="A5441" s="88">
        <v>37664</v>
      </c>
      <c r="B5441" s="89">
        <v>4.01</v>
      </c>
    </row>
    <row r="5442" spans="1:2">
      <c r="A5442" s="88">
        <v>37663</v>
      </c>
      <c r="B5442" s="89">
        <v>4.0599999999999996</v>
      </c>
    </row>
    <row r="5443" spans="1:2">
      <c r="A5443" s="88">
        <v>37662</v>
      </c>
      <c r="B5443" s="89">
        <v>4.05</v>
      </c>
    </row>
    <row r="5444" spans="1:2">
      <c r="A5444" s="88">
        <v>37661</v>
      </c>
      <c r="B5444" s="89" t="s">
        <v>145</v>
      </c>
    </row>
    <row r="5445" spans="1:2">
      <c r="A5445" s="88">
        <v>37660</v>
      </c>
      <c r="B5445" s="89" t="s">
        <v>145</v>
      </c>
    </row>
    <row r="5446" spans="1:2">
      <c r="A5446" s="88">
        <v>37659</v>
      </c>
      <c r="B5446" s="89">
        <v>4.05</v>
      </c>
    </row>
    <row r="5447" spans="1:2">
      <c r="A5447" s="88">
        <v>37658</v>
      </c>
      <c r="B5447" s="89">
        <v>4.07</v>
      </c>
    </row>
    <row r="5448" spans="1:2">
      <c r="A5448" s="88">
        <v>37657</v>
      </c>
      <c r="B5448" s="89">
        <v>4.07</v>
      </c>
    </row>
    <row r="5449" spans="1:2">
      <c r="A5449" s="88">
        <v>37656</v>
      </c>
      <c r="B5449" s="89">
        <v>4.07</v>
      </c>
    </row>
    <row r="5450" spans="1:2">
      <c r="A5450" s="88">
        <v>37655</v>
      </c>
      <c r="B5450" s="89">
        <v>4.1399999999999997</v>
      </c>
    </row>
    <row r="5451" spans="1:2">
      <c r="A5451" s="88">
        <v>37654</v>
      </c>
      <c r="B5451" s="89" t="s">
        <v>145</v>
      </c>
    </row>
    <row r="5452" spans="1:2">
      <c r="A5452" s="88">
        <v>37653</v>
      </c>
      <c r="B5452" s="89" t="s">
        <v>145</v>
      </c>
    </row>
    <row r="5453" spans="1:2">
      <c r="A5453" s="88">
        <v>37652</v>
      </c>
      <c r="B5453" s="89">
        <v>4.12</v>
      </c>
    </row>
    <row r="5454" spans="1:2">
      <c r="A5454" s="88">
        <v>37651</v>
      </c>
      <c r="B5454" s="89">
        <v>4.13</v>
      </c>
    </row>
    <row r="5455" spans="1:2">
      <c r="A5455" s="88">
        <v>37650</v>
      </c>
      <c r="B5455" s="89">
        <v>4.08</v>
      </c>
    </row>
    <row r="5456" spans="1:2">
      <c r="A5456" s="88">
        <v>37649</v>
      </c>
      <c r="B5456" s="89">
        <v>4.1100000000000003</v>
      </c>
    </row>
    <row r="5457" spans="1:2">
      <c r="A5457" s="88">
        <v>37648</v>
      </c>
      <c r="B5457" s="89">
        <v>4.0599999999999996</v>
      </c>
    </row>
    <row r="5458" spans="1:2">
      <c r="A5458" s="88">
        <v>37647</v>
      </c>
      <c r="B5458" s="89" t="s">
        <v>145</v>
      </c>
    </row>
    <row r="5459" spans="1:2">
      <c r="A5459" s="88">
        <v>37646</v>
      </c>
      <c r="B5459" s="89" t="s">
        <v>145</v>
      </c>
    </row>
    <row r="5460" spans="1:2">
      <c r="A5460" s="88">
        <v>37645</v>
      </c>
      <c r="B5460" s="89">
        <v>4.05</v>
      </c>
    </row>
    <row r="5461" spans="1:2">
      <c r="A5461" s="88">
        <v>37644</v>
      </c>
      <c r="B5461" s="89">
        <v>4.1399999999999997</v>
      </c>
    </row>
    <row r="5462" spans="1:2">
      <c r="A5462" s="88">
        <v>37643</v>
      </c>
      <c r="B5462" s="89">
        <v>4.1500000000000004</v>
      </c>
    </row>
    <row r="5463" spans="1:2">
      <c r="A5463" s="88">
        <v>37642</v>
      </c>
      <c r="B5463" s="89">
        <v>4.16</v>
      </c>
    </row>
    <row r="5464" spans="1:2">
      <c r="A5464" s="88">
        <v>37641</v>
      </c>
      <c r="B5464" s="89">
        <v>4.17</v>
      </c>
    </row>
    <row r="5465" spans="1:2">
      <c r="A5465" s="88">
        <v>37640</v>
      </c>
      <c r="B5465" s="89" t="s">
        <v>145</v>
      </c>
    </row>
    <row r="5466" spans="1:2">
      <c r="A5466" s="88">
        <v>37639</v>
      </c>
      <c r="B5466" s="89" t="s">
        <v>145</v>
      </c>
    </row>
    <row r="5467" spans="1:2">
      <c r="A5467" s="88">
        <v>37638</v>
      </c>
      <c r="B5467" s="89">
        <v>4.21</v>
      </c>
    </row>
    <row r="5468" spans="1:2">
      <c r="A5468" s="88">
        <v>37637</v>
      </c>
      <c r="B5468" s="89">
        <v>4.28</v>
      </c>
    </row>
    <row r="5469" spans="1:2">
      <c r="A5469" s="88">
        <v>37636</v>
      </c>
      <c r="B5469" s="89">
        <v>4.29</v>
      </c>
    </row>
    <row r="5470" spans="1:2">
      <c r="A5470" s="88">
        <v>37635</v>
      </c>
      <c r="B5470" s="89">
        <v>4.3</v>
      </c>
    </row>
    <row r="5471" spans="1:2">
      <c r="A5471" s="88">
        <v>37634</v>
      </c>
      <c r="B5471" s="89">
        <v>4.3099999999999996</v>
      </c>
    </row>
    <row r="5472" spans="1:2">
      <c r="A5472" s="88">
        <v>37633</v>
      </c>
      <c r="B5472" s="89" t="s">
        <v>145</v>
      </c>
    </row>
    <row r="5473" spans="1:2">
      <c r="A5473" s="88">
        <v>37632</v>
      </c>
      <c r="B5473" s="89" t="s">
        <v>145</v>
      </c>
    </row>
    <row r="5474" spans="1:2">
      <c r="A5474" s="88">
        <v>37631</v>
      </c>
      <c r="B5474" s="89">
        <v>4.3</v>
      </c>
    </row>
    <row r="5475" spans="1:2">
      <c r="A5475" s="88">
        <v>37630</v>
      </c>
      <c r="B5475" s="89">
        <v>4.3099999999999996</v>
      </c>
    </row>
    <row r="5476" spans="1:2">
      <c r="A5476" s="88">
        <v>37629</v>
      </c>
      <c r="B5476" s="89">
        <v>4.29</v>
      </c>
    </row>
    <row r="5477" spans="1:2">
      <c r="A5477" s="88">
        <v>37628</v>
      </c>
      <c r="B5477" s="89">
        <v>4.3499999999999996</v>
      </c>
    </row>
    <row r="5478" spans="1:2">
      <c r="A5478" s="88">
        <v>37627</v>
      </c>
      <c r="B5478" s="89">
        <v>4.3600000000000003</v>
      </c>
    </row>
    <row r="5479" spans="1:2">
      <c r="A5479" s="88">
        <v>37626</v>
      </c>
      <c r="B5479" s="89" t="s">
        <v>145</v>
      </c>
    </row>
    <row r="5480" spans="1:2">
      <c r="A5480" s="88">
        <v>37625</v>
      </c>
      <c r="B5480" s="89" t="s">
        <v>145</v>
      </c>
    </row>
    <row r="5481" spans="1:2">
      <c r="A5481" s="88">
        <v>37624</v>
      </c>
      <c r="B5481" s="89">
        <v>4.4000000000000004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09"/>
  <sheetViews>
    <sheetView topLeftCell="A44" zoomScaleNormal="100" workbookViewId="0">
      <selection activeCell="G55" sqref="G55"/>
    </sheetView>
  </sheetViews>
  <sheetFormatPr baseColWidth="10" defaultColWidth="11" defaultRowHeight="16"/>
  <cols>
    <col min="2" max="2" width="9.33203125" customWidth="1"/>
    <col min="3" max="3" width="8.6640625" bestFit="1" customWidth="1"/>
    <col min="4" max="5" width="7" bestFit="1" customWidth="1"/>
    <col min="6" max="6" width="9" bestFit="1" customWidth="1"/>
    <col min="7" max="7" width="7" bestFit="1" customWidth="1"/>
    <col min="8" max="8" width="7.6640625" bestFit="1" customWidth="1"/>
    <col min="9" max="9" width="8" bestFit="1" customWidth="1"/>
    <col min="10" max="10" width="7.33203125" bestFit="1" customWidth="1"/>
    <col min="11" max="11" width="6.33203125" bestFit="1" customWidth="1"/>
    <col min="12" max="12" width="7" bestFit="1" customWidth="1"/>
    <col min="13" max="13" width="9.1640625" bestFit="1" customWidth="1"/>
    <col min="14" max="14" width="7.6640625" bestFit="1" customWidth="1"/>
    <col min="15" max="15" width="7" bestFit="1" customWidth="1"/>
    <col min="16" max="16" width="17.6640625" bestFit="1" customWidth="1"/>
    <col min="17" max="17" width="13.6640625" bestFit="1" customWidth="1"/>
    <col min="18" max="18" width="12.5" bestFit="1" customWidth="1"/>
    <col min="19" max="19" width="11.6640625" bestFit="1" customWidth="1"/>
    <col min="20" max="20" width="18.1640625" bestFit="1" customWidth="1"/>
    <col min="21" max="21" width="8.33203125" bestFit="1" customWidth="1"/>
    <col min="22" max="26" width="7" bestFit="1" customWidth="1"/>
    <col min="27" max="27" width="10.1640625" bestFit="1" customWidth="1"/>
    <col min="28" max="28" width="10.83203125" bestFit="1" customWidth="1"/>
    <col min="29" max="29" width="8.1640625" bestFit="1" customWidth="1"/>
    <col min="30" max="30" width="7.1640625" bestFit="1" customWidth="1"/>
    <col min="31" max="31" width="10.33203125" bestFit="1" customWidth="1"/>
    <col min="32" max="32" width="16.1640625" bestFit="1" customWidth="1"/>
    <col min="33" max="33" width="21.1640625" bestFit="1" customWidth="1"/>
    <col min="34" max="34" width="13.6640625" bestFit="1" customWidth="1"/>
    <col min="35" max="35" width="7" bestFit="1" customWidth="1"/>
    <col min="36" max="36" width="8" bestFit="1" customWidth="1"/>
    <col min="37" max="37" width="11" bestFit="1" customWidth="1"/>
    <col min="38" max="38" width="9.6640625" bestFit="1" customWidth="1"/>
    <col min="39" max="39" width="14.5" bestFit="1" customWidth="1"/>
    <col min="40" max="40" width="13" bestFit="1" customWidth="1"/>
    <col min="41" max="41" width="7" bestFit="1" customWidth="1"/>
    <col min="42" max="42" width="17.1640625" bestFit="1" customWidth="1"/>
    <col min="43" max="43" width="7" bestFit="1" customWidth="1"/>
    <col min="44" max="44" width="7.6640625" bestFit="1" customWidth="1"/>
    <col min="45" max="45" width="33.1640625" bestFit="1" customWidth="1"/>
    <col min="46" max="46" width="21.6640625" bestFit="1" customWidth="1"/>
    <col min="47" max="47" width="27.33203125" bestFit="1" customWidth="1"/>
    <col min="48" max="48" width="15.33203125" bestFit="1" customWidth="1"/>
    <col min="49" max="49" width="7.83203125" bestFit="1" customWidth="1"/>
    <col min="50" max="50" width="13" bestFit="1" customWidth="1"/>
    <col min="51" max="51" width="7" bestFit="1" customWidth="1"/>
    <col min="52" max="52" width="14.6640625" bestFit="1" customWidth="1"/>
  </cols>
  <sheetData>
    <row r="1" spans="1:52">
      <c r="A1" s="68" t="s">
        <v>138</v>
      </c>
      <c r="B1" s="68"/>
      <c r="C1" s="68"/>
      <c r="D1" s="68"/>
    </row>
    <row r="3" spans="1:52">
      <c r="C3" t="s">
        <v>162</v>
      </c>
      <c r="D3" t="s">
        <v>161</v>
      </c>
      <c r="E3" t="s">
        <v>33</v>
      </c>
      <c r="F3" t="s">
        <v>164</v>
      </c>
      <c r="G3" t="s">
        <v>37</v>
      </c>
      <c r="H3" t="s">
        <v>39</v>
      </c>
      <c r="I3" t="s">
        <v>41</v>
      </c>
      <c r="J3" t="s">
        <v>163</v>
      </c>
      <c r="K3" t="s">
        <v>44</v>
      </c>
      <c r="L3" t="s">
        <v>46</v>
      </c>
      <c r="M3" t="s">
        <v>48</v>
      </c>
      <c r="N3" t="s">
        <v>50</v>
      </c>
      <c r="O3" t="s">
        <v>52</v>
      </c>
      <c r="P3" t="s">
        <v>54</v>
      </c>
      <c r="Q3" t="s">
        <v>56</v>
      </c>
      <c r="R3" t="s">
        <v>58</v>
      </c>
      <c r="S3" t="s">
        <v>60</v>
      </c>
      <c r="T3" t="s">
        <v>62</v>
      </c>
      <c r="U3" t="s">
        <v>64</v>
      </c>
      <c r="V3" t="s">
        <v>66</v>
      </c>
      <c r="W3" t="s">
        <v>160</v>
      </c>
      <c r="X3" t="s">
        <v>69</v>
      </c>
      <c r="Y3" t="s">
        <v>71</v>
      </c>
      <c r="Z3" t="s">
        <v>73</v>
      </c>
      <c r="AA3" t="s">
        <v>75</v>
      </c>
      <c r="AB3" t="s">
        <v>77</v>
      </c>
      <c r="AC3" t="s">
        <v>79</v>
      </c>
      <c r="AD3" t="s">
        <v>81</v>
      </c>
      <c r="AE3" t="s">
        <v>83</v>
      </c>
      <c r="AF3" t="s">
        <v>85</v>
      </c>
      <c r="AG3" t="s">
        <v>87</v>
      </c>
      <c r="AH3" t="s">
        <v>165</v>
      </c>
      <c r="AI3" t="s">
        <v>91</v>
      </c>
      <c r="AJ3" t="s">
        <v>93</v>
      </c>
      <c r="AK3" t="s">
        <v>95</v>
      </c>
      <c r="AL3" t="s">
        <v>97</v>
      </c>
      <c r="AM3" t="s">
        <v>99</v>
      </c>
      <c r="AN3" t="s">
        <v>101</v>
      </c>
      <c r="AO3" t="s">
        <v>103</v>
      </c>
      <c r="AP3" t="s">
        <v>105</v>
      </c>
      <c r="AQ3" t="s">
        <v>135</v>
      </c>
      <c r="AR3" t="s">
        <v>108</v>
      </c>
      <c r="AS3" t="s">
        <v>157</v>
      </c>
      <c r="AT3" t="s">
        <v>111</v>
      </c>
      <c r="AU3" t="s">
        <v>113</v>
      </c>
      <c r="AV3" t="s">
        <v>115</v>
      </c>
      <c r="AW3" t="s">
        <v>117</v>
      </c>
      <c r="AX3" t="s">
        <v>119</v>
      </c>
      <c r="AY3" t="s">
        <v>121</v>
      </c>
      <c r="AZ3" t="s">
        <v>123</v>
      </c>
    </row>
    <row r="4" spans="1:52" s="98" customFormat="1">
      <c r="A4"/>
      <c r="B4" t="s">
        <v>162</v>
      </c>
      <c r="C4" s="98">
        <f>VARP('Rendements titres'!$B$4:$B$183)</f>
        <v>5.2842704581379258E-3</v>
      </c>
      <c r="D4" s="98">
        <f>C5</f>
        <v>1.6941246348603201E-3</v>
      </c>
      <c r="E4" s="98">
        <f>C6</f>
        <v>9.7208151942380927E-4</v>
      </c>
      <c r="F4" s="98">
        <f>C7</f>
        <v>1.2912872075097855E-3</v>
      </c>
      <c r="G4" s="98">
        <f>C8</f>
        <v>1.3898016867391998E-3</v>
      </c>
      <c r="H4" s="98">
        <f>C9</f>
        <v>1.0666674515824109E-3</v>
      </c>
      <c r="I4" s="98">
        <f>C10</f>
        <v>1.8182523977718415E-3</v>
      </c>
      <c r="J4" s="98">
        <f>C11</f>
        <v>7.8131704026282304E-4</v>
      </c>
      <c r="K4" s="98">
        <f>C12</f>
        <v>1.896799402494413E-3</v>
      </c>
      <c r="L4" s="98">
        <f>C13</f>
        <v>1.2650742427573233E-3</v>
      </c>
      <c r="M4" s="98">
        <f>C14</f>
        <v>2.0435417327142806E-3</v>
      </c>
      <c r="N4" s="98">
        <f>C15</f>
        <v>1.2824802736215305E-3</v>
      </c>
      <c r="O4" s="98">
        <f>C16</f>
        <v>1.833535206754051E-3</v>
      </c>
      <c r="P4" s="98">
        <f>C17</f>
        <v>6.0114238092915675E-4</v>
      </c>
      <c r="Q4" s="98">
        <f>C18</f>
        <v>1.4832889342186102E-3</v>
      </c>
      <c r="R4" s="98">
        <f>C19</f>
        <v>3.3012060589841406E-3</v>
      </c>
      <c r="S4" s="98">
        <f>C20</f>
        <v>8.328835782556392E-4</v>
      </c>
      <c r="T4" s="98">
        <f>C21</f>
        <v>7.5187357230343469E-4</v>
      </c>
      <c r="U4" s="98">
        <f>C22</f>
        <v>2.5246172492763798E-3</v>
      </c>
      <c r="V4" s="98">
        <f>C23</f>
        <v>9.6008998158536758E-4</v>
      </c>
      <c r="W4" s="98">
        <f>C24</f>
        <v>1.6336912083292697E-3</v>
      </c>
      <c r="X4" s="98">
        <f>C25</f>
        <v>1.4038376128231139E-3</v>
      </c>
      <c r="Y4" s="98">
        <f>C26</f>
        <v>8.871601627333059E-4</v>
      </c>
      <c r="Z4" s="98">
        <f>C27</f>
        <v>9.1659332115267569E-4</v>
      </c>
      <c r="AA4" s="98">
        <f>C28</f>
        <v>2.5095654648722011E-3</v>
      </c>
      <c r="AB4" s="98">
        <f>C29</f>
        <v>4.5676311948011878E-4</v>
      </c>
      <c r="AC4" s="98">
        <f>C30</f>
        <v>9.7637331548329812E-4</v>
      </c>
      <c r="AD4" s="98">
        <f>C31</f>
        <v>1.7292094006393171E-3</v>
      </c>
      <c r="AE4" s="98">
        <f>C32</f>
        <v>6.8102653026516006E-4</v>
      </c>
      <c r="AF4" s="98">
        <f>C33</f>
        <v>8.3617604100356849E-4</v>
      </c>
      <c r="AG4" s="98">
        <f>C34</f>
        <v>1.629761637901033E-3</v>
      </c>
      <c r="AH4" s="98">
        <f>C35</f>
        <v>5.365049385640632E-4</v>
      </c>
      <c r="AI4" s="98">
        <f>C36</f>
        <v>2.1072540670842169E-3</v>
      </c>
      <c r="AJ4" s="98">
        <f>C37</f>
        <v>5.2207748079117306E-4</v>
      </c>
      <c r="AK4" s="98">
        <f>C38</f>
        <v>-6.7751367402265792E-5</v>
      </c>
      <c r="AL4" s="98">
        <f>C39</f>
        <v>1.0041880883440593E-3</v>
      </c>
      <c r="AM4" s="98">
        <f>C40</f>
        <v>1.1387560415686679E-3</v>
      </c>
      <c r="AN4" s="98">
        <f>C41</f>
        <v>2.497934413133218E-3</v>
      </c>
      <c r="AO4" s="98">
        <f>C42</f>
        <v>1.7959597477993586E-3</v>
      </c>
      <c r="AP4" s="98">
        <f>C43</f>
        <v>2.0626216682904722E-3</v>
      </c>
      <c r="AQ4" s="98">
        <f>C44</f>
        <v>1.6293147800708428E-3</v>
      </c>
      <c r="AR4" s="98">
        <f>C45</f>
        <v>5.2742685833606184E-4</v>
      </c>
      <c r="AS4" s="98">
        <f>C46</f>
        <v>-2.5515854827438793E-4</v>
      </c>
      <c r="AT4" s="98">
        <f>C47</f>
        <v>1.2543051576776681E-3</v>
      </c>
      <c r="AU4" s="98">
        <f>C48</f>
        <v>1.6924784738586737E-3</v>
      </c>
      <c r="AV4" s="98">
        <f>C49</f>
        <v>-1.4019136964343989E-3</v>
      </c>
      <c r="AW4" s="98">
        <f>C50</f>
        <v>1.3033675306304067E-3</v>
      </c>
      <c r="AX4" s="98">
        <f>C51</f>
        <v>1.4851604579769076E-3</v>
      </c>
      <c r="AY4" s="98">
        <f>C52</f>
        <v>1.6442977686033748E-3</v>
      </c>
      <c r="AZ4" s="98">
        <f>C53</f>
        <v>1.3884842651713742E-3</v>
      </c>
    </row>
    <row r="5" spans="1:52" s="98" customFormat="1">
      <c r="A5"/>
      <c r="B5" t="s">
        <v>161</v>
      </c>
      <c r="C5" s="98">
        <v>1.6941246348603201E-3</v>
      </c>
      <c r="D5" s="98">
        <f>VARP('Rendements titres'!$C$4:$C$183)</f>
        <v>4.2425425474887143E-3</v>
      </c>
      <c r="E5" s="98">
        <f>D6</f>
        <v>1.633296691176774E-3</v>
      </c>
      <c r="F5" s="98">
        <f>D7</f>
        <v>1.0289037992123541E-3</v>
      </c>
      <c r="G5" s="98">
        <f>D8</f>
        <v>2.0144459447208624E-3</v>
      </c>
      <c r="H5" s="98">
        <f>D9</f>
        <v>1.7241010066872376E-3</v>
      </c>
      <c r="I5" s="98">
        <f>D10</f>
        <v>2.769662712449922E-3</v>
      </c>
      <c r="J5" s="98">
        <f>D11</f>
        <v>3.6419213425136317E-4</v>
      </c>
      <c r="K5" s="98">
        <f>D12</f>
        <v>2.0654408819580261E-3</v>
      </c>
      <c r="L5" s="98">
        <f>D13</f>
        <v>9.6627915771818607E-4</v>
      </c>
      <c r="M5" s="98">
        <f>D14</f>
        <v>2.9300393160172395E-3</v>
      </c>
      <c r="N5" s="98">
        <f>D15</f>
        <v>2.8881090396636229E-3</v>
      </c>
      <c r="O5" s="98">
        <f>D16</f>
        <v>2.7691269802660934E-3</v>
      </c>
      <c r="P5" s="98">
        <f>D17</f>
        <v>-7.5345753325552076E-5</v>
      </c>
      <c r="Q5" s="98">
        <f>D18</f>
        <v>2.6047294316105499E-3</v>
      </c>
      <c r="R5" s="98">
        <f>D19</f>
        <v>4.0825766186213244E-3</v>
      </c>
      <c r="S5" s="98">
        <f>D20</f>
        <v>2.3902515395871561E-3</v>
      </c>
      <c r="T5" s="98">
        <f>D21</f>
        <v>1.0915535860627074E-3</v>
      </c>
      <c r="U5" s="98">
        <f>D22</f>
        <v>3.7264532621228263E-3</v>
      </c>
      <c r="V5" s="98">
        <f>D23</f>
        <v>1.5804703740854022E-3</v>
      </c>
      <c r="W5" s="98">
        <f>D24</f>
        <v>3.3115957233799194E-3</v>
      </c>
      <c r="X5" s="98">
        <f>D25</f>
        <v>2.7789441899944947E-3</v>
      </c>
      <c r="Y5" s="98">
        <f>D26</f>
        <v>2.1102567574432201E-3</v>
      </c>
      <c r="Z5" s="98">
        <f>D27</f>
        <v>1.7435981799704364E-3</v>
      </c>
      <c r="AA5" s="98">
        <f>D28</f>
        <v>8.0258220836788949E-4</v>
      </c>
      <c r="AB5" s="98">
        <f>D29</f>
        <v>1.098059498710144E-4</v>
      </c>
      <c r="AC5" s="98">
        <f>D30</f>
        <v>1.293571748981513E-3</v>
      </c>
      <c r="AD5" s="98">
        <f>D31</f>
        <v>2.6616271010429927E-3</v>
      </c>
      <c r="AE5" s="98">
        <f>D32</f>
        <v>1.7494387806068842E-4</v>
      </c>
      <c r="AF5" s="98">
        <f>D33</f>
        <v>2.8298740881133114E-3</v>
      </c>
      <c r="AG5" s="98">
        <f>D34</f>
        <v>2.8476839626121902E-3</v>
      </c>
      <c r="AH5" s="98">
        <f>D35</f>
        <v>-1.9670695726701945E-4</v>
      </c>
      <c r="AI5" s="98">
        <f>D36</f>
        <v>2.1697014124399719E-3</v>
      </c>
      <c r="AJ5" s="98">
        <f>D37</f>
        <v>1.4908549936091492E-3</v>
      </c>
      <c r="AK5" s="98">
        <f>D38</f>
        <v>-9.1169652662320355E-5</v>
      </c>
      <c r="AL5" s="98">
        <f>D39</f>
        <v>4.4809029199564338E-4</v>
      </c>
      <c r="AM5" s="98">
        <f>D40</f>
        <v>2.3105564221632237E-3</v>
      </c>
      <c r="AN5" s="98">
        <f>D41</f>
        <v>2.6969141738251573E-3</v>
      </c>
      <c r="AO5" s="98">
        <f>D42</f>
        <v>1.4931486846624976E-3</v>
      </c>
      <c r="AP5" s="98">
        <f>D43</f>
        <v>3.6097612299478164E-3</v>
      </c>
      <c r="AQ5" s="98">
        <f>D44</f>
        <v>2.5684951286896809E-3</v>
      </c>
      <c r="AR5" s="98">
        <f>D45</f>
        <v>1.7090157195567294E-3</v>
      </c>
      <c r="AS5" s="98">
        <f>D46</f>
        <v>-3.5507101894448022E-5</v>
      </c>
      <c r="AT5" s="98">
        <f>D47</f>
        <v>1.1432593764912724E-3</v>
      </c>
      <c r="AU5" s="98">
        <f>D48</f>
        <v>1.847268663391707E-3</v>
      </c>
      <c r="AV5" s="98">
        <f>D49</f>
        <v>3.0164899778624887E-4</v>
      </c>
      <c r="AW5" s="98">
        <f>D50</f>
        <v>1.2133978294055422E-3</v>
      </c>
      <c r="AX5" s="98">
        <f>D51</f>
        <v>2.9272867470780542E-3</v>
      </c>
      <c r="AY5" s="98">
        <f>D52</f>
        <v>1.7606296234092425E-3</v>
      </c>
      <c r="AZ5" s="98">
        <f>D53</f>
        <v>3.3254038350885055E-3</v>
      </c>
    </row>
    <row r="6" spans="1:52" s="98" customFormat="1">
      <c r="A6"/>
      <c r="B6" t="s">
        <v>33</v>
      </c>
      <c r="C6" s="98">
        <v>9.7208151942380927E-4</v>
      </c>
      <c r="D6" s="98">
        <v>1.633296691176774E-3</v>
      </c>
      <c r="E6" s="98">
        <f>VARP('Rendements titres'!$D$4:$D$183)</f>
        <v>3.2212553535467259E-3</v>
      </c>
      <c r="F6" s="98">
        <f>E7</f>
        <v>9.4057374021827426E-4</v>
      </c>
      <c r="G6" s="98">
        <f>E8</f>
        <v>1.3881698019415193E-3</v>
      </c>
      <c r="H6" s="98">
        <f>E9</f>
        <v>1.0018848320426748E-3</v>
      </c>
      <c r="I6" s="98">
        <f>E10</f>
        <v>1.7593100768222097E-3</v>
      </c>
      <c r="J6" s="98">
        <f>E11</f>
        <v>4.3081179057809281E-4</v>
      </c>
      <c r="K6" s="98">
        <f>E12</f>
        <v>1.6120839597469699E-3</v>
      </c>
      <c r="L6" s="98">
        <f>E13</f>
        <v>7.5582684518728542E-4</v>
      </c>
      <c r="M6" s="98">
        <f>E14</f>
        <v>2.4657557827939595E-3</v>
      </c>
      <c r="N6" s="98">
        <f>E15</f>
        <v>2.0356129335221337E-3</v>
      </c>
      <c r="O6" s="98">
        <f>E16</f>
        <v>2.0170594821911744E-3</v>
      </c>
      <c r="P6" s="98">
        <f>E17</f>
        <v>3.8395222477498786E-4</v>
      </c>
      <c r="Q6" s="98">
        <f>E18</f>
        <v>1.9739829981967284E-3</v>
      </c>
      <c r="R6" s="98">
        <f>E19</f>
        <v>2.1390627530790351E-3</v>
      </c>
      <c r="S6" s="98">
        <f>E20</f>
        <v>1.8627296129114057E-3</v>
      </c>
      <c r="T6" s="98">
        <f>E21</f>
        <v>1.1938585099749827E-3</v>
      </c>
      <c r="U6" s="98">
        <f>E22</f>
        <v>2.1872169691996551E-3</v>
      </c>
      <c r="V6" s="98">
        <f>E23</f>
        <v>2.2890759213100649E-3</v>
      </c>
      <c r="W6" s="98">
        <f>E24</f>
        <v>1.6153244359321016E-3</v>
      </c>
      <c r="X6" s="98">
        <f>E25</f>
        <v>2.3442257467535879E-3</v>
      </c>
      <c r="Y6" s="98">
        <f>E26</f>
        <v>1.7729446892464109E-3</v>
      </c>
      <c r="Z6" s="98">
        <f>E27</f>
        <v>1.3981143367373093E-3</v>
      </c>
      <c r="AA6" s="98">
        <f>E28</f>
        <v>4.0198711688982217E-4</v>
      </c>
      <c r="AB6" s="98">
        <f>E29</f>
        <v>3.8886459795480566E-5</v>
      </c>
      <c r="AC6" s="98">
        <f>E30</f>
        <v>8.9023013148817559E-4</v>
      </c>
      <c r="AD6" s="98">
        <f>E31</f>
        <v>1.3301829290766503E-3</v>
      </c>
      <c r="AE6" s="98">
        <f>E32</f>
        <v>2.9934879910341176E-4</v>
      </c>
      <c r="AF6" s="98">
        <f>E33</f>
        <v>2.3038804739687695E-3</v>
      </c>
      <c r="AG6" s="98">
        <f>E34</f>
        <v>1.6874504964153238E-3</v>
      </c>
      <c r="AH6" s="98">
        <f>E35</f>
        <v>2.0938058090478158E-4</v>
      </c>
      <c r="AI6" s="98">
        <f>E36</f>
        <v>1.3578730019882393E-3</v>
      </c>
      <c r="AJ6" s="98">
        <f>E37</f>
        <v>9.3274582309586871E-4</v>
      </c>
      <c r="AK6" s="98">
        <f>E38</f>
        <v>-1.2729055729190816E-4</v>
      </c>
      <c r="AL6" s="98">
        <f>E39</f>
        <v>6.8272501435041378E-4</v>
      </c>
      <c r="AM6" s="98">
        <f>E40</f>
        <v>1.691169326414309E-3</v>
      </c>
      <c r="AN6" s="98">
        <f>E41</f>
        <v>1.6727722122914599E-3</v>
      </c>
      <c r="AO6" s="98">
        <f>E42</f>
        <v>1.5077030243889032E-3</v>
      </c>
      <c r="AP6" s="98">
        <f>E43</f>
        <v>2.8235033839314394E-3</v>
      </c>
      <c r="AQ6" s="98">
        <f>E44</f>
        <v>1.2883689269815738E-3</v>
      </c>
      <c r="AR6" s="98">
        <f>E45</f>
        <v>1.0969240428865884E-3</v>
      </c>
      <c r="AS6" s="98">
        <f>E46</f>
        <v>4.5826391485252418E-4</v>
      </c>
      <c r="AT6" s="98">
        <f>E47</f>
        <v>7.5564008152331666E-4</v>
      </c>
      <c r="AU6" s="98">
        <f>E48</f>
        <v>9.4410375876114838E-4</v>
      </c>
      <c r="AV6" s="98">
        <f>E49</f>
        <v>8.4303795619257037E-4</v>
      </c>
      <c r="AW6" s="98">
        <f>E50</f>
        <v>1.6776572484000591E-3</v>
      </c>
      <c r="AX6" s="98">
        <f>E51</f>
        <v>1.8642843993674305E-3</v>
      </c>
      <c r="AY6" s="98">
        <f>E52</f>
        <v>1.8608412716530842E-3</v>
      </c>
      <c r="AZ6" s="98">
        <f>E53</f>
        <v>2.2571220211398961E-3</v>
      </c>
    </row>
    <row r="7" spans="1:52" s="98" customFormat="1">
      <c r="A7"/>
      <c r="B7" t="s">
        <v>164</v>
      </c>
      <c r="C7" s="98">
        <v>1.2912872075097855E-3</v>
      </c>
      <c r="D7" s="98">
        <v>1.0289037992123541E-3</v>
      </c>
      <c r="E7" s="98">
        <v>9.4057374021827426E-4</v>
      </c>
      <c r="F7" s="98">
        <f>VARP('Rendements titres'!$E$4:$E$183)</f>
        <v>2.5116317291166037E-3</v>
      </c>
      <c r="G7" s="98">
        <f>F8</f>
        <v>8.2974878384960962E-4</v>
      </c>
      <c r="H7" s="98">
        <f>F9</f>
        <v>1.4178654541648818E-3</v>
      </c>
      <c r="I7" s="98">
        <f>F10</f>
        <v>1.1987589940064694E-3</v>
      </c>
      <c r="J7" s="98">
        <f>F11</f>
        <v>4.6774867403874234E-4</v>
      </c>
      <c r="K7" s="98">
        <f>F12</f>
        <v>1.035861793902695E-3</v>
      </c>
      <c r="L7" s="98">
        <f>F13</f>
        <v>1.4803835385809917E-3</v>
      </c>
      <c r="M7" s="98">
        <f>F14</f>
        <v>1.3935540057426143E-3</v>
      </c>
      <c r="N7" s="98">
        <f>F15</f>
        <v>1.0686899800637019E-3</v>
      </c>
      <c r="O7" s="98">
        <f>F16</f>
        <v>1.0831250252481381E-3</v>
      </c>
      <c r="P7" s="98">
        <f>F17</f>
        <v>3.6213348815050049E-4</v>
      </c>
      <c r="Q7" s="98">
        <f>F18</f>
        <v>1.2361501053037361E-3</v>
      </c>
      <c r="R7" s="98">
        <f>F19</f>
        <v>7.4384937753493971E-4</v>
      </c>
      <c r="S7" s="98">
        <f>F20</f>
        <v>8.1960890054093283E-4</v>
      </c>
      <c r="T7" s="98">
        <f>F21</f>
        <v>7.4301274719451582E-4</v>
      </c>
      <c r="U7" s="98">
        <f>F22</f>
        <v>1.4350452922645763E-3</v>
      </c>
      <c r="V7" s="98">
        <f>F23</f>
        <v>6.9150545155962663E-4</v>
      </c>
      <c r="W7" s="98">
        <f>F24</f>
        <v>9.2946069105679123E-4</v>
      </c>
      <c r="X7" s="98">
        <f>F25</f>
        <v>1.4893803069797383E-3</v>
      </c>
      <c r="Y7" s="98">
        <f>F26</f>
        <v>1.0612804985525881E-3</v>
      </c>
      <c r="Z7" s="98">
        <f>F27</f>
        <v>7.3446811823827209E-4</v>
      </c>
      <c r="AA7" s="98">
        <f>F28</f>
        <v>1.7852830794549084E-4</v>
      </c>
      <c r="AB7" s="98">
        <f>F29</f>
        <v>-6.0330827064878444E-5</v>
      </c>
      <c r="AC7" s="98">
        <f>F30</f>
        <v>1.5161388411832183E-3</v>
      </c>
      <c r="AD7" s="98">
        <f>F31</f>
        <v>1.4989130325175604E-3</v>
      </c>
      <c r="AE7" s="98">
        <f>F32</f>
        <v>1.7798680656639504E-4</v>
      </c>
      <c r="AF7" s="98">
        <f>F33</f>
        <v>4.3139104414984994E-4</v>
      </c>
      <c r="AG7" s="98">
        <f>F34</f>
        <v>1.2628413993049411E-3</v>
      </c>
      <c r="AH7" s="98">
        <f>F35</f>
        <v>8.6428603641959016E-5</v>
      </c>
      <c r="AI7" s="98">
        <f>F36</f>
        <v>1.2491080973365597E-3</v>
      </c>
      <c r="AJ7" s="98">
        <f>F37</f>
        <v>7.2736605883086392E-4</v>
      </c>
      <c r="AK7" s="98">
        <f>F38</f>
        <v>-1.9724703447372675E-4</v>
      </c>
      <c r="AL7" s="98">
        <f>F39</f>
        <v>6.7166441788331832E-4</v>
      </c>
      <c r="AM7" s="98">
        <f>F40</f>
        <v>1.269721095803549E-3</v>
      </c>
      <c r="AN7" s="98">
        <f>F41</f>
        <v>1.5441722841647227E-3</v>
      </c>
      <c r="AO7" s="98">
        <f>F42</f>
        <v>1.0851798133600056E-3</v>
      </c>
      <c r="AP7" s="98">
        <f>F43</f>
        <v>8.5482500457068468E-4</v>
      </c>
      <c r="AQ7" s="98">
        <f>F44</f>
        <v>9.9737655367532446E-4</v>
      </c>
      <c r="AR7" s="98">
        <f>F45</f>
        <v>6.8419055771192969E-4</v>
      </c>
      <c r="AS7" s="98">
        <f>F46</f>
        <v>-4.790260882492855E-4</v>
      </c>
      <c r="AT7" s="98">
        <f>F47</f>
        <v>9.4849871310412673E-4</v>
      </c>
      <c r="AU7" s="98">
        <f>F48</f>
        <v>1.0293278389652445E-3</v>
      </c>
      <c r="AV7" s="98">
        <f>F49</f>
        <v>-4.7951741279469973E-4</v>
      </c>
      <c r="AW7" s="98">
        <f>F50</f>
        <v>9.6412178168000075E-4</v>
      </c>
      <c r="AX7" s="98">
        <f>F51</f>
        <v>9.5485772325269247E-4</v>
      </c>
      <c r="AY7" s="98">
        <f>F52</f>
        <v>1.0237747077490003E-3</v>
      </c>
      <c r="AZ7" s="98">
        <f>F53</f>
        <v>7.9125277825397287E-4</v>
      </c>
    </row>
    <row r="8" spans="1:52" s="98" customFormat="1">
      <c r="A8"/>
      <c r="B8" t="s">
        <v>37</v>
      </c>
      <c r="C8" s="98">
        <v>1.3898016867391998E-3</v>
      </c>
      <c r="D8" s="98">
        <v>2.0144459447208624E-3</v>
      </c>
      <c r="E8" s="98">
        <v>1.3881698019415193E-3</v>
      </c>
      <c r="F8" s="98">
        <v>8.2974878384960962E-4</v>
      </c>
      <c r="G8" s="98">
        <f>VARP('Rendements titres'!$F$4:$F$183)</f>
        <v>4.3230073677758369E-3</v>
      </c>
      <c r="H8" s="98">
        <f>G9</f>
        <v>1.5733871438272792E-3</v>
      </c>
      <c r="I8" s="98">
        <f>G10</f>
        <v>2.6773917934683027E-3</v>
      </c>
      <c r="J8" s="98">
        <f>G11</f>
        <v>7.2567445277278846E-5</v>
      </c>
      <c r="K8" s="98">
        <f>G12</f>
        <v>2.0661604170846629E-3</v>
      </c>
      <c r="L8" s="98">
        <f>G13</f>
        <v>1.0057919885089655E-3</v>
      </c>
      <c r="M8" s="98">
        <f>G14</f>
        <v>2.5439319230669655E-3</v>
      </c>
      <c r="N8" s="98">
        <f>G15</f>
        <v>3.6821943527280045E-3</v>
      </c>
      <c r="O8" s="98">
        <f>G16</f>
        <v>2.1812312477136144E-3</v>
      </c>
      <c r="P8" s="98">
        <f>G17</f>
        <v>6.1494351739079618E-4</v>
      </c>
      <c r="Q8" s="98">
        <f>G18</f>
        <v>2.3578059957389563E-3</v>
      </c>
      <c r="R8" s="98">
        <f>G19</f>
        <v>3.3219549187806976E-3</v>
      </c>
      <c r="S8" s="98">
        <f>G20</f>
        <v>2.6160372436361688E-3</v>
      </c>
      <c r="T8" s="98">
        <f>G21</f>
        <v>1.110937671782919E-3</v>
      </c>
      <c r="U8" s="98">
        <f>G22</f>
        <v>2.800988353250359E-3</v>
      </c>
      <c r="V8" s="98">
        <f>G23</f>
        <v>1.0612420897025297E-3</v>
      </c>
      <c r="W8" s="98">
        <f>G24</f>
        <v>2.6132368206290215E-3</v>
      </c>
      <c r="X8" s="98">
        <f>G25</f>
        <v>3.2889973149709305E-3</v>
      </c>
      <c r="Y8" s="98">
        <f>G26</f>
        <v>1.615584436945022E-3</v>
      </c>
      <c r="Z8" s="98">
        <f>G27</f>
        <v>1.2663549631021234E-3</v>
      </c>
      <c r="AA8" s="98">
        <f>G28</f>
        <v>5.6298581204563495E-4</v>
      </c>
      <c r="AB8" s="98">
        <f>G29</f>
        <v>3.3035260633640178E-4</v>
      </c>
      <c r="AC8" s="98">
        <f>G30</f>
        <v>1.1539618603918272E-3</v>
      </c>
      <c r="AD8" s="98">
        <f>G31</f>
        <v>1.9658245006958157E-3</v>
      </c>
      <c r="AE8" s="98">
        <f>G32</f>
        <v>5.6626796038077487E-4</v>
      </c>
      <c r="AF8" s="98">
        <f>G33</f>
        <v>2.6446421077646813E-3</v>
      </c>
      <c r="AG8" s="98">
        <f>G34</f>
        <v>1.8649069380161673E-3</v>
      </c>
      <c r="AH8" s="98">
        <f>G35</f>
        <v>3.5258635806715243E-4</v>
      </c>
      <c r="AI8" s="98">
        <f>G36</f>
        <v>1.9363062329203536E-3</v>
      </c>
      <c r="AJ8" s="98">
        <f>G37</f>
        <v>1.0827273013445976E-3</v>
      </c>
      <c r="AK8" s="98">
        <f>G38</f>
        <v>-1.8132247421396411E-4</v>
      </c>
      <c r="AL8" s="98">
        <f>G39</f>
        <v>8.6211026031349659E-4</v>
      </c>
      <c r="AM8" s="98">
        <f>G40</f>
        <v>2.4690664196312679E-3</v>
      </c>
      <c r="AN8" s="98">
        <f>G41</f>
        <v>2.6989990489678238E-3</v>
      </c>
      <c r="AO8" s="98">
        <f>G42</f>
        <v>1.3984441674604648E-3</v>
      </c>
      <c r="AP8" s="98">
        <f>G43</f>
        <v>3.4212429949159345E-3</v>
      </c>
      <c r="AQ8" s="98">
        <f>G44</f>
        <v>1.9417051549551886E-3</v>
      </c>
      <c r="AR8" s="98">
        <f>G45</f>
        <v>1.529288439574412E-3</v>
      </c>
      <c r="AS8" s="98">
        <f>G46</f>
        <v>-4.0582355405456788E-4</v>
      </c>
      <c r="AT8" s="98">
        <f>G47</f>
        <v>7.6951782663540406E-4</v>
      </c>
      <c r="AU8" s="98">
        <f>G48</f>
        <v>1.3805099747684654E-3</v>
      </c>
      <c r="AV8" s="98">
        <f>G49</f>
        <v>4.6230143603277302E-4</v>
      </c>
      <c r="AW8" s="98">
        <f>G50</f>
        <v>9.8629090795126508E-4</v>
      </c>
      <c r="AX8" s="98">
        <f>G51</f>
        <v>2.3193492380433637E-3</v>
      </c>
      <c r="AY8" s="98">
        <f>G52</f>
        <v>2.1549613951927001E-3</v>
      </c>
      <c r="AZ8" s="98">
        <f>G53</f>
        <v>2.8563010627341845E-3</v>
      </c>
    </row>
    <row r="9" spans="1:52" s="98" customFormat="1">
      <c r="A9"/>
      <c r="B9" t="s">
        <v>39</v>
      </c>
      <c r="C9" s="98">
        <v>1.0666674515824109E-3</v>
      </c>
      <c r="D9" s="98">
        <v>1.7241010066872376E-3</v>
      </c>
      <c r="E9" s="98">
        <v>1.0018848320426748E-3</v>
      </c>
      <c r="F9" s="98">
        <v>1.4178654541648818E-3</v>
      </c>
      <c r="G9" s="98">
        <v>1.5733871438272792E-3</v>
      </c>
      <c r="H9" s="98">
        <f>VARP('Rendements titres'!$G$4:$G$183)</f>
        <v>2.7460086948733484E-3</v>
      </c>
      <c r="I9" s="98">
        <f>H10</f>
        <v>2.0429504226319329E-3</v>
      </c>
      <c r="J9" s="98">
        <f>H11</f>
        <v>1.001775767041062E-4</v>
      </c>
      <c r="K9" s="98">
        <f>H12</f>
        <v>1.5968591750811193E-3</v>
      </c>
      <c r="L9" s="98">
        <f>H13</f>
        <v>1.136394381368941E-3</v>
      </c>
      <c r="M9" s="98">
        <f>H14</f>
        <v>1.523885040387611E-3</v>
      </c>
      <c r="N9" s="98">
        <f>H15</f>
        <v>2.3606960723247181E-3</v>
      </c>
      <c r="O9" s="98">
        <f>H16</f>
        <v>1.8913019785098729E-3</v>
      </c>
      <c r="P9" s="98">
        <f>H17</f>
        <v>2.6915638293367332E-4</v>
      </c>
      <c r="Q9" s="98">
        <f>H18</f>
        <v>1.5909148251965538E-3</v>
      </c>
      <c r="R9" s="98">
        <f>H19</f>
        <v>1.6683656993019182E-3</v>
      </c>
      <c r="S9" s="98">
        <f>H20</f>
        <v>1.4429024024792206E-3</v>
      </c>
      <c r="T9" s="98">
        <f>H21</f>
        <v>1.0725615226001549E-3</v>
      </c>
      <c r="U9" s="98">
        <f>H22</f>
        <v>2.4432734894575263E-3</v>
      </c>
      <c r="V9" s="98">
        <f>H23</f>
        <v>9.1925369397202132E-4</v>
      </c>
      <c r="W9" s="98">
        <f>H24</f>
        <v>1.8373472021879678E-3</v>
      </c>
      <c r="X9" s="98">
        <f>H25</f>
        <v>2.3777735457814883E-3</v>
      </c>
      <c r="Y9" s="98">
        <f>H26</f>
        <v>1.3502662159469449E-3</v>
      </c>
      <c r="Z9" s="98">
        <f>H27</f>
        <v>1.0267783288666061E-3</v>
      </c>
      <c r="AA9" s="98">
        <f>H28</f>
        <v>-1.4343778637091159E-4</v>
      </c>
      <c r="AB9" s="98">
        <f>H29</f>
        <v>1.4779948969830648E-4</v>
      </c>
      <c r="AC9" s="98">
        <f>H30</f>
        <v>1.6135259221710407E-3</v>
      </c>
      <c r="AD9" s="98">
        <f>H31</f>
        <v>1.7275548704657304E-3</v>
      </c>
      <c r="AE9" s="98">
        <f>H32</f>
        <v>-2.5098533061460287E-4</v>
      </c>
      <c r="AF9" s="98">
        <f>H33</f>
        <v>1.4549479316193399E-3</v>
      </c>
      <c r="AG9" s="98">
        <f>H34</f>
        <v>1.7565792735054985E-3</v>
      </c>
      <c r="AH9" s="98">
        <f>H35</f>
        <v>-3.9854462652087378E-5</v>
      </c>
      <c r="AI9" s="98">
        <f>H36</f>
        <v>1.3823552030858071E-3</v>
      </c>
      <c r="AJ9" s="98">
        <f>H37</f>
        <v>1.0712346229404526E-3</v>
      </c>
      <c r="AK9" s="98">
        <f>H38</f>
        <v>-1.3017590910286721E-4</v>
      </c>
      <c r="AL9" s="98">
        <f>H39</f>
        <v>4.463826463318137E-4</v>
      </c>
      <c r="AM9" s="98">
        <f>H40</f>
        <v>2.3336085492957513E-3</v>
      </c>
      <c r="AN9" s="98">
        <f>H41</f>
        <v>1.844084496366655E-3</v>
      </c>
      <c r="AO9" s="98">
        <f>H42</f>
        <v>1.5617581988857977E-3</v>
      </c>
      <c r="AP9" s="98">
        <f>H43</f>
        <v>1.988281190863733E-3</v>
      </c>
      <c r="AQ9" s="98">
        <f>H44</f>
        <v>1.2089892991399007E-3</v>
      </c>
      <c r="AR9" s="98">
        <f>H45</f>
        <v>1.3020764325047977E-3</v>
      </c>
      <c r="AS9" s="98">
        <f>H46</f>
        <v>-3.3852134890814803E-4</v>
      </c>
      <c r="AT9" s="98">
        <f>H47</f>
        <v>1.0481129962151836E-3</v>
      </c>
      <c r="AU9" s="98">
        <f>H48</f>
        <v>1.1617623357791974E-3</v>
      </c>
      <c r="AV9" s="98">
        <f>H49</f>
        <v>4.3051722857620164E-4</v>
      </c>
      <c r="AW9" s="98">
        <f>H50</f>
        <v>7.503802119475495E-4</v>
      </c>
      <c r="AX9" s="98">
        <f>H51</f>
        <v>1.7354326735023163E-3</v>
      </c>
      <c r="AY9" s="98">
        <f>H52</f>
        <v>1.4411491357832281E-3</v>
      </c>
      <c r="AZ9" s="98">
        <f>H53</f>
        <v>2.2226961207644324E-3</v>
      </c>
    </row>
    <row r="10" spans="1:52" s="98" customFormat="1">
      <c r="A10"/>
      <c r="B10" t="s">
        <v>41</v>
      </c>
      <c r="C10" s="98">
        <v>1.8182523977718415E-3</v>
      </c>
      <c r="D10" s="98">
        <v>2.769662712449922E-3</v>
      </c>
      <c r="E10" s="98">
        <v>1.7593100768222097E-3</v>
      </c>
      <c r="F10" s="98">
        <v>1.1987589940064694E-3</v>
      </c>
      <c r="G10" s="98">
        <v>2.6773917934683027E-3</v>
      </c>
      <c r="H10" s="98">
        <v>2.0429504226319329E-3</v>
      </c>
      <c r="I10" s="98">
        <f>VARP('Rendements titres'!$H$4:$H$183)</f>
        <v>5.3896055502264707E-3</v>
      </c>
      <c r="J10" s="98">
        <f>I11</f>
        <v>-7.2513989056501387E-5</v>
      </c>
      <c r="K10" s="98">
        <f>I12</f>
        <v>2.5171455377628613E-3</v>
      </c>
      <c r="L10" s="98">
        <f>I13</f>
        <v>1.3955402560400763E-3</v>
      </c>
      <c r="M10" s="98">
        <f>I14</f>
        <v>2.6051322734974916E-3</v>
      </c>
      <c r="N10" s="98">
        <f>I15</f>
        <v>4.1364918606996547E-3</v>
      </c>
      <c r="O10" s="98">
        <f>I16</f>
        <v>3.5968875433329242E-3</v>
      </c>
      <c r="P10" s="98">
        <f>I17</f>
        <v>1.5591678519919047E-4</v>
      </c>
      <c r="Q10" s="98">
        <f>I18</f>
        <v>2.918385828404636E-3</v>
      </c>
      <c r="R10" s="98">
        <f>I19</f>
        <v>3.6824777763626885E-3</v>
      </c>
      <c r="S10" s="98">
        <f>I20</f>
        <v>2.9358497474272741E-3</v>
      </c>
      <c r="T10" s="98">
        <f>I21</f>
        <v>1.7516731248541377E-3</v>
      </c>
      <c r="U10" s="98">
        <f>I22</f>
        <v>4.1372169680397213E-3</v>
      </c>
      <c r="V10" s="98">
        <f>I23</f>
        <v>1.5744529860951925E-3</v>
      </c>
      <c r="W10" s="98">
        <f>I24</f>
        <v>3.4228522321854997E-3</v>
      </c>
      <c r="X10" s="98">
        <f>I25</f>
        <v>4.1895177474428492E-3</v>
      </c>
      <c r="Y10" s="98">
        <f>I26</f>
        <v>2.4170475169655813E-3</v>
      </c>
      <c r="Z10" s="98">
        <f>I27</f>
        <v>1.8193268257311514E-3</v>
      </c>
      <c r="AA10" s="98">
        <f>I28</f>
        <v>2.9007932486793323E-4</v>
      </c>
      <c r="AB10" s="98">
        <f>I29</f>
        <v>2.5216474038243942E-4</v>
      </c>
      <c r="AC10" s="98">
        <f>I30</f>
        <v>1.4170620149396955E-3</v>
      </c>
      <c r="AD10" s="98">
        <f>I31</f>
        <v>2.6801331323261538E-3</v>
      </c>
      <c r="AE10" s="98">
        <f>I32</f>
        <v>4.8096648328743843E-4</v>
      </c>
      <c r="AF10" s="98">
        <f>I33</f>
        <v>2.8484680538374569E-3</v>
      </c>
      <c r="AG10" s="98">
        <f>I34</f>
        <v>3.1171186022474809E-3</v>
      </c>
      <c r="AH10" s="98">
        <f>I35</f>
        <v>-9.0382366647952291E-5</v>
      </c>
      <c r="AI10" s="98">
        <f>I36</f>
        <v>2.7587066654640694E-3</v>
      </c>
      <c r="AJ10" s="98">
        <f>I37</f>
        <v>1.4685442762358274E-3</v>
      </c>
      <c r="AK10" s="98">
        <f>I38</f>
        <v>1.2937669882657633E-4</v>
      </c>
      <c r="AL10" s="98">
        <f>I39</f>
        <v>8.6079903693292957E-4</v>
      </c>
      <c r="AM10" s="98">
        <f>I40</f>
        <v>3.6644502693385897E-3</v>
      </c>
      <c r="AN10" s="98">
        <f>I41</f>
        <v>3.7148605506146866E-3</v>
      </c>
      <c r="AO10" s="98">
        <f>I42</f>
        <v>2.008755172775622E-3</v>
      </c>
      <c r="AP10" s="98">
        <f>I43</f>
        <v>4.792697139794474E-3</v>
      </c>
      <c r="AQ10" s="98">
        <f>I44</f>
        <v>3.1830564146598777E-3</v>
      </c>
      <c r="AR10" s="98">
        <f>I45</f>
        <v>2.1190872667692221E-3</v>
      </c>
      <c r="AS10" s="98">
        <f>I46</f>
        <v>-5.260971969162961E-4</v>
      </c>
      <c r="AT10" s="98">
        <f>I47</f>
        <v>1.0624607742970981E-3</v>
      </c>
      <c r="AU10" s="98">
        <f>I48</f>
        <v>1.4773875994749293E-3</v>
      </c>
      <c r="AV10" s="98">
        <f>I49</f>
        <v>-5.562512096482211E-4</v>
      </c>
      <c r="AW10" s="98">
        <f>I50</f>
        <v>2.1348389698634626E-3</v>
      </c>
      <c r="AX10" s="98">
        <f>I51</f>
        <v>3.3499634326695461E-3</v>
      </c>
      <c r="AY10" s="98">
        <f>I52</f>
        <v>2.7363876537536817E-3</v>
      </c>
      <c r="AZ10" s="98">
        <f>I53</f>
        <v>4.4651318438537965E-3</v>
      </c>
    </row>
    <row r="11" spans="1:52" s="98" customFormat="1">
      <c r="A11"/>
      <c r="B11" t="s">
        <v>163</v>
      </c>
      <c r="C11" s="98">
        <v>7.8131704026282304E-4</v>
      </c>
      <c r="D11" s="98">
        <v>3.6419213425136317E-4</v>
      </c>
      <c r="E11" s="98">
        <v>4.3081179057809281E-4</v>
      </c>
      <c r="F11" s="98">
        <v>4.6774867403874234E-4</v>
      </c>
      <c r="G11" s="98">
        <v>7.2567445277278846E-5</v>
      </c>
      <c r="H11" s="98">
        <v>1.001775767041062E-4</v>
      </c>
      <c r="I11" s="98">
        <v>-7.2513989056501387E-5</v>
      </c>
      <c r="J11" s="98">
        <f>VARP('Rendements titres'!$I$4:$I$183)</f>
        <v>4.1401635968475754E-3</v>
      </c>
      <c r="K11" s="98">
        <f>J12</f>
        <v>3.8834159117605348E-4</v>
      </c>
      <c r="L11" s="98">
        <f>J13</f>
        <v>9.9716202216112526E-5</v>
      </c>
      <c r="M11" s="98">
        <f>J14</f>
        <v>5.7431601115321914E-4</v>
      </c>
      <c r="N11" s="98">
        <f>J15</f>
        <v>-3.0271286169797557E-5</v>
      </c>
      <c r="O11" s="98">
        <f>J16</f>
        <v>4.9037699853933753E-4</v>
      </c>
      <c r="P11" s="98">
        <f>J17</f>
        <v>2.266119764305441E-3</v>
      </c>
      <c r="Q11" s="98">
        <f>J18</f>
        <v>-2.0756074974812971E-4</v>
      </c>
      <c r="R11" s="98">
        <f>J19</f>
        <v>1.8840867077844702E-3</v>
      </c>
      <c r="S11" s="98">
        <f>J20</f>
        <v>8.4311731820163605E-4</v>
      </c>
      <c r="T11" s="98">
        <f>J21</f>
        <v>-2.4585430728440419E-4</v>
      </c>
      <c r="U11" s="98">
        <f>J22</f>
        <v>3.9929551947390376E-4</v>
      </c>
      <c r="V11" s="98">
        <f>J23</f>
        <v>2.1978549507550832E-4</v>
      </c>
      <c r="W11" s="98">
        <f>J24</f>
        <v>5.9415399689152608E-4</v>
      </c>
      <c r="X11" s="98">
        <f>J25</f>
        <v>-6.000120530623364E-5</v>
      </c>
      <c r="Y11" s="98">
        <f>J26</f>
        <v>8.134121251830198E-5</v>
      </c>
      <c r="Z11" s="98">
        <f>J27</f>
        <v>4.9416016191886601E-4</v>
      </c>
      <c r="AA11" s="98">
        <f>J28</f>
        <v>3.0744941042548002E-3</v>
      </c>
      <c r="AB11" s="98">
        <f>J29</f>
        <v>1.0227751155328845E-3</v>
      </c>
      <c r="AC11" s="98">
        <f>J30</f>
        <v>3.2686586159094276E-4</v>
      </c>
      <c r="AD11" s="98">
        <f>J31</f>
        <v>-5.2071840467551028E-5</v>
      </c>
      <c r="AE11" s="98">
        <f>J32</f>
        <v>1.6202852955208671E-3</v>
      </c>
      <c r="AF11" s="98">
        <f>J33</f>
        <v>4.7409684582671414E-4</v>
      </c>
      <c r="AG11" s="98">
        <f>J34</f>
        <v>4.5172097691587813E-4</v>
      </c>
      <c r="AH11" s="98">
        <f>J35</f>
        <v>2.2580431339612344E-3</v>
      </c>
      <c r="AI11" s="98">
        <f>J36</f>
        <v>7.3897941659645434E-4</v>
      </c>
      <c r="AJ11" s="98">
        <f>J37</f>
        <v>-5.8292895174284956E-5</v>
      </c>
      <c r="AK11" s="98">
        <f>J38</f>
        <v>1.6467144774850143E-3</v>
      </c>
      <c r="AL11" s="98">
        <f>J39</f>
        <v>3.3236092250971935E-4</v>
      </c>
      <c r="AM11" s="98">
        <f>J40</f>
        <v>3.4582194383495731E-5</v>
      </c>
      <c r="AN11" s="98">
        <f>J41</f>
        <v>1.4705880077086651E-4</v>
      </c>
      <c r="AO11" s="98">
        <f>J42</f>
        <v>-5.8460846501802606E-4</v>
      </c>
      <c r="AP11" s="98">
        <f>J43</f>
        <v>1.0212494666064474E-3</v>
      </c>
      <c r="AQ11" s="98">
        <f>J44</f>
        <v>-1.7009853119093494E-4</v>
      </c>
      <c r="AR11" s="98">
        <f>J45</f>
        <v>-6.3901543761451065E-4</v>
      </c>
      <c r="AS11" s="98">
        <f>J46</f>
        <v>1.962896263023795E-3</v>
      </c>
      <c r="AT11" s="98">
        <f>J47</f>
        <v>1.0703914973251396E-5</v>
      </c>
      <c r="AU11" s="98">
        <f>J48</f>
        <v>3.8195939230208228E-4</v>
      </c>
      <c r="AV11" s="98">
        <f>J49</f>
        <v>1.1622049262064254E-3</v>
      </c>
      <c r="AW11" s="98">
        <f>J50</f>
        <v>5.4255494090167146E-4</v>
      </c>
      <c r="AX11" s="98">
        <f>J51</f>
        <v>1.8320102382952825E-4</v>
      </c>
      <c r="AY11" s="98">
        <f>J52</f>
        <v>3.5636965438906978E-4</v>
      </c>
      <c r="AZ11" s="98">
        <f>J53</f>
        <v>2.4593618607353108E-4</v>
      </c>
    </row>
    <row r="12" spans="1:52" s="98" customFormat="1">
      <c r="A12"/>
      <c r="B12" t="s">
        <v>44</v>
      </c>
      <c r="C12" s="98">
        <v>1.896799402494413E-3</v>
      </c>
      <c r="D12" s="98">
        <v>2.0654408819580261E-3</v>
      </c>
      <c r="E12" s="98">
        <v>1.6120839597469699E-3</v>
      </c>
      <c r="F12" s="98">
        <v>1.035861793902695E-3</v>
      </c>
      <c r="G12" s="98">
        <v>2.0661604170846629E-3</v>
      </c>
      <c r="H12" s="98">
        <v>1.5968591750811193E-3</v>
      </c>
      <c r="I12" s="98">
        <v>2.5171455377628613E-3</v>
      </c>
      <c r="J12" s="98">
        <v>3.8834159117605348E-4</v>
      </c>
      <c r="K12" s="98">
        <f>VARP('Rendements titres'!$J$4:$J$183)</f>
        <v>5.2943328811511925E-3</v>
      </c>
      <c r="L12" s="98">
        <f>K13</f>
        <v>1.2646532184768799E-3</v>
      </c>
      <c r="M12" s="98">
        <f>K14</f>
        <v>2.6514624902344644E-3</v>
      </c>
      <c r="N12" s="98">
        <f>K15</f>
        <v>3.5625654378637849E-3</v>
      </c>
      <c r="O12" s="98">
        <f>K16</f>
        <v>2.9313328591908661E-3</v>
      </c>
      <c r="P12" s="98">
        <f>K17</f>
        <v>9.1011335365722313E-4</v>
      </c>
      <c r="Q12" s="98">
        <f>K18</f>
        <v>1.8950414438444634E-3</v>
      </c>
      <c r="R12" s="98">
        <f>K19</f>
        <v>3.4835606380880786E-3</v>
      </c>
      <c r="S12" s="98">
        <f>K20</f>
        <v>2.0864568563113226E-3</v>
      </c>
      <c r="T12" s="98">
        <f>K21</f>
        <v>1.8597068526109766E-3</v>
      </c>
      <c r="U12" s="98">
        <f>K22</f>
        <v>3.1134841380526038E-3</v>
      </c>
      <c r="V12" s="98">
        <f>K23</f>
        <v>1.5784057745736725E-3</v>
      </c>
      <c r="W12" s="98">
        <f>K24</f>
        <v>2.7995787599080103E-3</v>
      </c>
      <c r="X12" s="98">
        <f>K25</f>
        <v>2.8867685458945267E-3</v>
      </c>
      <c r="Y12" s="98">
        <f>K26</f>
        <v>1.2971638071871334E-3</v>
      </c>
      <c r="Z12" s="98">
        <f>K27</f>
        <v>1.3324347488150614E-3</v>
      </c>
      <c r="AA12" s="98">
        <f>K28</f>
        <v>1.3247076821683956E-3</v>
      </c>
      <c r="AB12" s="98">
        <f>K29</f>
        <v>3.8263184664445217E-4</v>
      </c>
      <c r="AC12" s="98">
        <f>K30</f>
        <v>1.5449716709118981E-3</v>
      </c>
      <c r="AD12" s="98">
        <f>K31</f>
        <v>2.2094601741562193E-3</v>
      </c>
      <c r="AE12" s="98">
        <f>K32</f>
        <v>6.1750082865931607E-4</v>
      </c>
      <c r="AF12" s="98">
        <f>K33</f>
        <v>2.8633081952096186E-3</v>
      </c>
      <c r="AG12" s="98">
        <f>K34</f>
        <v>2.1653243059777559E-3</v>
      </c>
      <c r="AH12" s="98">
        <f>K35</f>
        <v>9.5146974339673971E-4</v>
      </c>
      <c r="AI12" s="98">
        <f>K36</f>
        <v>2.0905392791433735E-3</v>
      </c>
      <c r="AJ12" s="98">
        <f>K37</f>
        <v>1.2100071892336608E-3</v>
      </c>
      <c r="AK12" s="98">
        <f>K38</f>
        <v>1.587551659170353E-4</v>
      </c>
      <c r="AL12" s="98">
        <f>K39</f>
        <v>1.2122796366710264E-3</v>
      </c>
      <c r="AM12" s="98">
        <f>K40</f>
        <v>2.4903482230860191E-3</v>
      </c>
      <c r="AN12" s="98">
        <f>K41</f>
        <v>2.444744385313911E-3</v>
      </c>
      <c r="AO12" s="98">
        <f>K42</f>
        <v>2.4810914524389148E-3</v>
      </c>
      <c r="AP12" s="98">
        <f>K43</f>
        <v>3.1706885574662078E-3</v>
      </c>
      <c r="AQ12" s="98">
        <f>K44</f>
        <v>1.6886616090697772E-3</v>
      </c>
      <c r="AR12" s="98">
        <f>K45</f>
        <v>1.8875380728676028E-3</v>
      </c>
      <c r="AS12" s="98">
        <f>K46</f>
        <v>1.7753847707693086E-4</v>
      </c>
      <c r="AT12" s="98">
        <f>K47</f>
        <v>8.2247806325670442E-4</v>
      </c>
      <c r="AU12" s="98">
        <f>K48</f>
        <v>1.1538762606914824E-3</v>
      </c>
      <c r="AV12" s="98">
        <f>K49</f>
        <v>1.5447856833645631E-4</v>
      </c>
      <c r="AW12" s="98">
        <f>K50</f>
        <v>1.4677777307111645E-3</v>
      </c>
      <c r="AX12" s="98">
        <f>K51</f>
        <v>2.6601837680075655E-3</v>
      </c>
      <c r="AY12" s="98">
        <f>K52</f>
        <v>2.5009420990463453E-3</v>
      </c>
      <c r="AZ12" s="98">
        <f>K53</f>
        <v>3.1295123540440359E-3</v>
      </c>
    </row>
    <row r="13" spans="1:52" s="98" customFormat="1">
      <c r="A13"/>
      <c r="B13" t="s">
        <v>46</v>
      </c>
      <c r="C13" s="98">
        <v>1.2650742427573233E-3</v>
      </c>
      <c r="D13" s="98">
        <v>9.6627915771818607E-4</v>
      </c>
      <c r="E13" s="98">
        <v>7.5582684518728542E-4</v>
      </c>
      <c r="F13" s="98">
        <v>1.4803835385809917E-3</v>
      </c>
      <c r="G13" s="98">
        <v>1.0057919885089655E-3</v>
      </c>
      <c r="H13" s="98">
        <v>1.136394381368941E-3</v>
      </c>
      <c r="I13" s="98">
        <v>1.3955402560400763E-3</v>
      </c>
      <c r="J13" s="98">
        <v>9.9716202216112526E-5</v>
      </c>
      <c r="K13" s="98">
        <v>1.2646532184768799E-3</v>
      </c>
      <c r="L13" s="98">
        <f>VARP('Rendements titres'!$K$4:$K$183)</f>
        <v>1.4759175031938746E-2</v>
      </c>
      <c r="M13" s="98">
        <f>L14</f>
        <v>2.466855736540634E-3</v>
      </c>
      <c r="N13" s="98">
        <f>L15</f>
        <v>1.3539899591689479E-3</v>
      </c>
      <c r="O13" s="98">
        <f>L16</f>
        <v>8.7777105303831393E-4</v>
      </c>
      <c r="P13" s="98">
        <f>L17</f>
        <v>8.8983893025611064E-4</v>
      </c>
      <c r="Q13" s="98">
        <f>L18</f>
        <v>1.4022365213832084E-3</v>
      </c>
      <c r="R13" s="98">
        <f>L19</f>
        <v>3.053386205895788E-4</v>
      </c>
      <c r="S13" s="98">
        <f>L20</f>
        <v>9.4869000689564473E-4</v>
      </c>
      <c r="T13" s="98">
        <f>L21</f>
        <v>1.1578743192784738E-3</v>
      </c>
      <c r="U13" s="98">
        <f>L22</f>
        <v>9.7061410043097838E-4</v>
      </c>
      <c r="V13" s="98">
        <f>L23</f>
        <v>8.7018035467926102E-4</v>
      </c>
      <c r="W13" s="98">
        <f>L24</f>
        <v>6.9745872296735165E-4</v>
      </c>
      <c r="X13" s="98">
        <f>L25</f>
        <v>1.2635939994121962E-3</v>
      </c>
      <c r="Y13" s="98">
        <f>L26</f>
        <v>5.1270873974368814E-4</v>
      </c>
      <c r="Z13" s="98">
        <f>L27</f>
        <v>1.1285374793704331E-3</v>
      </c>
      <c r="AA13" s="98">
        <f>L28</f>
        <v>8.9840352655572869E-4</v>
      </c>
      <c r="AB13" s="98">
        <f>L29</f>
        <v>-1.6153996764130784E-5</v>
      </c>
      <c r="AC13" s="98">
        <f>L30</f>
        <v>5.107709378772275E-4</v>
      </c>
      <c r="AD13" s="98">
        <f>L31</f>
        <v>1.3137591304225318E-3</v>
      </c>
      <c r="AE13" s="98">
        <f>L32</f>
        <v>1.4051262332522081E-4</v>
      </c>
      <c r="AF13" s="98">
        <f>L33</f>
        <v>1.2569061685242936E-3</v>
      </c>
      <c r="AG13" s="98">
        <f>L34</f>
        <v>7.8352514553635736E-4</v>
      </c>
      <c r="AH13" s="98">
        <f>L35</f>
        <v>1.4995229315462233E-3</v>
      </c>
      <c r="AI13" s="98">
        <f>L36</f>
        <v>7.6215149566513098E-4</v>
      </c>
      <c r="AJ13" s="98">
        <f>L37</f>
        <v>3.6484797768343005E-4</v>
      </c>
      <c r="AK13" s="98">
        <f>L38</f>
        <v>9.7976983538102183E-5</v>
      </c>
      <c r="AL13" s="98">
        <f>L39</f>
        <v>7.0463837702815452E-4</v>
      </c>
      <c r="AM13" s="98">
        <f>L40</f>
        <v>1.1515787207962479E-3</v>
      </c>
      <c r="AN13" s="98">
        <f>L41</f>
        <v>1.2685326149267638E-3</v>
      </c>
      <c r="AO13" s="98">
        <f>L42</f>
        <v>1.0359037854823299E-3</v>
      </c>
      <c r="AP13" s="98">
        <f>L43</f>
        <v>1.7120970909336353E-3</v>
      </c>
      <c r="AQ13" s="98">
        <f>L44</f>
        <v>2.4544729340378853E-3</v>
      </c>
      <c r="AR13" s="98">
        <f>L45</f>
        <v>8.3380727997011555E-4</v>
      </c>
      <c r="AS13" s="98">
        <f>L46</f>
        <v>-2.5921002418821551E-4</v>
      </c>
      <c r="AT13" s="98">
        <f>L47</f>
        <v>1.2509196691770029E-3</v>
      </c>
      <c r="AU13" s="98">
        <f>L48</f>
        <v>1.3180664181179922E-3</v>
      </c>
      <c r="AV13" s="98">
        <f>L49</f>
        <v>4.421441531048444E-4</v>
      </c>
      <c r="AW13" s="98">
        <f>L50</f>
        <v>9.8085929676059672E-4</v>
      </c>
      <c r="AX13" s="98">
        <f>L51</f>
        <v>9.9244320905224315E-4</v>
      </c>
      <c r="AY13" s="98">
        <f>L52</f>
        <v>8.108205986013025E-4</v>
      </c>
      <c r="AZ13" s="98">
        <f>L53</f>
        <v>1.4582399164113191E-3</v>
      </c>
    </row>
    <row r="14" spans="1:52" s="98" customFormat="1">
      <c r="A14"/>
      <c r="B14" t="s">
        <v>48</v>
      </c>
      <c r="C14" s="98">
        <v>2.0435417327142806E-3</v>
      </c>
      <c r="D14" s="98">
        <v>2.9300393160172395E-3</v>
      </c>
      <c r="E14" s="98">
        <v>2.4657557827939595E-3</v>
      </c>
      <c r="F14" s="98">
        <v>1.3935540057426143E-3</v>
      </c>
      <c r="G14" s="98">
        <v>2.5439319230669655E-3</v>
      </c>
      <c r="H14" s="98">
        <v>1.523885040387611E-3</v>
      </c>
      <c r="I14" s="98">
        <v>2.6051322734974916E-3</v>
      </c>
      <c r="J14" s="98">
        <v>5.7431601115321914E-4</v>
      </c>
      <c r="K14" s="98">
        <v>2.6514624902344644E-3</v>
      </c>
      <c r="L14" s="98">
        <v>2.466855736540634E-3</v>
      </c>
      <c r="M14" s="98">
        <f>VARP('Rendements titres'!$L$4:$L$183)</f>
        <v>9.3962246299310968E-3</v>
      </c>
      <c r="N14" s="98">
        <f>M15</f>
        <v>3.6570099098961252E-3</v>
      </c>
      <c r="O14" s="98">
        <f>M16</f>
        <v>2.2185613996385644E-3</v>
      </c>
      <c r="P14" s="98">
        <f>M17</f>
        <v>1.4182319719926036E-3</v>
      </c>
      <c r="Q14" s="98">
        <f>M18</f>
        <v>4.2121058074277799E-3</v>
      </c>
      <c r="R14" s="98">
        <f>M19</f>
        <v>3.3499786674392306E-3</v>
      </c>
      <c r="S14" s="98">
        <f>M20</f>
        <v>2.5933074473377389E-3</v>
      </c>
      <c r="T14" s="98">
        <f>M21</f>
        <v>1.7044117598227462E-3</v>
      </c>
      <c r="U14" s="98">
        <f>M22</f>
        <v>4.1145707833450135E-3</v>
      </c>
      <c r="V14" s="98">
        <f>M23</f>
        <v>2.2763375939545325E-3</v>
      </c>
      <c r="W14" s="98">
        <f>M24</f>
        <v>2.3842259217203257E-3</v>
      </c>
      <c r="X14" s="98">
        <f>M25</f>
        <v>3.3711808343965454E-3</v>
      </c>
      <c r="Y14" s="98">
        <f>M26</f>
        <v>2.4349103717237123E-3</v>
      </c>
      <c r="Z14" s="98">
        <f>M27</f>
        <v>2.114841583737054E-3</v>
      </c>
      <c r="AA14" s="98">
        <f>M28</f>
        <v>1.6204529051094204E-3</v>
      </c>
      <c r="AB14" s="98">
        <f>M29</f>
        <v>3.4036718941383824E-4</v>
      </c>
      <c r="AC14" s="98">
        <f>M30</f>
        <v>1.2958877530100668E-3</v>
      </c>
      <c r="AD14" s="98">
        <f>M31</f>
        <v>4.2319332151159678E-3</v>
      </c>
      <c r="AE14" s="98">
        <f>M32</f>
        <v>5.1512368447958112E-4</v>
      </c>
      <c r="AF14" s="98">
        <f>M33</f>
        <v>3.3538964572682925E-3</v>
      </c>
      <c r="AG14" s="98">
        <f>M34</f>
        <v>2.8336789781901617E-3</v>
      </c>
      <c r="AH14" s="98">
        <f>M35</f>
        <v>1.46174791373465E-3</v>
      </c>
      <c r="AI14" s="98">
        <f>M36</f>
        <v>1.6278984355722688E-3</v>
      </c>
      <c r="AJ14" s="98">
        <f>M37</f>
        <v>1.845369326211794E-3</v>
      </c>
      <c r="AK14" s="98">
        <f>M38</f>
        <v>-1.4762202164687109E-4</v>
      </c>
      <c r="AL14" s="98">
        <f>M39</f>
        <v>1.1315708280570378E-3</v>
      </c>
      <c r="AM14" s="98">
        <f>M40</f>
        <v>2.8131420309070836E-3</v>
      </c>
      <c r="AN14" s="98">
        <f>M41</f>
        <v>3.5815753606947215E-3</v>
      </c>
      <c r="AO14" s="98">
        <f>M42</f>
        <v>2.5733082573224687E-3</v>
      </c>
      <c r="AP14" s="98">
        <f>M43</f>
        <v>4.2795633146442361E-3</v>
      </c>
      <c r="AQ14" s="98">
        <f>M44</f>
        <v>2.269544028501371E-3</v>
      </c>
      <c r="AR14" s="98">
        <f>M45</f>
        <v>1.8305161839688123E-3</v>
      </c>
      <c r="AS14" s="98">
        <f>M46</f>
        <v>1.9933656664637947E-4</v>
      </c>
      <c r="AT14" s="98">
        <f>M47</f>
        <v>1.1399662905828818E-3</v>
      </c>
      <c r="AU14" s="98">
        <f>M48</f>
        <v>9.123093791724527E-4</v>
      </c>
      <c r="AV14" s="98">
        <f>M49</f>
        <v>1.1543672494817065E-3</v>
      </c>
      <c r="AW14" s="98">
        <f>M50</f>
        <v>2.5673407164380647E-3</v>
      </c>
      <c r="AX14" s="98">
        <f>M51</f>
        <v>3.8222568077948636E-3</v>
      </c>
      <c r="AY14" s="98">
        <f>M52</f>
        <v>2.2954304380591122E-3</v>
      </c>
      <c r="AZ14" s="98">
        <f>M53</f>
        <v>2.8328501247558823E-3</v>
      </c>
    </row>
    <row r="15" spans="1:52" s="98" customFormat="1">
      <c r="A15"/>
      <c r="B15" t="s">
        <v>50</v>
      </c>
      <c r="C15" s="98">
        <v>1.2824802736215305E-3</v>
      </c>
      <c r="D15" s="98">
        <v>2.8881090396636229E-3</v>
      </c>
      <c r="E15" s="98">
        <v>2.0356129335221337E-3</v>
      </c>
      <c r="F15" s="98">
        <v>1.0686899800637019E-3</v>
      </c>
      <c r="G15" s="98">
        <v>3.6821943527280045E-3</v>
      </c>
      <c r="H15" s="98">
        <v>2.3606960723247181E-3</v>
      </c>
      <c r="I15" s="98">
        <v>4.1364918606996547E-3</v>
      </c>
      <c r="J15" s="98">
        <v>-3.0271286169797557E-5</v>
      </c>
      <c r="K15" s="98">
        <v>3.5625654378637849E-3</v>
      </c>
      <c r="L15" s="98">
        <v>1.3539899591689479E-3</v>
      </c>
      <c r="M15" s="98">
        <v>3.6570099098961252E-3</v>
      </c>
      <c r="N15" s="98">
        <f>VARP('Rendements titres'!$M$4:$M$183)</f>
        <v>8.3169218339986112E-3</v>
      </c>
      <c r="O15" s="98">
        <f>N16</f>
        <v>4.0541015540370836E-3</v>
      </c>
      <c r="P15" s="98">
        <f>N17</f>
        <v>5.1929437507832214E-4</v>
      </c>
      <c r="Q15" s="98">
        <f>N18</f>
        <v>3.3599836831303149E-3</v>
      </c>
      <c r="R15" s="98">
        <f>N19</f>
        <v>5.3675142984843816E-3</v>
      </c>
      <c r="S15" s="98">
        <f>N20</f>
        <v>4.0036485396062419E-3</v>
      </c>
      <c r="T15" s="98">
        <f>N21</f>
        <v>2.106912262767012E-3</v>
      </c>
      <c r="U15" s="98">
        <f>N22</f>
        <v>4.4313117790720303E-3</v>
      </c>
      <c r="V15" s="98">
        <f>N23</f>
        <v>1.8523851000965784E-3</v>
      </c>
      <c r="W15" s="98">
        <f>N24</f>
        <v>3.5671101793666271E-3</v>
      </c>
      <c r="X15" s="98">
        <f>N25</f>
        <v>6.4368466927283907E-3</v>
      </c>
      <c r="Y15" s="98">
        <f>N26</f>
        <v>2.8289523361379344E-3</v>
      </c>
      <c r="Z15" s="98">
        <f>N27</f>
        <v>2.0641803657764418E-3</v>
      </c>
      <c r="AA15" s="98">
        <f>N28</f>
        <v>3.0815116667867932E-4</v>
      </c>
      <c r="AB15" s="98">
        <f>N29</f>
        <v>2.7496470632367998E-4</v>
      </c>
      <c r="AC15" s="98">
        <f>N30</f>
        <v>1.597476756169355E-3</v>
      </c>
      <c r="AD15" s="98">
        <f>N31</f>
        <v>3.3749807429038683E-3</v>
      </c>
      <c r="AE15" s="98">
        <f>N32</f>
        <v>3.0623715371521601E-4</v>
      </c>
      <c r="AF15" s="98">
        <f>N33</f>
        <v>5.2497432940954722E-3</v>
      </c>
      <c r="AG15" s="98">
        <f>N34</f>
        <v>3.0622124550405134E-3</v>
      </c>
      <c r="AH15" s="98">
        <f>N35</f>
        <v>3.61503240270218E-4</v>
      </c>
      <c r="AI15" s="98">
        <f>N36</f>
        <v>2.6092319263609806E-3</v>
      </c>
      <c r="AJ15" s="98">
        <f>N37</f>
        <v>1.7454693484046284E-3</v>
      </c>
      <c r="AK15" s="98">
        <f>N38</f>
        <v>-7.7008596306654085E-5</v>
      </c>
      <c r="AL15" s="98">
        <f>N39</f>
        <v>3.855143830526605E-4</v>
      </c>
      <c r="AM15" s="98">
        <f>N40</f>
        <v>4.9070539114609898E-3</v>
      </c>
      <c r="AN15" s="98">
        <f>N41</f>
        <v>3.4118227388833218E-3</v>
      </c>
      <c r="AO15" s="98">
        <f>N42</f>
        <v>3.140338637325431E-3</v>
      </c>
      <c r="AP15" s="98">
        <f>N43</f>
        <v>6.4451641364119726E-3</v>
      </c>
      <c r="AQ15" s="98">
        <f>N44</f>
        <v>2.783163471982169E-3</v>
      </c>
      <c r="AR15" s="98">
        <f>N45</f>
        <v>2.8403028501483357E-3</v>
      </c>
      <c r="AS15" s="98">
        <f>N46</f>
        <v>-6.0230570093954678E-4</v>
      </c>
      <c r="AT15" s="98">
        <f>N47</f>
        <v>1.2003756558005905E-3</v>
      </c>
      <c r="AU15" s="98">
        <f>N48</f>
        <v>1.9299014607580868E-3</v>
      </c>
      <c r="AV15" s="98">
        <f>N49</f>
        <v>2.6119420721431533E-3</v>
      </c>
      <c r="AW15" s="98">
        <f>N50</f>
        <v>1.5732109303361588E-3</v>
      </c>
      <c r="AX15" s="98">
        <f>N51</f>
        <v>3.6942328929929521E-3</v>
      </c>
      <c r="AY15" s="98">
        <f>N52</f>
        <v>3.3267470183489154E-3</v>
      </c>
      <c r="AZ15" s="98">
        <f>N53</f>
        <v>6.098473596651193E-3</v>
      </c>
    </row>
    <row r="16" spans="1:52" s="98" customFormat="1">
      <c r="A16"/>
      <c r="B16" t="s">
        <v>52</v>
      </c>
      <c r="C16" s="98">
        <v>1.833535206754051E-3</v>
      </c>
      <c r="D16" s="98">
        <v>2.7691269802660934E-3</v>
      </c>
      <c r="E16" s="98">
        <v>2.0170594821911744E-3</v>
      </c>
      <c r="F16" s="98">
        <v>1.0831250252481381E-3</v>
      </c>
      <c r="G16" s="98">
        <v>2.1812312477136144E-3</v>
      </c>
      <c r="H16" s="98">
        <v>1.8913019785098729E-3</v>
      </c>
      <c r="I16" s="98">
        <v>3.5968875433329242E-3</v>
      </c>
      <c r="J16" s="98">
        <v>4.9037699853933753E-4</v>
      </c>
      <c r="K16" s="98">
        <v>2.9313328591908661E-3</v>
      </c>
      <c r="L16" s="98">
        <v>8.7777105303831393E-4</v>
      </c>
      <c r="M16" s="98">
        <v>2.2185613996385644E-3</v>
      </c>
      <c r="N16" s="98">
        <v>4.0541015540370836E-3</v>
      </c>
      <c r="O16" s="98">
        <f>VARP('Rendements titres'!$N$4:$N$183)</f>
        <v>5.2258126160726424E-3</v>
      </c>
      <c r="P16" s="98">
        <f>O17</f>
        <v>7.6888833570353205E-4</v>
      </c>
      <c r="Q16" s="98">
        <f>O18</f>
        <v>2.5446107971054403E-3</v>
      </c>
      <c r="R16" s="98">
        <f>O19</f>
        <v>4.4349646358367231E-3</v>
      </c>
      <c r="S16" s="98">
        <f>O20</f>
        <v>2.7607873375922981E-3</v>
      </c>
      <c r="T16" s="98">
        <f>O21</f>
        <v>1.5771501445020367E-3</v>
      </c>
      <c r="U16" s="98">
        <f>O22</f>
        <v>4.7647005230329114E-3</v>
      </c>
      <c r="V16" s="98">
        <f>O23</f>
        <v>1.9656233491627513E-3</v>
      </c>
      <c r="W16" s="98">
        <f>O24</f>
        <v>4.0518222472106652E-3</v>
      </c>
      <c r="X16" s="98">
        <f>O25</f>
        <v>3.681029209376374E-3</v>
      </c>
      <c r="Y16" s="98">
        <f>O26</f>
        <v>2.2058316918367178E-3</v>
      </c>
      <c r="Z16" s="98">
        <f>O27</f>
        <v>1.7437625106937757E-3</v>
      </c>
      <c r="AA16" s="98">
        <f>O28</f>
        <v>6.9500522613446972E-4</v>
      </c>
      <c r="AB16" s="98">
        <f>O29</f>
        <v>3.5940587138304285E-4</v>
      </c>
      <c r="AC16" s="98">
        <f>O30</f>
        <v>1.3692948375781902E-3</v>
      </c>
      <c r="AD16" s="98">
        <f>O31</f>
        <v>2.7938169082373462E-3</v>
      </c>
      <c r="AE16" s="98">
        <f>O32</f>
        <v>5.4027139380939497E-4</v>
      </c>
      <c r="AF16" s="98">
        <f>O33</f>
        <v>2.8300406136350345E-3</v>
      </c>
      <c r="AG16" s="98">
        <f>O34</f>
        <v>3.2376400917286021E-3</v>
      </c>
      <c r="AH16" s="98">
        <f>O35</f>
        <v>5.298556021551817E-4</v>
      </c>
      <c r="AI16" s="98">
        <f>O36</f>
        <v>2.7601967562803512E-3</v>
      </c>
      <c r="AJ16" s="98">
        <f>O37</f>
        <v>1.0216482136927551E-3</v>
      </c>
      <c r="AK16" s="98">
        <f>O38</f>
        <v>5.4272274685696824E-4</v>
      </c>
      <c r="AL16" s="98">
        <f>O39</f>
        <v>8.1862839469120155E-4</v>
      </c>
      <c r="AM16" s="98">
        <f>O40</f>
        <v>3.0421235061285109E-3</v>
      </c>
      <c r="AN16" s="98">
        <f>O41</f>
        <v>2.7647945245346697E-3</v>
      </c>
      <c r="AO16" s="98">
        <f>O42</f>
        <v>1.7372083716407256E-3</v>
      </c>
      <c r="AP16" s="98">
        <f>O43</f>
        <v>4.2902744463539687E-3</v>
      </c>
      <c r="AQ16" s="98">
        <f>O44</f>
        <v>2.0457779924920759E-3</v>
      </c>
      <c r="AR16" s="98">
        <f>O45</f>
        <v>1.4200135006941902E-3</v>
      </c>
      <c r="AS16" s="98">
        <f>O46</f>
        <v>-4.1609909221493866E-4</v>
      </c>
      <c r="AT16" s="98">
        <f>O47</f>
        <v>1.2875391823463766E-3</v>
      </c>
      <c r="AU16" s="98">
        <f>O48</f>
        <v>1.4814405478583679E-3</v>
      </c>
      <c r="AV16" s="98">
        <f>O49</f>
        <v>-1.5703872428852789E-4</v>
      </c>
      <c r="AW16" s="98">
        <f>O50</f>
        <v>2.2625603161350238E-3</v>
      </c>
      <c r="AX16" s="98">
        <f>O51</f>
        <v>3.0808544205761686E-3</v>
      </c>
      <c r="AY16" s="98">
        <f>O52</f>
        <v>2.4673962550985453E-3</v>
      </c>
      <c r="AZ16" s="98">
        <f>O53</f>
        <v>4.2301344659880277E-3</v>
      </c>
    </row>
    <row r="17" spans="1:52" s="98" customFormat="1">
      <c r="A17"/>
      <c r="B17" t="s">
        <v>54</v>
      </c>
      <c r="C17" s="98">
        <v>6.0114238092915675E-4</v>
      </c>
      <c r="D17" s="98">
        <v>-7.5345753325552076E-5</v>
      </c>
      <c r="E17" s="98">
        <v>3.8395222477498786E-4</v>
      </c>
      <c r="F17" s="98">
        <v>3.6213348815050049E-4</v>
      </c>
      <c r="G17" s="98">
        <v>6.1494351739079618E-4</v>
      </c>
      <c r="H17" s="98">
        <v>2.6915638293367332E-4</v>
      </c>
      <c r="I17" s="98">
        <v>1.5591678519919047E-4</v>
      </c>
      <c r="J17" s="98">
        <v>2.266119764305441E-3</v>
      </c>
      <c r="K17" s="98">
        <v>9.1011335365722313E-4</v>
      </c>
      <c r="L17" s="98">
        <v>8.8983893025611064E-4</v>
      </c>
      <c r="M17" s="98">
        <v>1.4182319719926036E-3</v>
      </c>
      <c r="N17" s="98">
        <v>5.1929437507832214E-4</v>
      </c>
      <c r="O17" s="98">
        <v>7.6888833570353205E-4</v>
      </c>
      <c r="P17" s="98">
        <f>VARP('Rendements titres'!$O$4:$O$183)</f>
        <v>7.1739290396487564E-3</v>
      </c>
      <c r="Q17" s="98">
        <f>P18</f>
        <v>3.7319746043629616E-4</v>
      </c>
      <c r="R17" s="98">
        <f>P19</f>
        <v>1.4980513480004716E-3</v>
      </c>
      <c r="S17" s="98">
        <f>P20</f>
        <v>1.4223645696441723E-3</v>
      </c>
      <c r="T17" s="98">
        <f>P21</f>
        <v>8.6372624778963895E-5</v>
      </c>
      <c r="U17" s="98">
        <f>P22</f>
        <v>5.8945034131158494E-4</v>
      </c>
      <c r="V17" s="98">
        <f>P23</f>
        <v>4.7270483392919453E-4</v>
      </c>
      <c r="W17" s="98">
        <f>P24</f>
        <v>2.5556946815112719E-5</v>
      </c>
      <c r="X17" s="98">
        <f>P25</f>
        <v>4.2196257466291974E-4</v>
      </c>
      <c r="Y17" s="98">
        <f>P26</f>
        <v>5.8450008771072557E-5</v>
      </c>
      <c r="Z17" s="98">
        <f>P27</f>
        <v>7.7404983686179814E-4</v>
      </c>
      <c r="AA17" s="98">
        <f>P28</f>
        <v>7.2931508908151386E-3</v>
      </c>
      <c r="AB17" s="98">
        <f>P29</f>
        <v>1.8489703855434278E-3</v>
      </c>
      <c r="AC17" s="98">
        <f>P30</f>
        <v>-2.2815478722637892E-4</v>
      </c>
      <c r="AD17" s="98">
        <f>P31</f>
        <v>3.1430854882939178E-4</v>
      </c>
      <c r="AE17" s="98">
        <f>P32</f>
        <v>3.0520522974871061E-3</v>
      </c>
      <c r="AF17" s="98">
        <f>P33</f>
        <v>1.1088514986223189E-3</v>
      </c>
      <c r="AG17" s="98">
        <f>P34</f>
        <v>-4.3311376741992481E-5</v>
      </c>
      <c r="AH17" s="98">
        <f>P35</f>
        <v>6.3089658049653346E-3</v>
      </c>
      <c r="AI17" s="98">
        <f>P36</f>
        <v>-2.4187587219497156E-4</v>
      </c>
      <c r="AJ17" s="98">
        <f>P37</f>
        <v>3.2843016449000289E-4</v>
      </c>
      <c r="AK17" s="98">
        <f>P38</f>
        <v>3.0629758017869566E-3</v>
      </c>
      <c r="AL17" s="98">
        <f>P39</f>
        <v>8.559529203169052E-5</v>
      </c>
      <c r="AM17" s="98">
        <f>P40</f>
        <v>1.0197223322450444E-3</v>
      </c>
      <c r="AN17" s="98">
        <f>P41</f>
        <v>6.4045510743854152E-4</v>
      </c>
      <c r="AO17" s="98">
        <f>P42</f>
        <v>8.0049703456554555E-5</v>
      </c>
      <c r="AP17" s="98">
        <f>P43</f>
        <v>1.4924855324204406E-3</v>
      </c>
      <c r="AQ17" s="98">
        <f>P44</f>
        <v>4.8374807159741814E-4</v>
      </c>
      <c r="AR17" s="98">
        <f>P45</f>
        <v>-4.9573375076682321E-4</v>
      </c>
      <c r="AS17" s="98">
        <f>P46</f>
        <v>2.8458304570328696E-3</v>
      </c>
      <c r="AT17" s="98">
        <f>P47</f>
        <v>-2.8024031233270891E-5</v>
      </c>
      <c r="AU17" s="98">
        <f>P48</f>
        <v>3.223468206959539E-4</v>
      </c>
      <c r="AV17" s="98">
        <f>P49</f>
        <v>8.7140442844193503E-4</v>
      </c>
      <c r="AW17" s="98">
        <f>P50</f>
        <v>2.461920452067871E-4</v>
      </c>
      <c r="AX17" s="98">
        <f>P51</f>
        <v>9.0495413458117728E-4</v>
      </c>
      <c r="AY17" s="98">
        <f>P52</f>
        <v>5.0335785038550926E-4</v>
      </c>
      <c r="AZ17" s="98">
        <f>P53</f>
        <v>6.8094389410560947E-4</v>
      </c>
    </row>
    <row r="18" spans="1:52" s="98" customFormat="1">
      <c r="A18"/>
      <c r="B18" t="s">
        <v>56</v>
      </c>
      <c r="C18" s="98">
        <v>1.4832889342186102E-3</v>
      </c>
      <c r="D18" s="98">
        <v>2.6047294316105499E-3</v>
      </c>
      <c r="E18" s="98">
        <v>1.9739829981967284E-3</v>
      </c>
      <c r="F18" s="98">
        <v>1.2361501053037361E-3</v>
      </c>
      <c r="G18" s="98">
        <v>2.3578059957389563E-3</v>
      </c>
      <c r="H18" s="98">
        <v>1.5909148251965538E-3</v>
      </c>
      <c r="I18" s="98">
        <v>2.918385828404636E-3</v>
      </c>
      <c r="J18" s="98">
        <v>-2.0756074974812971E-4</v>
      </c>
      <c r="K18" s="98">
        <v>1.8950414438444634E-3</v>
      </c>
      <c r="L18" s="98">
        <v>1.4022365213832084E-3</v>
      </c>
      <c r="M18" s="98">
        <v>4.2121058074277799E-3</v>
      </c>
      <c r="N18" s="98">
        <v>3.3599836831303149E-3</v>
      </c>
      <c r="O18" s="98">
        <v>2.5446107971054403E-3</v>
      </c>
      <c r="P18" s="98">
        <v>3.7319746043629616E-4</v>
      </c>
      <c r="Q18" s="98">
        <f>VARP('Rendements titres'!$P$4:$P$183)</f>
        <v>8.2075347972072193E-3</v>
      </c>
      <c r="R18" s="98">
        <f>Q19</f>
        <v>2.8630610852330924E-3</v>
      </c>
      <c r="S18" s="98">
        <f>Q20</f>
        <v>2.4474400995383758E-3</v>
      </c>
      <c r="T18" s="98">
        <f>Q21</f>
        <v>1.6480060679847802E-3</v>
      </c>
      <c r="U18" s="98">
        <f>Q22</f>
        <v>3.338685438324317E-3</v>
      </c>
      <c r="V18" s="98">
        <f>Q23</f>
        <v>2.0371727503451596E-3</v>
      </c>
      <c r="W18" s="98">
        <f>Q24</f>
        <v>1.8405865991229539E-3</v>
      </c>
      <c r="X18" s="98">
        <f>Q25</f>
        <v>3.146728597670706E-3</v>
      </c>
      <c r="Y18" s="98">
        <f>Q26</f>
        <v>1.8903611981983667E-3</v>
      </c>
      <c r="Z18" s="98">
        <f>Q27</f>
        <v>1.5460324658480751E-3</v>
      </c>
      <c r="AA18" s="98">
        <f>Q28</f>
        <v>-4.6193031950882732E-4</v>
      </c>
      <c r="AB18" s="98">
        <f>Q29</f>
        <v>5.5755678127155902E-4</v>
      </c>
      <c r="AC18" s="98">
        <f>Q30</f>
        <v>7.1591308302227622E-4</v>
      </c>
      <c r="AD18" s="98">
        <f>Q31</f>
        <v>2.4927896330437121E-3</v>
      </c>
      <c r="AE18" s="98">
        <f>Q32</f>
        <v>2.3584849705961879E-5</v>
      </c>
      <c r="AF18" s="98">
        <f>Q33</f>
        <v>2.9639540768735557E-3</v>
      </c>
      <c r="AG18" s="98">
        <f>Q34</f>
        <v>2.5914730642654991E-3</v>
      </c>
      <c r="AH18" s="98">
        <f>Q35</f>
        <v>-2.9667590514509381E-5</v>
      </c>
      <c r="AI18" s="98">
        <f>Q36</f>
        <v>1.5326374622022737E-3</v>
      </c>
      <c r="AJ18" s="98">
        <f>Q37</f>
        <v>1.6867051964222152E-3</v>
      </c>
      <c r="AK18" s="98">
        <f>Q38</f>
        <v>4.8023556446924465E-5</v>
      </c>
      <c r="AL18" s="98">
        <f>Q39</f>
        <v>4.5999864474862855E-4</v>
      </c>
      <c r="AM18" s="98">
        <f>Q40</f>
        <v>2.0476169823316413E-3</v>
      </c>
      <c r="AN18" s="98">
        <f>Q41</f>
        <v>4.0859083690737144E-3</v>
      </c>
      <c r="AO18" s="98">
        <f>Q42</f>
        <v>2.5725479641584168E-3</v>
      </c>
      <c r="AP18" s="98">
        <f>Q43</f>
        <v>3.4832426617637637E-3</v>
      </c>
      <c r="AQ18" s="98">
        <f>Q44</f>
        <v>2.9820469120252387E-3</v>
      </c>
      <c r="AR18" s="98">
        <f>Q45</f>
        <v>1.8643168753266646E-3</v>
      </c>
      <c r="AS18" s="98">
        <f>Q46</f>
        <v>-9.2706926317105191E-5</v>
      </c>
      <c r="AT18" s="98">
        <f>Q47</f>
        <v>1.0852543411701246E-3</v>
      </c>
      <c r="AU18" s="98">
        <f>Q48</f>
        <v>6.8842083709674221E-4</v>
      </c>
      <c r="AV18" s="98">
        <f>Q49</f>
        <v>5.6472482759488246E-5</v>
      </c>
      <c r="AW18" s="98">
        <f>Q50</f>
        <v>1.9929108905454387E-3</v>
      </c>
      <c r="AX18" s="98">
        <f>Q51</f>
        <v>2.5726475265849878E-3</v>
      </c>
      <c r="AY18" s="98">
        <f>Q52</f>
        <v>2.6518329442515032E-3</v>
      </c>
      <c r="AZ18" s="98">
        <f>Q53</f>
        <v>2.2058230190370042E-3</v>
      </c>
    </row>
    <row r="19" spans="1:52" s="98" customFormat="1">
      <c r="A19"/>
      <c r="B19" t="s">
        <v>58</v>
      </c>
      <c r="C19" s="98">
        <v>3.3012060589841406E-3</v>
      </c>
      <c r="D19" s="98">
        <v>4.0825766186213244E-3</v>
      </c>
      <c r="E19" s="98">
        <v>2.1390627530790351E-3</v>
      </c>
      <c r="F19" s="98">
        <v>7.4384937753493971E-4</v>
      </c>
      <c r="G19" s="98">
        <v>3.3219549187806976E-3</v>
      </c>
      <c r="H19" s="98">
        <v>1.6683656993019182E-3</v>
      </c>
      <c r="I19" s="98">
        <v>3.6824777763626885E-3</v>
      </c>
      <c r="J19" s="98">
        <v>1.8840867077844702E-3</v>
      </c>
      <c r="K19" s="98">
        <v>3.4835606380880786E-3</v>
      </c>
      <c r="L19" s="98">
        <v>3.053386205895788E-4</v>
      </c>
      <c r="M19" s="98">
        <v>3.3499786674392306E-3</v>
      </c>
      <c r="N19" s="98">
        <v>5.3675142984843816E-3</v>
      </c>
      <c r="O19" s="98">
        <v>4.4349646358367231E-3</v>
      </c>
      <c r="P19" s="98">
        <v>1.4980513480004716E-3</v>
      </c>
      <c r="Q19" s="98">
        <v>2.8630610852330924E-3</v>
      </c>
      <c r="R19" s="98">
        <f>VARP('Rendements titres'!$Q$4:$Q$183)</f>
        <v>1.4452852429455453E-2</v>
      </c>
      <c r="S19" s="98">
        <f>R20</f>
        <v>4.0867148844733608E-3</v>
      </c>
      <c r="T19" s="98">
        <f>R21</f>
        <v>8.1836519533647577E-4</v>
      </c>
      <c r="U19" s="98">
        <f>R22</f>
        <v>6.5801496092865461E-3</v>
      </c>
      <c r="V19" s="98">
        <f>R23</f>
        <v>1.6151904002463561E-3</v>
      </c>
      <c r="W19" s="98">
        <f>R24</f>
        <v>5.5967195966100877E-3</v>
      </c>
      <c r="X19" s="98">
        <f>R25</f>
        <v>5.6004266974892074E-3</v>
      </c>
      <c r="Y19" s="98">
        <f>R26</f>
        <v>2.3534039379484025E-3</v>
      </c>
      <c r="Z19" s="98">
        <f>R27</f>
        <v>2.1166662474967979E-3</v>
      </c>
      <c r="AA19" s="98">
        <f>R28</f>
        <v>3.6112893330172953E-3</v>
      </c>
      <c r="AB19" s="98">
        <f>R29</f>
        <v>1.6573640241087512E-3</v>
      </c>
      <c r="AC19" s="98">
        <f>R30</f>
        <v>1.9014226550700892E-3</v>
      </c>
      <c r="AD19" s="98">
        <f>R31</f>
        <v>2.7928234922652154E-3</v>
      </c>
      <c r="AE19" s="98">
        <f>R32</f>
        <v>2.201700409908549E-3</v>
      </c>
      <c r="AF19" s="98">
        <f>R33</f>
        <v>4.7572633891449171E-3</v>
      </c>
      <c r="AG19" s="98">
        <f>R34</f>
        <v>4.2204045195329189E-3</v>
      </c>
      <c r="AH19" s="98">
        <f>R35</f>
        <v>1.1858210561161695E-3</v>
      </c>
      <c r="AI19" s="98">
        <f>R36</f>
        <v>3.2339380292198453E-3</v>
      </c>
      <c r="AJ19" s="98">
        <f>R37</f>
        <v>1.4744544760885809E-3</v>
      </c>
      <c r="AK19" s="98">
        <f>R38</f>
        <v>1.2627800182744811E-3</v>
      </c>
      <c r="AL19" s="98">
        <f>R39</f>
        <v>4.8549962759759138E-4</v>
      </c>
      <c r="AM19" s="98">
        <f>R40</f>
        <v>3.3094418649971709E-3</v>
      </c>
      <c r="AN19" s="98">
        <f>R41</f>
        <v>3.2522455041647711E-3</v>
      </c>
      <c r="AO19" s="98">
        <f>R42</f>
        <v>2.6552888130123155E-3</v>
      </c>
      <c r="AP19" s="98">
        <f>R43</f>
        <v>6.3550150353670768E-3</v>
      </c>
      <c r="AQ19" s="98">
        <f>R44</f>
        <v>2.1205832699290827E-3</v>
      </c>
      <c r="AR19" s="98">
        <f>R45</f>
        <v>1.8307824347542968E-3</v>
      </c>
      <c r="AS19" s="98">
        <f>R46</f>
        <v>5.0816552043340729E-4</v>
      </c>
      <c r="AT19" s="98">
        <f>R47</f>
        <v>9.7255075349798198E-4</v>
      </c>
      <c r="AU19" s="98">
        <f>R48</f>
        <v>2.1933613693977147E-3</v>
      </c>
      <c r="AV19" s="98">
        <f>R49</f>
        <v>2.3305717502819247E-3</v>
      </c>
      <c r="AW19" s="98">
        <f>R50</f>
        <v>2.1883913322308171E-3</v>
      </c>
      <c r="AX19" s="98">
        <f>R51</f>
        <v>3.7100725022458036E-3</v>
      </c>
      <c r="AY19" s="98">
        <f>R52</f>
        <v>3.4975498885324585E-3</v>
      </c>
      <c r="AZ19" s="98">
        <f>R53</f>
        <v>6.2990076233392315E-3</v>
      </c>
    </row>
    <row r="20" spans="1:52" s="98" customFormat="1">
      <c r="A20"/>
      <c r="B20" t="s">
        <v>60</v>
      </c>
      <c r="C20" s="98">
        <v>8.328835782556392E-4</v>
      </c>
      <c r="D20" s="98">
        <v>2.3902515395871561E-3</v>
      </c>
      <c r="E20" s="98">
        <v>1.8627296129114057E-3</v>
      </c>
      <c r="F20" s="98">
        <v>8.1960890054093283E-4</v>
      </c>
      <c r="G20" s="98">
        <v>2.6160372436361688E-3</v>
      </c>
      <c r="H20" s="98">
        <v>1.4429024024792206E-3</v>
      </c>
      <c r="I20" s="98">
        <v>2.9358497474272741E-3</v>
      </c>
      <c r="J20" s="98">
        <v>8.4311731820163605E-4</v>
      </c>
      <c r="K20" s="98">
        <v>2.0864568563113226E-3</v>
      </c>
      <c r="L20" s="98">
        <v>9.4869000689564473E-4</v>
      </c>
      <c r="M20" s="98">
        <v>2.5933074473377389E-3</v>
      </c>
      <c r="N20" s="98">
        <v>4.0036485396062419E-3</v>
      </c>
      <c r="O20" s="98">
        <v>2.7607873375922981E-3</v>
      </c>
      <c r="P20" s="98">
        <v>1.4223645696441723E-3</v>
      </c>
      <c r="Q20" s="98">
        <v>2.4474400995383758E-3</v>
      </c>
      <c r="R20" s="98">
        <v>4.0867148844733608E-3</v>
      </c>
      <c r="S20" s="98">
        <f>VARP('Rendements titres'!$R$4:$R$183)</f>
        <v>7.4432696538974004E-3</v>
      </c>
      <c r="T20" s="98">
        <f>S21</f>
        <v>1.3793577773480031E-3</v>
      </c>
      <c r="U20" s="98">
        <f>S22</f>
        <v>3.569520765575907E-3</v>
      </c>
      <c r="V20" s="98">
        <f>S23</f>
        <v>1.884582288410938E-3</v>
      </c>
      <c r="W20" s="98">
        <f>S24</f>
        <v>2.7708063564895091E-3</v>
      </c>
      <c r="X20" s="98">
        <f>S25</f>
        <v>5.5164018873512044E-3</v>
      </c>
      <c r="Y20" s="98">
        <f>S26</f>
        <v>2.7445011797183399E-3</v>
      </c>
      <c r="Z20" s="98">
        <f>S27</f>
        <v>2.821838176360308E-3</v>
      </c>
      <c r="AA20" s="98">
        <f>S28</f>
        <v>2.0375395327285857E-3</v>
      </c>
      <c r="AB20" s="98">
        <f>S29</f>
        <v>6.4631496206510384E-4</v>
      </c>
      <c r="AC20" s="98">
        <f>S30</f>
        <v>1.0404409030748405E-3</v>
      </c>
      <c r="AD20" s="98">
        <f>S31</f>
        <v>2.3634784694594926E-3</v>
      </c>
      <c r="AE20" s="98">
        <f>S32</f>
        <v>6.1223764132030812E-4</v>
      </c>
      <c r="AF20" s="98">
        <f>S33</f>
        <v>5.6085528829577461E-3</v>
      </c>
      <c r="AG20" s="98">
        <f>S34</f>
        <v>2.699159126162596E-3</v>
      </c>
      <c r="AH20" s="98">
        <f>S35</f>
        <v>1.2915320444594547E-3</v>
      </c>
      <c r="AI20" s="98">
        <f>S36</f>
        <v>1.7735541731516346E-3</v>
      </c>
      <c r="AJ20" s="98">
        <f>S37</f>
        <v>1.1409687378892181E-3</v>
      </c>
      <c r="AK20" s="98">
        <f>S38</f>
        <v>4.1434595429704948E-5</v>
      </c>
      <c r="AL20" s="98">
        <f>S39</f>
        <v>4.1005447682658438E-4</v>
      </c>
      <c r="AM20" s="98">
        <f>S40</f>
        <v>2.6854878777568111E-3</v>
      </c>
      <c r="AN20" s="98">
        <f>S41</f>
        <v>2.8655073116144402E-3</v>
      </c>
      <c r="AO20" s="98">
        <f>S42</f>
        <v>1.8161168176891E-3</v>
      </c>
      <c r="AP20" s="98">
        <f>S43</f>
        <v>7.404497567552553E-3</v>
      </c>
      <c r="AQ20" s="98">
        <f>S44</f>
        <v>2.4854240520531747E-3</v>
      </c>
      <c r="AR20" s="98">
        <f>S45</f>
        <v>1.8651110596350671E-3</v>
      </c>
      <c r="AS20" s="98">
        <f>S46</f>
        <v>-4.0768627545382532E-4</v>
      </c>
      <c r="AT20" s="98">
        <f>S47</f>
        <v>7.5865567705491973E-4</v>
      </c>
      <c r="AU20" s="98">
        <f>S48</f>
        <v>1.7246854973956721E-3</v>
      </c>
      <c r="AV20" s="98">
        <f>S49</f>
        <v>1.1162002818017115E-4</v>
      </c>
      <c r="AW20" s="98">
        <f>S50</f>
        <v>1.6507182474422308E-3</v>
      </c>
      <c r="AX20" s="98">
        <f>S51</f>
        <v>3.3285315944112889E-3</v>
      </c>
      <c r="AY20" s="98">
        <f>S52</f>
        <v>2.5400378700354657E-3</v>
      </c>
      <c r="AZ20" s="98">
        <f>S53</f>
        <v>5.7998764005860451E-3</v>
      </c>
    </row>
    <row r="21" spans="1:52" s="98" customFormat="1">
      <c r="A21"/>
      <c r="B21" t="s">
        <v>62</v>
      </c>
      <c r="C21" s="98">
        <v>7.5187357230343469E-4</v>
      </c>
      <c r="D21" s="98">
        <v>1.0915535860627074E-3</v>
      </c>
      <c r="E21" s="98">
        <v>1.1938585099749827E-3</v>
      </c>
      <c r="F21" s="98">
        <v>7.4301274719451582E-4</v>
      </c>
      <c r="G21" s="98">
        <v>1.110937671782919E-3</v>
      </c>
      <c r="H21" s="98">
        <v>1.0725615226001549E-3</v>
      </c>
      <c r="I21" s="98">
        <v>1.7516731248541377E-3</v>
      </c>
      <c r="J21" s="98">
        <v>-2.4585430728440419E-4</v>
      </c>
      <c r="K21" s="98">
        <v>1.8597068526109766E-3</v>
      </c>
      <c r="L21" s="98">
        <v>1.1578743192784738E-3</v>
      </c>
      <c r="M21" s="98">
        <v>1.7044117598227462E-3</v>
      </c>
      <c r="N21" s="98">
        <v>2.106912262767012E-3</v>
      </c>
      <c r="O21" s="98">
        <v>1.5771501445020367E-3</v>
      </c>
      <c r="P21" s="98">
        <v>8.6372624778963895E-5</v>
      </c>
      <c r="Q21" s="98">
        <v>1.6480060679847802E-3</v>
      </c>
      <c r="R21" s="98">
        <v>8.1836519533647577E-4</v>
      </c>
      <c r="S21" s="98">
        <v>1.3793577773480031E-3</v>
      </c>
      <c r="T21" s="98">
        <f>VARP('Rendements titres'!$S$4:$S$183)</f>
        <v>3.9371643882137814E-3</v>
      </c>
      <c r="U21" s="98">
        <f>T22</f>
        <v>1.3106905629159476E-3</v>
      </c>
      <c r="V21" s="98">
        <f>T23</f>
        <v>1.1639497758384296E-3</v>
      </c>
      <c r="W21" s="98">
        <f>T24</f>
        <v>1.2973985901319773E-3</v>
      </c>
      <c r="X21" s="98">
        <f>T25</f>
        <v>1.7841491458233005E-3</v>
      </c>
      <c r="Y21" s="98">
        <f>T26</f>
        <v>8.872094619204237E-4</v>
      </c>
      <c r="Z21" s="98">
        <f>T27</f>
        <v>9.9313862885615093E-4</v>
      </c>
      <c r="AA21" s="98">
        <f>T28</f>
        <v>-1.2932604784248394E-4</v>
      </c>
      <c r="AB21" s="98">
        <f>T29</f>
        <v>1.5010446739004011E-4</v>
      </c>
      <c r="AC21" s="98">
        <f>T30</f>
        <v>8.5965016978647383E-4</v>
      </c>
      <c r="AD21" s="98">
        <f>T31</f>
        <v>5.6748220034498009E-4</v>
      </c>
      <c r="AE21" s="98">
        <f>T32</f>
        <v>-1.1073620733370169E-4</v>
      </c>
      <c r="AF21" s="98">
        <f>T33</f>
        <v>1.8543189365331013E-3</v>
      </c>
      <c r="AG21" s="98">
        <f>T34</f>
        <v>8.9979695639670078E-4</v>
      </c>
      <c r="AH21" s="98">
        <f>T35</f>
        <v>-2.4679718000213472E-5</v>
      </c>
      <c r="AI21" s="98">
        <f>T36</f>
        <v>8.8717494411658863E-4</v>
      </c>
      <c r="AJ21" s="98">
        <f>T37</f>
        <v>1.899854997791125E-3</v>
      </c>
      <c r="AK21" s="98">
        <f>T38</f>
        <v>-8.8798699998647669E-5</v>
      </c>
      <c r="AL21" s="98">
        <f>T39</f>
        <v>7.5056353742389715E-4</v>
      </c>
      <c r="AM21" s="98">
        <f>T40</f>
        <v>1.3997512121178518E-3</v>
      </c>
      <c r="AN21" s="98">
        <f>T41</f>
        <v>1.2834980275692701E-3</v>
      </c>
      <c r="AO21" s="98">
        <f>T42</f>
        <v>1.7443992461616113E-3</v>
      </c>
      <c r="AP21" s="98">
        <f>T43</f>
        <v>2.2394703969421891E-3</v>
      </c>
      <c r="AQ21" s="98">
        <f>T44</f>
        <v>1.6356489802137014E-3</v>
      </c>
      <c r="AR21" s="98">
        <f>T45</f>
        <v>1.7174575087656972E-3</v>
      </c>
      <c r="AS21" s="98">
        <f>T46</f>
        <v>-2.9011565255202649E-4</v>
      </c>
      <c r="AT21" s="98">
        <f>T47</f>
        <v>5.7830521562535859E-4</v>
      </c>
      <c r="AU21" s="98">
        <f>T48</f>
        <v>7.77440485786993E-4</v>
      </c>
      <c r="AV21" s="98">
        <f>T49</f>
        <v>1.9408632650988084E-4</v>
      </c>
      <c r="AW21" s="98">
        <f>T50</f>
        <v>8.6913509498010499E-4</v>
      </c>
      <c r="AX21" s="98">
        <f>T51</f>
        <v>1.4620902607850239E-3</v>
      </c>
      <c r="AY21" s="98">
        <f>T52</f>
        <v>1.841510953951798E-3</v>
      </c>
      <c r="AZ21" s="98">
        <f>T53</f>
        <v>1.6904449655319805E-3</v>
      </c>
    </row>
    <row r="22" spans="1:52" s="98" customFormat="1">
      <c r="A22"/>
      <c r="B22" t="s">
        <v>64</v>
      </c>
      <c r="C22" s="98">
        <v>2.5246172492763798E-3</v>
      </c>
      <c r="D22" s="98">
        <v>3.7264532621228263E-3</v>
      </c>
      <c r="E22" s="98">
        <v>2.1872169691996551E-3</v>
      </c>
      <c r="F22" s="98">
        <v>1.4350452922645763E-3</v>
      </c>
      <c r="G22" s="98">
        <v>2.800988353250359E-3</v>
      </c>
      <c r="H22" s="98">
        <v>2.4432734894575263E-3</v>
      </c>
      <c r="I22" s="98">
        <v>4.1372169680397213E-3</v>
      </c>
      <c r="J22" s="98">
        <v>3.9929551947390376E-4</v>
      </c>
      <c r="K22" s="98">
        <v>3.1134841380526038E-3</v>
      </c>
      <c r="L22" s="98">
        <v>9.7061410043097838E-4</v>
      </c>
      <c r="M22" s="98">
        <v>4.1145707833450135E-3</v>
      </c>
      <c r="N22" s="98">
        <v>4.4313117790720303E-3</v>
      </c>
      <c r="O22" s="98">
        <v>4.7647005230329114E-3</v>
      </c>
      <c r="P22" s="98">
        <v>5.8945034131158494E-4</v>
      </c>
      <c r="Q22" s="98">
        <v>3.338685438324317E-3</v>
      </c>
      <c r="R22" s="98">
        <v>6.5801496092865461E-3</v>
      </c>
      <c r="S22" s="98">
        <v>3.569520765575907E-3</v>
      </c>
      <c r="T22" s="98">
        <v>1.3106905629159476E-3</v>
      </c>
      <c r="U22" s="98">
        <f>VARP('Rendements titres'!$T$4:$T$183)</f>
        <v>8.3959836991637626E-3</v>
      </c>
      <c r="V22" s="98">
        <f>U23</f>
        <v>1.9192352677228674E-3</v>
      </c>
      <c r="W22" s="98">
        <f>U24</f>
        <v>5.4292283585753321E-3</v>
      </c>
      <c r="X22" s="98">
        <f>U25</f>
        <v>5.2989958203807693E-3</v>
      </c>
      <c r="Y22" s="98">
        <f>U26</f>
        <v>2.9425627727343584E-3</v>
      </c>
      <c r="Z22" s="98">
        <f>U27</f>
        <v>2.4973418544141615E-3</v>
      </c>
      <c r="AA22" s="98">
        <f>U28</f>
        <v>9.2129681669968319E-4</v>
      </c>
      <c r="AB22" s="98">
        <f>U29</f>
        <v>5.7411729332242046E-4</v>
      </c>
      <c r="AC22" s="98">
        <f>U30</f>
        <v>1.8712193402801076E-3</v>
      </c>
      <c r="AD22" s="98">
        <f>U31</f>
        <v>3.8185779781511379E-3</v>
      </c>
      <c r="AE22" s="98">
        <f>U32</f>
        <v>9.452615917498919E-4</v>
      </c>
      <c r="AF22" s="98">
        <f>U33</f>
        <v>4.1509676312081346E-3</v>
      </c>
      <c r="AG22" s="98">
        <f>U34</f>
        <v>4.0779130356791305E-3</v>
      </c>
      <c r="AH22" s="98">
        <f>U35</f>
        <v>3.5290456927667427E-4</v>
      </c>
      <c r="AI22" s="98">
        <f>U36</f>
        <v>3.358062026091208E-3</v>
      </c>
      <c r="AJ22" s="98">
        <f>U37</f>
        <v>1.4549734799980559E-3</v>
      </c>
      <c r="AK22" s="98">
        <f>U38</f>
        <v>4.3932712523887427E-4</v>
      </c>
      <c r="AL22" s="98">
        <f>U39</f>
        <v>9.9406240347995624E-4</v>
      </c>
      <c r="AM22" s="98">
        <f>U40</f>
        <v>3.9084293477202612E-3</v>
      </c>
      <c r="AN22" s="98">
        <f>U41</f>
        <v>3.9074990967719299E-3</v>
      </c>
      <c r="AO22" s="98">
        <f>U42</f>
        <v>2.3101950428963134E-3</v>
      </c>
      <c r="AP22" s="98">
        <f>U43</f>
        <v>5.5423146128623976E-3</v>
      </c>
      <c r="AQ22" s="98">
        <f>U44</f>
        <v>2.9088113694326063E-3</v>
      </c>
      <c r="AR22" s="98">
        <f>U45</f>
        <v>1.7821203495657898E-3</v>
      </c>
      <c r="AS22" s="98">
        <f>U46</f>
        <v>-3.2815811075732724E-4</v>
      </c>
      <c r="AT22" s="98">
        <f>U47</f>
        <v>1.7732026439586845E-3</v>
      </c>
      <c r="AU22" s="98">
        <f>U48</f>
        <v>2.1118836487851503E-3</v>
      </c>
      <c r="AV22" s="98">
        <f>U49</f>
        <v>4.8472357682938406E-4</v>
      </c>
      <c r="AW22" s="98">
        <f>U50</f>
        <v>2.7854926853217213E-3</v>
      </c>
      <c r="AX22" s="98">
        <f>U51</f>
        <v>4.2372756014241956E-3</v>
      </c>
      <c r="AY22" s="98">
        <f>U52</f>
        <v>2.9795144575457478E-3</v>
      </c>
      <c r="AZ22" s="98">
        <f>U53</f>
        <v>4.7959898629484745E-3</v>
      </c>
    </row>
    <row r="23" spans="1:52" s="98" customFormat="1">
      <c r="A23"/>
      <c r="B23" t="s">
        <v>66</v>
      </c>
      <c r="C23" s="98">
        <v>9.6008998158536758E-4</v>
      </c>
      <c r="D23" s="98">
        <v>1.5804703740854022E-3</v>
      </c>
      <c r="E23" s="98">
        <v>2.2890759213100649E-3</v>
      </c>
      <c r="F23" s="98">
        <v>6.9150545155962663E-4</v>
      </c>
      <c r="G23" s="98">
        <v>1.0612420897025297E-3</v>
      </c>
      <c r="H23" s="98">
        <v>9.1925369397202132E-4</v>
      </c>
      <c r="I23" s="98">
        <v>1.5744529860951925E-3</v>
      </c>
      <c r="J23" s="98">
        <v>2.1978549507550832E-4</v>
      </c>
      <c r="K23" s="98">
        <v>1.5784057745736725E-3</v>
      </c>
      <c r="L23" s="98">
        <v>8.7018035467926102E-4</v>
      </c>
      <c r="M23" s="98">
        <v>2.2763375939545325E-3</v>
      </c>
      <c r="N23" s="98">
        <v>1.8523851000965784E-3</v>
      </c>
      <c r="O23" s="98">
        <v>1.9656233491627513E-3</v>
      </c>
      <c r="P23" s="98">
        <v>4.7270483392919453E-4</v>
      </c>
      <c r="Q23" s="98">
        <v>2.0371727503451596E-3</v>
      </c>
      <c r="R23" s="98">
        <v>1.6151904002463561E-3</v>
      </c>
      <c r="S23" s="98">
        <v>1.884582288410938E-3</v>
      </c>
      <c r="T23" s="98">
        <v>1.1639497758384296E-3</v>
      </c>
      <c r="U23" s="98">
        <v>1.9192352677228674E-3</v>
      </c>
      <c r="V23" s="98">
        <f>VARP('Rendements titres'!$U$4:$U$183)</f>
        <v>3.3721107919138602E-3</v>
      </c>
      <c r="W23" s="98">
        <f>V24</f>
        <v>1.5103397458108689E-3</v>
      </c>
      <c r="X23" s="98">
        <f>V25</f>
        <v>1.8473835666523897E-3</v>
      </c>
      <c r="Y23" s="98">
        <f>V26</f>
        <v>1.5669213558644317E-3</v>
      </c>
      <c r="Z23" s="98">
        <f>V27</f>
        <v>1.7806085211908747E-3</v>
      </c>
      <c r="AA23" s="98">
        <f>V28</f>
        <v>7.6495832705112505E-4</v>
      </c>
      <c r="AB23" s="98">
        <f>V29</f>
        <v>2.6345963783251403E-4</v>
      </c>
      <c r="AC23" s="98">
        <f>V30</f>
        <v>6.0398200434720085E-4</v>
      </c>
      <c r="AD23" s="98">
        <f>V31</f>
        <v>1.3516090850431259E-3</v>
      </c>
      <c r="AE23" s="98">
        <f>V32</f>
        <v>1.8907084764637063E-4</v>
      </c>
      <c r="AF23" s="98">
        <f>V33</f>
        <v>2.1382107510195358E-3</v>
      </c>
      <c r="AG23" s="98">
        <f>V34</f>
        <v>1.3010171716587525E-3</v>
      </c>
      <c r="AH23" s="98">
        <f>V35</f>
        <v>3.5562014551570692E-4</v>
      </c>
      <c r="AI23" s="98">
        <f>V36</f>
        <v>1.2591227989011829E-3</v>
      </c>
      <c r="AJ23" s="98">
        <f>V37</f>
        <v>6.7771896035617328E-4</v>
      </c>
      <c r="AK23" s="98">
        <f>V38</f>
        <v>-2.2712583821766534E-4</v>
      </c>
      <c r="AL23" s="98">
        <f>V39</f>
        <v>4.3834046380640036E-4</v>
      </c>
      <c r="AM23" s="98">
        <f>V40</f>
        <v>1.4356588435393434E-3</v>
      </c>
      <c r="AN23" s="98">
        <f>V41</f>
        <v>1.9472253524544202E-3</v>
      </c>
      <c r="AO23" s="98">
        <f>V42</f>
        <v>1.7052322018202845E-3</v>
      </c>
      <c r="AP23" s="98">
        <f>V43</f>
        <v>2.5117086819537527E-3</v>
      </c>
      <c r="AQ23" s="98">
        <f>V44</f>
        <v>1.4266687257860973E-3</v>
      </c>
      <c r="AR23" s="98">
        <f>V45</f>
        <v>1.0118533116729739E-3</v>
      </c>
      <c r="AS23" s="98">
        <f>V46</f>
        <v>4.6049527066113663E-4</v>
      </c>
      <c r="AT23" s="98">
        <f>V47</f>
        <v>6.3924787156384466E-4</v>
      </c>
      <c r="AU23" s="98">
        <f>V48</f>
        <v>9.7683053216412281E-4</v>
      </c>
      <c r="AV23" s="98">
        <f>V49</f>
        <v>6.1282128171774304E-4</v>
      </c>
      <c r="AW23" s="98">
        <f>V50</f>
        <v>1.5019483959768135E-3</v>
      </c>
      <c r="AX23" s="98">
        <f>V51</f>
        <v>2.2932543335438655E-3</v>
      </c>
      <c r="AY23" s="98">
        <f>V52</f>
        <v>2.0102182671903608E-3</v>
      </c>
      <c r="AZ23" s="98">
        <f>V53</f>
        <v>2.0062034777011614E-3</v>
      </c>
    </row>
    <row r="24" spans="1:52" s="98" customFormat="1">
      <c r="A24"/>
      <c r="B24" t="s">
        <v>160</v>
      </c>
      <c r="C24" s="98">
        <v>1.6336912083292697E-3</v>
      </c>
      <c r="D24" s="98">
        <v>3.3115957233799194E-3</v>
      </c>
      <c r="E24" s="98">
        <v>1.6153244359321016E-3</v>
      </c>
      <c r="F24" s="98">
        <v>9.2946069105679123E-4</v>
      </c>
      <c r="G24" s="98">
        <v>2.6132368206290215E-3</v>
      </c>
      <c r="H24" s="98">
        <v>1.8373472021879678E-3</v>
      </c>
      <c r="I24" s="98">
        <v>3.4228522321854997E-3</v>
      </c>
      <c r="J24" s="98">
        <v>5.9415399689152608E-4</v>
      </c>
      <c r="K24" s="98">
        <v>2.7995787599080103E-3</v>
      </c>
      <c r="L24" s="98">
        <v>6.9745872296735165E-4</v>
      </c>
      <c r="M24" s="98">
        <v>2.3842259217203257E-3</v>
      </c>
      <c r="N24" s="98">
        <v>3.5671101793666271E-3</v>
      </c>
      <c r="O24" s="98">
        <v>4.0518222472106652E-3</v>
      </c>
      <c r="P24" s="98">
        <v>2.5556946815112719E-5</v>
      </c>
      <c r="Q24" s="98">
        <v>1.8405865991229539E-3</v>
      </c>
      <c r="R24" s="98">
        <v>5.5967195966100877E-3</v>
      </c>
      <c r="S24" s="98">
        <v>2.7708063564895091E-3</v>
      </c>
      <c r="T24" s="98">
        <v>1.2973985901319773E-3</v>
      </c>
      <c r="U24" s="98">
        <v>5.4292283585753321E-3</v>
      </c>
      <c r="V24" s="98">
        <v>1.5103397458108689E-3</v>
      </c>
      <c r="W24" s="98">
        <f>VARP('Rendements titres'!$V$4:$V$183)</f>
        <v>6.3657821958217299E-3</v>
      </c>
      <c r="X24" s="98">
        <f>W25</f>
        <v>3.8405896257597853E-3</v>
      </c>
      <c r="Y24" s="98">
        <f>W26</f>
        <v>2.2009754766566182E-3</v>
      </c>
      <c r="Z24" s="98">
        <f>W27</f>
        <v>1.7701912719867716E-3</v>
      </c>
      <c r="AA24" s="98">
        <f>W28</f>
        <v>4.0373170585491624E-4</v>
      </c>
      <c r="AB24" s="98">
        <f>W29</f>
        <v>4.275336206777798E-4</v>
      </c>
      <c r="AC24" s="98">
        <f>W30</f>
        <v>1.6779978858597786E-3</v>
      </c>
      <c r="AD24" s="98">
        <f>W31</f>
        <v>2.6678972603046522E-3</v>
      </c>
      <c r="AE24" s="98">
        <f>W32</f>
        <v>8.4608342452914586E-4</v>
      </c>
      <c r="AF24" s="98">
        <f>W33</f>
        <v>3.0890149764880642E-3</v>
      </c>
      <c r="AG24" s="98">
        <f>W34</f>
        <v>3.5594231270176615E-3</v>
      </c>
      <c r="AH24" s="98">
        <f>W35</f>
        <v>-1.8376413925829155E-4</v>
      </c>
      <c r="AI24" s="98">
        <f>W36</f>
        <v>2.7322123441578835E-3</v>
      </c>
      <c r="AJ24" s="98">
        <f>W37</f>
        <v>1.0079301954374585E-3</v>
      </c>
      <c r="AK24" s="98">
        <f>W38</f>
        <v>1.6651822565417069E-4</v>
      </c>
      <c r="AL24" s="98">
        <f>W39</f>
        <v>8.797982827934976E-4</v>
      </c>
      <c r="AM24" s="98">
        <f>W40</f>
        <v>2.977109498133337E-3</v>
      </c>
      <c r="AN24" s="98">
        <f>W41</f>
        <v>2.7765680605556738E-3</v>
      </c>
      <c r="AO24" s="98">
        <f>W42</f>
        <v>1.5233729798281546E-3</v>
      </c>
      <c r="AP24" s="98">
        <f>W43</f>
        <v>4.3930746884121886E-3</v>
      </c>
      <c r="AQ24" s="98">
        <f>W44</f>
        <v>1.8908432592105034E-3</v>
      </c>
      <c r="AR24" s="98">
        <f>W45</f>
        <v>1.5571481068155765E-3</v>
      </c>
      <c r="AS24" s="98">
        <f>W46</f>
        <v>-1.2171114827307798E-4</v>
      </c>
      <c r="AT24" s="98">
        <f>W47</f>
        <v>1.0557263093835543E-3</v>
      </c>
      <c r="AU24" s="98">
        <f>W48</f>
        <v>2.0421015972942047E-3</v>
      </c>
      <c r="AV24" s="98">
        <f>W49</f>
        <v>5.6648218719378889E-4</v>
      </c>
      <c r="AW24" s="98">
        <f>W50</f>
        <v>1.8991291607005621E-3</v>
      </c>
      <c r="AX24" s="98">
        <f>W51</f>
        <v>3.2239460113346226E-3</v>
      </c>
      <c r="AY24" s="98">
        <f>W52</f>
        <v>2.0462619275735425E-3</v>
      </c>
      <c r="AZ24" s="98">
        <f>W53</f>
        <v>4.3407723954960765E-3</v>
      </c>
    </row>
    <row r="25" spans="1:52" s="98" customFormat="1">
      <c r="A25"/>
      <c r="B25" t="s">
        <v>69</v>
      </c>
      <c r="C25" s="98">
        <v>1.4038376128231139E-3</v>
      </c>
      <c r="D25" s="98">
        <v>2.7789441899944947E-3</v>
      </c>
      <c r="E25" s="98">
        <v>2.3442257467535879E-3</v>
      </c>
      <c r="F25" s="98">
        <v>1.4893803069797383E-3</v>
      </c>
      <c r="G25" s="98">
        <v>3.2889973149709305E-3</v>
      </c>
      <c r="H25" s="98">
        <v>2.3777735457814883E-3</v>
      </c>
      <c r="I25" s="98">
        <v>4.1895177474428492E-3</v>
      </c>
      <c r="J25" s="98">
        <v>-6.000120530623364E-5</v>
      </c>
      <c r="K25" s="98">
        <v>2.8867685458945267E-3</v>
      </c>
      <c r="L25" s="98">
        <v>1.2635939994121962E-3</v>
      </c>
      <c r="M25" s="98">
        <v>3.3711808343965454E-3</v>
      </c>
      <c r="N25" s="98">
        <v>6.4368466927283907E-3</v>
      </c>
      <c r="O25" s="98">
        <v>3.681029209376374E-3</v>
      </c>
      <c r="P25" s="98">
        <v>4.2196257466291974E-4</v>
      </c>
      <c r="Q25" s="98">
        <v>3.146728597670706E-3</v>
      </c>
      <c r="R25" s="98">
        <v>5.6004266974892074E-3</v>
      </c>
      <c r="S25" s="98">
        <v>5.5164018873512044E-3</v>
      </c>
      <c r="T25" s="98">
        <v>1.7841491458233005E-3</v>
      </c>
      <c r="U25" s="98">
        <v>5.2989958203807693E-3</v>
      </c>
      <c r="V25" s="98">
        <v>1.8473835666523897E-3</v>
      </c>
      <c r="W25" s="98">
        <v>3.8405896257597853E-3</v>
      </c>
      <c r="X25" s="98">
        <f>VARP('Rendements titres'!$W$4:$W$183)</f>
        <v>9.8081598298529818E-3</v>
      </c>
      <c r="Y25" s="98">
        <f>X26</f>
        <v>3.5031661537024881E-3</v>
      </c>
      <c r="Z25" s="98">
        <f>X27</f>
        <v>2.4116906878521036E-3</v>
      </c>
      <c r="AA25" s="98">
        <f>X28</f>
        <v>5.5514708886725251E-4</v>
      </c>
      <c r="AB25" s="98">
        <f>X29</f>
        <v>8.0098829504714165E-4</v>
      </c>
      <c r="AC25" s="98">
        <f>X30</f>
        <v>1.8566122681007375E-3</v>
      </c>
      <c r="AD25" s="98">
        <f>X31</f>
        <v>3.7467861218802084E-3</v>
      </c>
      <c r="AE25" s="98">
        <f>X32</f>
        <v>4.0524014241688592E-4</v>
      </c>
      <c r="AF25" s="98">
        <f>X33</f>
        <v>5.832947300211117E-3</v>
      </c>
      <c r="AG25" s="98">
        <f>X34</f>
        <v>3.7316708686648036E-3</v>
      </c>
      <c r="AH25" s="98">
        <f>X35</f>
        <v>2.7879604474852698E-4</v>
      </c>
      <c r="AI25" s="98">
        <f>X36</f>
        <v>2.9444380264394333E-3</v>
      </c>
      <c r="AJ25" s="98">
        <f>X37</f>
        <v>1.4540787286538191E-3</v>
      </c>
      <c r="AK25" s="98">
        <f>X38</f>
        <v>-7.3439079327478857E-5</v>
      </c>
      <c r="AL25" s="98">
        <f>X39</f>
        <v>8.7614875724059942E-4</v>
      </c>
      <c r="AM25" s="98">
        <f>X40</f>
        <v>5.0335938200267239E-3</v>
      </c>
      <c r="AN25" s="98">
        <f>X41</f>
        <v>3.7571999755877795E-3</v>
      </c>
      <c r="AO25" s="98">
        <f>X42</f>
        <v>3.0794311655407808E-3</v>
      </c>
      <c r="AP25" s="98">
        <f>X43</f>
        <v>7.844393833044784E-3</v>
      </c>
      <c r="AQ25" s="98">
        <f>X44</f>
        <v>3.777514370267025E-3</v>
      </c>
      <c r="AR25" s="98">
        <f>X45</f>
        <v>2.6635777281865708E-3</v>
      </c>
      <c r="AS25" s="98">
        <f>X46</f>
        <v>-9.2555346037614115E-4</v>
      </c>
      <c r="AT25" s="98">
        <f>X47</f>
        <v>1.7002133667058075E-3</v>
      </c>
      <c r="AU25" s="98">
        <f>X48</f>
        <v>1.9864302020870641E-3</v>
      </c>
      <c r="AV25" s="98">
        <f>X49</f>
        <v>-6.8760982132675262E-5</v>
      </c>
      <c r="AW25" s="98">
        <f>X50</f>
        <v>1.8496879662096945E-3</v>
      </c>
      <c r="AX25" s="98">
        <f>X51</f>
        <v>4.0991011214288704E-3</v>
      </c>
      <c r="AY25" s="98">
        <f>X52</f>
        <v>3.7326058250049762E-3</v>
      </c>
      <c r="AZ25" s="98">
        <f>X53</f>
        <v>6.6444568463005357E-3</v>
      </c>
    </row>
    <row r="26" spans="1:52" s="98" customFormat="1">
      <c r="A26"/>
      <c r="B26" t="s">
        <v>71</v>
      </c>
      <c r="C26" s="98">
        <v>8.871601627333059E-4</v>
      </c>
      <c r="D26" s="98">
        <v>2.1102567574432201E-3</v>
      </c>
      <c r="E26" s="98">
        <v>1.7729446892464109E-3</v>
      </c>
      <c r="F26" s="98">
        <v>1.0612804985525881E-3</v>
      </c>
      <c r="G26" s="98">
        <v>1.615584436945022E-3</v>
      </c>
      <c r="H26" s="98">
        <v>1.3502662159469449E-3</v>
      </c>
      <c r="I26" s="98">
        <v>2.4170475169655813E-3</v>
      </c>
      <c r="J26" s="98">
        <v>8.134121251830198E-5</v>
      </c>
      <c r="K26" s="98">
        <v>1.2971638071871334E-3</v>
      </c>
      <c r="L26" s="98">
        <v>5.1270873974368814E-4</v>
      </c>
      <c r="M26" s="98">
        <v>2.4349103717237123E-3</v>
      </c>
      <c r="N26" s="98">
        <v>2.8289523361379344E-3</v>
      </c>
      <c r="O26" s="98">
        <v>2.2058316918367178E-3</v>
      </c>
      <c r="P26" s="98">
        <v>5.8450008771072557E-5</v>
      </c>
      <c r="Q26" s="98">
        <v>1.8903611981983667E-3</v>
      </c>
      <c r="R26" s="98">
        <v>2.3534039379484025E-3</v>
      </c>
      <c r="S26" s="98">
        <v>2.7445011797183399E-3</v>
      </c>
      <c r="T26" s="98">
        <v>8.872094619204237E-4</v>
      </c>
      <c r="U26" s="98">
        <v>2.9425627727343584E-3</v>
      </c>
      <c r="V26" s="98">
        <v>1.5669213558644317E-3</v>
      </c>
      <c r="W26" s="98">
        <v>2.2009754766566182E-3</v>
      </c>
      <c r="X26" s="98">
        <v>3.5031661537024881E-3</v>
      </c>
      <c r="Y26" s="98">
        <f>VARP('Rendements titres'!$X$4:$X$183)</f>
        <v>4.5588493243320675E-3</v>
      </c>
      <c r="Z26" s="98">
        <f>Y27</f>
        <v>2.2044385427529641E-3</v>
      </c>
      <c r="AA26" s="98">
        <f>Y28</f>
        <v>-2.6448673943125829E-5</v>
      </c>
      <c r="AB26" s="98">
        <f>Y29</f>
        <v>2.2174912990290254E-4</v>
      </c>
      <c r="AC26" s="98">
        <f>Y30</f>
        <v>1.321554764373183E-3</v>
      </c>
      <c r="AD26" s="98">
        <f>Y31</f>
        <v>2.4834484850535152E-3</v>
      </c>
      <c r="AE26" s="98">
        <f>Y32</f>
        <v>-5.5263531259993546E-5</v>
      </c>
      <c r="AF26" s="98">
        <f>Y33</f>
        <v>2.5977993150849551E-3</v>
      </c>
      <c r="AG26" s="98">
        <f>Y34</f>
        <v>2.6457335411730226E-3</v>
      </c>
      <c r="AH26" s="98">
        <f>Y35</f>
        <v>-8.4432355452976766E-5</v>
      </c>
      <c r="AI26" s="98">
        <f>Y36</f>
        <v>1.7104655721331854E-3</v>
      </c>
      <c r="AJ26" s="98">
        <f>Y37</f>
        <v>1.3125379977076341E-3</v>
      </c>
      <c r="AK26" s="98">
        <f>Y38</f>
        <v>-8.6072954074679678E-5</v>
      </c>
      <c r="AL26" s="98">
        <f>Y39</f>
        <v>7.6658326697014265E-4</v>
      </c>
      <c r="AM26" s="98">
        <f>Y40</f>
        <v>2.8528178040410487E-3</v>
      </c>
      <c r="AN26" s="98">
        <f>Y41</f>
        <v>2.1663774805948952E-3</v>
      </c>
      <c r="AO26" s="98">
        <f>Y42</f>
        <v>1.8821617648076413E-3</v>
      </c>
      <c r="AP26" s="98">
        <f>Y43</f>
        <v>3.9200847131040193E-3</v>
      </c>
      <c r="AQ26" s="98">
        <f>Y44</f>
        <v>2.4125663018735588E-3</v>
      </c>
      <c r="AR26" s="98">
        <f>Y45</f>
        <v>1.9434549630461182E-3</v>
      </c>
      <c r="AS26" s="98">
        <f>Y46</f>
        <v>-4.2810299476708106E-5</v>
      </c>
      <c r="AT26" s="98">
        <f>Y47</f>
        <v>9.3911724721377761E-4</v>
      </c>
      <c r="AU26" s="98">
        <f>Y48</f>
        <v>1.718402723291224E-3</v>
      </c>
      <c r="AV26" s="98">
        <f>Y49</f>
        <v>9.0066771789105255E-5</v>
      </c>
      <c r="AW26" s="98">
        <f>Y50</f>
        <v>1.9947088904711317E-3</v>
      </c>
      <c r="AX26" s="98">
        <f>Y51</f>
        <v>2.7244398524601363E-3</v>
      </c>
      <c r="AY26" s="98">
        <f>Y52</f>
        <v>2.1657245835526909E-3</v>
      </c>
      <c r="AZ26" s="98">
        <f>Y53</f>
        <v>3.2152801503648964E-3</v>
      </c>
    </row>
    <row r="27" spans="1:52" s="98" customFormat="1">
      <c r="A27"/>
      <c r="B27" t="s">
        <v>73</v>
      </c>
      <c r="C27" s="98">
        <v>9.1659332115267569E-4</v>
      </c>
      <c r="D27" s="98">
        <v>1.7435981799704364E-3</v>
      </c>
      <c r="E27" s="98">
        <v>1.3981143367373093E-3</v>
      </c>
      <c r="F27" s="98">
        <v>7.3446811823827209E-4</v>
      </c>
      <c r="G27" s="98">
        <v>1.2663549631021234E-3</v>
      </c>
      <c r="H27" s="98">
        <v>1.0267783288666061E-3</v>
      </c>
      <c r="I27" s="98">
        <v>1.8193268257311514E-3</v>
      </c>
      <c r="J27" s="98">
        <v>4.9416016191886601E-4</v>
      </c>
      <c r="K27" s="98">
        <v>1.3324347488150614E-3</v>
      </c>
      <c r="L27" s="98">
        <v>1.1285374793704331E-3</v>
      </c>
      <c r="M27" s="98">
        <v>2.114841583737054E-3</v>
      </c>
      <c r="N27" s="98">
        <v>2.0641803657764418E-3</v>
      </c>
      <c r="O27" s="98">
        <v>1.7437625106937757E-3</v>
      </c>
      <c r="P27" s="98">
        <v>7.7404983686179814E-4</v>
      </c>
      <c r="Q27" s="98">
        <v>1.5460324658480751E-3</v>
      </c>
      <c r="R27" s="98">
        <v>2.1166662474967979E-3</v>
      </c>
      <c r="S27" s="98">
        <v>2.821838176360308E-3</v>
      </c>
      <c r="T27" s="98">
        <v>9.9313862885615093E-4</v>
      </c>
      <c r="U27" s="98">
        <v>2.4973418544141615E-3</v>
      </c>
      <c r="V27" s="98">
        <v>1.7806085211908747E-3</v>
      </c>
      <c r="W27" s="98">
        <v>1.7701912719867716E-3</v>
      </c>
      <c r="X27" s="98">
        <v>2.4116906878521036E-3</v>
      </c>
      <c r="Y27" s="98">
        <v>2.2044385427529641E-3</v>
      </c>
      <c r="Z27" s="98">
        <f>VARP('Rendements titres'!$Y$4:$Y$183)</f>
        <v>4.1608803289613829E-3</v>
      </c>
      <c r="AA27" s="98">
        <f>Z28</f>
        <v>1.1108839765780229E-3</v>
      </c>
      <c r="AB27" s="98">
        <f>Z29</f>
        <v>4.4021397098012997E-4</v>
      </c>
      <c r="AC27" s="98">
        <f>Z30</f>
        <v>7.4717793859590371E-4</v>
      </c>
      <c r="AD27" s="98">
        <f>Z31</f>
        <v>1.7116123386927409E-3</v>
      </c>
      <c r="AE27" s="98">
        <f>Z32</f>
        <v>1.8703310233655053E-4</v>
      </c>
      <c r="AF27" s="98">
        <f>Z33</f>
        <v>3.8159535075219537E-3</v>
      </c>
      <c r="AG27" s="98">
        <f>Z34</f>
        <v>1.3770571293697091E-3</v>
      </c>
      <c r="AH27" s="98">
        <f>Z35</f>
        <v>5.0465800452300573E-4</v>
      </c>
      <c r="AI27" s="98">
        <f>Z36</f>
        <v>1.0120806887737809E-3</v>
      </c>
      <c r="AJ27" s="98">
        <f>Z37</f>
        <v>1.5982515802197297E-3</v>
      </c>
      <c r="AK27" s="98">
        <f>Z38</f>
        <v>1.8529379772646285E-4</v>
      </c>
      <c r="AL27" s="98">
        <f>Z39</f>
        <v>2.520328466331546E-4</v>
      </c>
      <c r="AM27" s="98">
        <f>Z40</f>
        <v>2.0304837513769459E-3</v>
      </c>
      <c r="AN27" s="98">
        <f>Z41</f>
        <v>2.0634329531062428E-3</v>
      </c>
      <c r="AO27" s="98">
        <f>Z42</f>
        <v>2.0074496898468915E-3</v>
      </c>
      <c r="AP27" s="98">
        <f>Z43</f>
        <v>4.0099418159752331E-3</v>
      </c>
      <c r="AQ27" s="98">
        <f>Z44</f>
        <v>2.3611495219006584E-3</v>
      </c>
      <c r="AR27" s="98">
        <f>Z45</f>
        <v>1.5613971219441791E-3</v>
      </c>
      <c r="AS27" s="98">
        <f>Z46</f>
        <v>3.9471357677718364E-5</v>
      </c>
      <c r="AT27" s="98">
        <f>Z47</f>
        <v>5.1372723696124355E-4</v>
      </c>
      <c r="AU27" s="98">
        <f>Z48</f>
        <v>1.701127009313801E-3</v>
      </c>
      <c r="AV27" s="98">
        <f>Z49</f>
        <v>-2.2609053393238255E-4</v>
      </c>
      <c r="AW27" s="98">
        <f>Z50</f>
        <v>1.3882161003158811E-3</v>
      </c>
      <c r="AX27" s="98">
        <f>Z51</f>
        <v>2.8437938997551968E-3</v>
      </c>
      <c r="AY27" s="98">
        <f>Z52</f>
        <v>2.0041266632205394E-3</v>
      </c>
      <c r="AZ27" s="98">
        <f>Z53</f>
        <v>2.8669687789069876E-3</v>
      </c>
    </row>
    <row r="28" spans="1:52" s="98" customFormat="1">
      <c r="A28"/>
      <c r="B28" t="s">
        <v>75</v>
      </c>
      <c r="C28" s="98">
        <v>2.5095654648722011E-3</v>
      </c>
      <c r="D28" s="98">
        <v>8.0258220836788949E-4</v>
      </c>
      <c r="E28" s="98">
        <v>4.0198711688982217E-4</v>
      </c>
      <c r="F28" s="98">
        <v>1.7852830794549084E-4</v>
      </c>
      <c r="G28" s="98">
        <v>5.6298581204563495E-4</v>
      </c>
      <c r="H28" s="98">
        <v>-1.4343778637091159E-4</v>
      </c>
      <c r="I28" s="98">
        <v>2.9007932486793323E-4</v>
      </c>
      <c r="J28" s="98">
        <v>3.0744941042548002E-3</v>
      </c>
      <c r="K28" s="98">
        <v>1.3247076821683956E-3</v>
      </c>
      <c r="L28" s="98">
        <v>8.9840352655572869E-4</v>
      </c>
      <c r="M28" s="98">
        <v>1.6204529051094204E-3</v>
      </c>
      <c r="N28" s="98">
        <v>3.0815116667867932E-4</v>
      </c>
      <c r="O28" s="98">
        <v>6.9500522613446972E-4</v>
      </c>
      <c r="P28" s="98">
        <v>7.2931508908151386E-3</v>
      </c>
      <c r="Q28" s="98">
        <v>-4.6193031950882732E-4</v>
      </c>
      <c r="R28" s="98">
        <v>3.6112893330172953E-3</v>
      </c>
      <c r="S28" s="98">
        <v>2.0375395327285857E-3</v>
      </c>
      <c r="T28" s="98">
        <v>-1.2932604784248394E-4</v>
      </c>
      <c r="U28" s="98">
        <v>9.2129681669968319E-4</v>
      </c>
      <c r="V28" s="98">
        <v>7.6495832705112505E-4</v>
      </c>
      <c r="W28" s="98">
        <v>4.0373170585491624E-4</v>
      </c>
      <c r="X28" s="98">
        <v>5.5514708886725251E-4</v>
      </c>
      <c r="Y28" s="98">
        <v>-2.6448673943125829E-5</v>
      </c>
      <c r="Z28" s="98">
        <v>1.1108839765780229E-3</v>
      </c>
      <c r="AA28" s="98">
        <f>VARP('Rendements titres'!$Z$4:$Z$183)</f>
        <v>1.4985867153032533E-2</v>
      </c>
      <c r="AB28" s="98">
        <f>AA29</f>
        <v>2.6439757606663162E-3</v>
      </c>
      <c r="AC28" s="98">
        <f>AA30</f>
        <v>-1.7696812979169215E-4</v>
      </c>
      <c r="AD28" s="98">
        <f>AA31</f>
        <v>1.0662257576300699E-3</v>
      </c>
      <c r="AE28" s="98">
        <f>AA32</f>
        <v>4.2989786570029808E-3</v>
      </c>
      <c r="AF28" s="98">
        <f>AA33</f>
        <v>2.2213789065206233E-3</v>
      </c>
      <c r="AG28" s="98">
        <f>AA34</f>
        <v>-8.8821580029985463E-5</v>
      </c>
      <c r="AH28" s="98">
        <f>AA35</f>
        <v>7.3097985460451632E-3</v>
      </c>
      <c r="AI28" s="98">
        <f>AA36</f>
        <v>2.6024161553305669E-4</v>
      </c>
      <c r="AJ28" s="98">
        <f>AA37</f>
        <v>-1.6368702380531363E-4</v>
      </c>
      <c r="AK28" s="98">
        <f>AA38</f>
        <v>3.0417403041787233E-3</v>
      </c>
      <c r="AL28" s="98">
        <f>AA39</f>
        <v>4.122032145904797E-4</v>
      </c>
      <c r="AM28" s="98">
        <f>AA40</f>
        <v>7.2852092731124241E-4</v>
      </c>
      <c r="AN28" s="98">
        <f>AA41</f>
        <v>1.5706238199339566E-3</v>
      </c>
      <c r="AO28" s="98">
        <f>AA42</f>
        <v>1.8286673525737908E-4</v>
      </c>
      <c r="AP28" s="98">
        <f>AA43</f>
        <v>2.3126292166856435E-3</v>
      </c>
      <c r="AQ28" s="98">
        <f>AA44</f>
        <v>9.82585597124922E-4</v>
      </c>
      <c r="AR28" s="98">
        <f>AA45</f>
        <v>-7.0847479593405397E-4</v>
      </c>
      <c r="AS28" s="98">
        <f>AA46</f>
        <v>4.6453405331095222E-3</v>
      </c>
      <c r="AT28" s="98">
        <f>AA47</f>
        <v>6.4161744223576155E-5</v>
      </c>
      <c r="AU28" s="98">
        <f>AA48</f>
        <v>7.1611687847018596E-4</v>
      </c>
      <c r="AV28" s="98">
        <f>AA49</f>
        <v>2.5507603276080982E-3</v>
      </c>
      <c r="AW28" s="98">
        <f>AA50</f>
        <v>-2.195507258416717E-4</v>
      </c>
      <c r="AX28" s="98">
        <f>AA51</f>
        <v>1.4216902655244397E-3</v>
      </c>
      <c r="AY28" s="98">
        <f>AA52</f>
        <v>7.2482510666172135E-4</v>
      </c>
      <c r="AZ28" s="98">
        <f>AA53</f>
        <v>6.9620053724123762E-4</v>
      </c>
    </row>
    <row r="29" spans="1:52" s="98" customFormat="1">
      <c r="A29"/>
      <c r="B29" t="s">
        <v>77</v>
      </c>
      <c r="C29" s="98">
        <v>4.5676311948011878E-4</v>
      </c>
      <c r="D29" s="98">
        <v>1.098059498710144E-4</v>
      </c>
      <c r="E29" s="98">
        <v>3.8886459795480566E-5</v>
      </c>
      <c r="F29" s="98">
        <v>-6.0330827064878444E-5</v>
      </c>
      <c r="G29" s="98">
        <v>3.3035260633640178E-4</v>
      </c>
      <c r="H29" s="98">
        <v>1.4779948969830648E-4</v>
      </c>
      <c r="I29" s="98">
        <v>2.5216474038243942E-4</v>
      </c>
      <c r="J29" s="98">
        <v>1.0227751155328845E-3</v>
      </c>
      <c r="K29" s="98">
        <v>3.8263184664445217E-4</v>
      </c>
      <c r="L29" s="98">
        <v>-1.6153996764130784E-5</v>
      </c>
      <c r="M29" s="98">
        <v>3.4036718941383824E-4</v>
      </c>
      <c r="N29" s="98">
        <v>2.7496470632367998E-4</v>
      </c>
      <c r="O29" s="98">
        <v>3.5940587138304285E-4</v>
      </c>
      <c r="P29" s="98">
        <v>1.8489703855434278E-3</v>
      </c>
      <c r="Q29" s="98">
        <v>5.5755678127155902E-4</v>
      </c>
      <c r="R29" s="98">
        <v>1.6573640241087512E-3</v>
      </c>
      <c r="S29" s="98">
        <v>6.4631496206510384E-4</v>
      </c>
      <c r="T29" s="98">
        <v>1.5010446739004011E-4</v>
      </c>
      <c r="U29" s="98">
        <v>5.7411729332242046E-4</v>
      </c>
      <c r="V29" s="98">
        <v>2.6345963783251403E-4</v>
      </c>
      <c r="W29" s="98">
        <v>4.275336206777798E-4</v>
      </c>
      <c r="X29" s="98">
        <v>8.0098829504714165E-4</v>
      </c>
      <c r="Y29" s="98">
        <v>2.2174912990290254E-4</v>
      </c>
      <c r="Z29" s="98">
        <v>4.4021397098012997E-4</v>
      </c>
      <c r="AA29" s="98">
        <v>2.6439757606663162E-3</v>
      </c>
      <c r="AB29" s="98">
        <f>VARP('Rendements titres'!$AA$4:$AA$183)</f>
        <v>2.1339244373782128E-3</v>
      </c>
      <c r="AC29" s="98">
        <f>AB30</f>
        <v>-1.8619771027907948E-4</v>
      </c>
      <c r="AD29" s="98">
        <f>AB31</f>
        <v>2.658276284060395E-4</v>
      </c>
      <c r="AE29" s="98">
        <f>AB32</f>
        <v>9.4512601910839511E-4</v>
      </c>
      <c r="AF29" s="98">
        <f>AB33</f>
        <v>1.0398891585979614E-3</v>
      </c>
      <c r="AG29" s="98">
        <f>AB34</f>
        <v>2.1459392666564765E-4</v>
      </c>
      <c r="AH29" s="98">
        <f>AB35</f>
        <v>1.8032048281177067E-3</v>
      </c>
      <c r="AI29" s="98">
        <f>AB36</f>
        <v>2.2651412809246874E-4</v>
      </c>
      <c r="AJ29" s="98">
        <f>AB37</f>
        <v>1.8248402432037659E-4</v>
      </c>
      <c r="AK29" s="98">
        <f>AB38</f>
        <v>1.3482836188711282E-3</v>
      </c>
      <c r="AL29" s="98">
        <f>AB39</f>
        <v>-8.6273583496726772E-5</v>
      </c>
      <c r="AM29" s="98">
        <f>AB40</f>
        <v>4.7821536087854822E-4</v>
      </c>
      <c r="AN29" s="98">
        <f>AB41</f>
        <v>4.8031747040345286E-4</v>
      </c>
      <c r="AO29" s="98">
        <f>AB42</f>
        <v>5.5479685432865467E-4</v>
      </c>
      <c r="AP29" s="98">
        <f>AB43</f>
        <v>1.0530039261797618E-3</v>
      </c>
      <c r="AQ29" s="98">
        <f>AB44</f>
        <v>3.0473452987521356E-4</v>
      </c>
      <c r="AR29" s="98">
        <f>AB45</f>
        <v>-8.8550711249828101E-5</v>
      </c>
      <c r="AS29" s="98">
        <f>AB46</f>
        <v>1.5192960843788872E-3</v>
      </c>
      <c r="AT29" s="98">
        <f>AB47</f>
        <v>1.2534720362728053E-4</v>
      </c>
      <c r="AU29" s="98">
        <f>AB48</f>
        <v>2.0432915007627471E-4</v>
      </c>
      <c r="AV29" s="98">
        <f>AB49</f>
        <v>2.7960544126841519E-4</v>
      </c>
      <c r="AW29" s="98">
        <f>AB50</f>
        <v>1.0021083299766351E-4</v>
      </c>
      <c r="AX29" s="98">
        <f>AB51</f>
        <v>6.0147387618085502E-4</v>
      </c>
      <c r="AY29" s="98">
        <f>AB52</f>
        <v>7.9275953570173729E-4</v>
      </c>
      <c r="AZ29" s="98">
        <f>AB53</f>
        <v>8.8886477799906963E-4</v>
      </c>
    </row>
    <row r="30" spans="1:52" s="98" customFormat="1">
      <c r="A30"/>
      <c r="B30" t="s">
        <v>79</v>
      </c>
      <c r="C30" s="98">
        <v>9.7637331548329812E-4</v>
      </c>
      <c r="D30" s="98">
        <v>1.293571748981513E-3</v>
      </c>
      <c r="E30" s="98">
        <v>8.9023013148817559E-4</v>
      </c>
      <c r="F30" s="98">
        <v>1.5161388411832183E-3</v>
      </c>
      <c r="G30" s="98">
        <v>1.1539618603918272E-3</v>
      </c>
      <c r="H30" s="98">
        <v>1.6135259221710407E-3</v>
      </c>
      <c r="I30" s="98">
        <v>1.4170620149396955E-3</v>
      </c>
      <c r="J30" s="98">
        <v>3.2686586159094276E-4</v>
      </c>
      <c r="K30" s="98">
        <v>1.5449716709118981E-3</v>
      </c>
      <c r="L30" s="98">
        <v>5.107709378772275E-4</v>
      </c>
      <c r="M30" s="98">
        <v>1.2958877530100668E-3</v>
      </c>
      <c r="N30" s="98">
        <v>1.597476756169355E-3</v>
      </c>
      <c r="O30" s="98">
        <v>1.3692948375781902E-3</v>
      </c>
      <c r="P30" s="98">
        <v>-2.2815478722637892E-4</v>
      </c>
      <c r="Q30" s="98">
        <v>7.1591308302227622E-4</v>
      </c>
      <c r="R30" s="98">
        <v>1.9014226550700892E-3</v>
      </c>
      <c r="S30" s="98">
        <v>1.0404409030748405E-3</v>
      </c>
      <c r="T30" s="98">
        <v>8.5965016978647383E-4</v>
      </c>
      <c r="U30" s="98">
        <v>1.8712193402801076E-3</v>
      </c>
      <c r="V30" s="98">
        <v>6.0398200434720085E-4</v>
      </c>
      <c r="W30" s="98">
        <v>1.6779978858597786E-3</v>
      </c>
      <c r="X30" s="98">
        <v>1.8566122681007375E-3</v>
      </c>
      <c r="Y30" s="98">
        <v>1.321554764373183E-3</v>
      </c>
      <c r="Z30" s="98">
        <v>7.4717793859590371E-4</v>
      </c>
      <c r="AA30" s="98">
        <v>-1.7696812979169215E-4</v>
      </c>
      <c r="AB30" s="98">
        <v>-1.8619771027907948E-4</v>
      </c>
      <c r="AC30" s="98">
        <f>VARP('Rendements titres'!$AB$4:$AB$183)</f>
        <v>2.452930207749874E-3</v>
      </c>
      <c r="AD30" s="98">
        <f>AC31</f>
        <v>1.4183671406753594E-3</v>
      </c>
      <c r="AE30" s="98">
        <f>AC32</f>
        <v>1.2704558224126402E-4</v>
      </c>
      <c r="AF30" s="98">
        <f>AC33</f>
        <v>7.1713914404897055E-4</v>
      </c>
      <c r="AG30" s="98">
        <f>AC34</f>
        <v>1.7488449633972494E-3</v>
      </c>
      <c r="AH30" s="98">
        <f>AC35</f>
        <v>-4.3163587343824391E-4</v>
      </c>
      <c r="AI30" s="98">
        <f>AC36</f>
        <v>1.3287034375517057E-3</v>
      </c>
      <c r="AJ30" s="98">
        <f>AC37</f>
        <v>6.4025349636404928E-4</v>
      </c>
      <c r="AK30" s="98">
        <f>AC38</f>
        <v>-2.6939685146822604E-4</v>
      </c>
      <c r="AL30" s="98">
        <f>AC39</f>
        <v>8.9527853969631986E-4</v>
      </c>
      <c r="AM30" s="98">
        <f>AC40</f>
        <v>1.5675001198175347E-3</v>
      </c>
      <c r="AN30" s="98">
        <f>AC41</f>
        <v>1.137566731170178E-3</v>
      </c>
      <c r="AO30" s="98">
        <f>AC42</f>
        <v>1.2286028311750332E-3</v>
      </c>
      <c r="AP30" s="98">
        <f>AC43</f>
        <v>1.2934079567771281E-3</v>
      </c>
      <c r="AQ30" s="98">
        <f>AC44</f>
        <v>8.2110384393397316E-4</v>
      </c>
      <c r="AR30" s="98">
        <f>AC45</f>
        <v>8.6395136043005143E-4</v>
      </c>
      <c r="AS30" s="98">
        <f>AC46</f>
        <v>-5.2860655715263787E-4</v>
      </c>
      <c r="AT30" s="98">
        <f>AC47</f>
        <v>7.4573757626258692E-4</v>
      </c>
      <c r="AU30" s="98">
        <f>AC48</f>
        <v>1.0907564005274302E-3</v>
      </c>
      <c r="AV30" s="98">
        <f>AC49</f>
        <v>9.4827766338477734E-5</v>
      </c>
      <c r="AW30" s="98">
        <f>AC50</f>
        <v>1.0025658429097346E-3</v>
      </c>
      <c r="AX30" s="98">
        <f>AC51</f>
        <v>1.2643680860810786E-3</v>
      </c>
      <c r="AY30" s="98">
        <f>AC52</f>
        <v>1.1917504159880358E-3</v>
      </c>
      <c r="AZ30" s="98">
        <f>AC53</f>
        <v>1.4851170882601316E-3</v>
      </c>
    </row>
    <row r="31" spans="1:52" s="98" customFormat="1">
      <c r="A31"/>
      <c r="B31" t="s">
        <v>81</v>
      </c>
      <c r="C31" s="98">
        <v>1.7292094006393171E-3</v>
      </c>
      <c r="D31" s="98">
        <v>2.6616271010429927E-3</v>
      </c>
      <c r="E31" s="98">
        <v>1.3301829290766503E-3</v>
      </c>
      <c r="F31" s="98">
        <v>1.4989130325175604E-3</v>
      </c>
      <c r="G31" s="98">
        <v>1.9658245006958157E-3</v>
      </c>
      <c r="H31" s="98">
        <v>1.7275548704657304E-3</v>
      </c>
      <c r="I31" s="98">
        <v>2.6801331323261538E-3</v>
      </c>
      <c r="J31" s="98">
        <v>-5.2071840467551028E-5</v>
      </c>
      <c r="K31" s="98">
        <v>2.2094601741562193E-3</v>
      </c>
      <c r="L31" s="98">
        <v>1.3137591304225318E-3</v>
      </c>
      <c r="M31" s="98">
        <v>4.2319332151159678E-3</v>
      </c>
      <c r="N31" s="98">
        <v>3.3749807429038683E-3</v>
      </c>
      <c r="O31" s="98">
        <v>2.7938169082373462E-3</v>
      </c>
      <c r="P31" s="98">
        <v>3.1430854882939178E-4</v>
      </c>
      <c r="Q31" s="98">
        <v>2.4927896330437121E-3</v>
      </c>
      <c r="R31" s="98">
        <v>2.7928234922652154E-3</v>
      </c>
      <c r="S31" s="98">
        <v>2.3634784694594926E-3</v>
      </c>
      <c r="T31" s="98">
        <v>5.6748220034498009E-4</v>
      </c>
      <c r="U31" s="98">
        <v>3.8185779781511379E-3</v>
      </c>
      <c r="V31" s="98">
        <v>1.3516090850431259E-3</v>
      </c>
      <c r="W31" s="98">
        <v>2.6678972603046522E-3</v>
      </c>
      <c r="X31" s="98">
        <v>3.7467861218802084E-3</v>
      </c>
      <c r="Y31" s="98">
        <v>2.4834484850535152E-3</v>
      </c>
      <c r="Z31" s="98">
        <v>1.7116123386927409E-3</v>
      </c>
      <c r="AA31" s="98">
        <v>1.0662257576300699E-3</v>
      </c>
      <c r="AB31" s="98">
        <v>2.658276284060395E-4</v>
      </c>
      <c r="AC31" s="98">
        <v>1.4183671406753594E-3</v>
      </c>
      <c r="AD31" s="98">
        <f>VARP('Rendements titres'!$AC$4:$AC$183)</f>
        <v>6.7587535076349342E-3</v>
      </c>
      <c r="AE31" s="98">
        <f>AD32</f>
        <v>1.8699892163162626E-4</v>
      </c>
      <c r="AF31" s="98">
        <f>AD33</f>
        <v>2.339904234407217E-3</v>
      </c>
      <c r="AG31" s="98">
        <f>AD34</f>
        <v>2.5381230232470928E-3</v>
      </c>
      <c r="AH31" s="98">
        <f>AD35</f>
        <v>2.5997502494467384E-4</v>
      </c>
      <c r="AI31" s="98">
        <f>AD36</f>
        <v>2.2611765938765588E-3</v>
      </c>
      <c r="AJ31" s="98">
        <f>AD37</f>
        <v>6.9862065167771272E-4</v>
      </c>
      <c r="AK31" s="98">
        <f>AD38</f>
        <v>-6.4324736249608708E-4</v>
      </c>
      <c r="AL31" s="98">
        <f>AD39</f>
        <v>8.9994614635948063E-4</v>
      </c>
      <c r="AM31" s="98">
        <f>AD40</f>
        <v>2.9961540982997872E-3</v>
      </c>
      <c r="AN31" s="98">
        <f>AD41</f>
        <v>3.0785012271103028E-3</v>
      </c>
      <c r="AO31" s="98">
        <f>AD42</f>
        <v>1.7833887852725125E-3</v>
      </c>
      <c r="AP31" s="98">
        <f>AD43</f>
        <v>3.4897507746925083E-3</v>
      </c>
      <c r="AQ31" s="98">
        <f>AD44</f>
        <v>1.8897807288306152E-3</v>
      </c>
      <c r="AR31" s="98">
        <f>AD45</f>
        <v>1.5713978820287987E-3</v>
      </c>
      <c r="AS31" s="98">
        <f>AD46</f>
        <v>-2.306060822141742E-4</v>
      </c>
      <c r="AT31" s="98">
        <f>AD47</f>
        <v>1.5717135592130313E-3</v>
      </c>
      <c r="AU31" s="98">
        <f>AD48</f>
        <v>1.4286933172809346E-3</v>
      </c>
      <c r="AV31" s="98">
        <f>AD49</f>
        <v>-2.9466708579403402E-4</v>
      </c>
      <c r="AW31" s="98">
        <f>AD50</f>
        <v>1.8425402450698782E-3</v>
      </c>
      <c r="AX31" s="98">
        <f>AD51</f>
        <v>3.1410883832073393E-3</v>
      </c>
      <c r="AY31" s="98">
        <f>AD52</f>
        <v>1.6392062835659869E-3</v>
      </c>
      <c r="AZ31" s="98">
        <f>AD53</f>
        <v>2.7007331492872435E-3</v>
      </c>
    </row>
    <row r="32" spans="1:52" s="98" customFormat="1">
      <c r="A32"/>
      <c r="B32" t="s">
        <v>83</v>
      </c>
      <c r="C32" s="98">
        <v>6.8102653026516006E-4</v>
      </c>
      <c r="D32" s="98">
        <v>1.7494387806068842E-4</v>
      </c>
      <c r="E32" s="98">
        <v>2.9934879910341176E-4</v>
      </c>
      <c r="F32" s="98">
        <v>1.7798680656639504E-4</v>
      </c>
      <c r="G32" s="98">
        <v>5.6626796038077487E-4</v>
      </c>
      <c r="H32" s="98">
        <v>-2.5098533061460287E-4</v>
      </c>
      <c r="I32" s="98">
        <v>4.8096648328743843E-4</v>
      </c>
      <c r="J32" s="98">
        <v>1.6202852955208671E-3</v>
      </c>
      <c r="K32" s="98">
        <v>6.1750082865931607E-4</v>
      </c>
      <c r="L32" s="98">
        <v>1.4051262332522081E-4</v>
      </c>
      <c r="M32" s="98">
        <v>5.1512368447958112E-4</v>
      </c>
      <c r="N32" s="98">
        <v>3.0623715371521601E-4</v>
      </c>
      <c r="O32" s="98">
        <v>5.4027139380939497E-4</v>
      </c>
      <c r="P32" s="98">
        <v>3.0520522974871061E-3</v>
      </c>
      <c r="Q32" s="98">
        <v>2.3584849705961879E-5</v>
      </c>
      <c r="R32" s="98">
        <v>2.201700409908549E-3</v>
      </c>
      <c r="S32" s="98">
        <v>6.1223764132030812E-4</v>
      </c>
      <c r="T32" s="98">
        <v>-1.1073620733370169E-4</v>
      </c>
      <c r="U32" s="98">
        <v>9.452615917498919E-4</v>
      </c>
      <c r="V32" s="98">
        <v>1.8907084764637063E-4</v>
      </c>
      <c r="W32" s="98">
        <v>8.4608342452914586E-4</v>
      </c>
      <c r="X32" s="98">
        <v>4.0524014241688592E-4</v>
      </c>
      <c r="Y32" s="98">
        <v>-5.5263531259993546E-5</v>
      </c>
      <c r="Z32" s="98">
        <v>1.8703310233655053E-4</v>
      </c>
      <c r="AA32" s="98">
        <v>4.2989786570029808E-3</v>
      </c>
      <c r="AB32" s="98">
        <v>9.4512601910839511E-4</v>
      </c>
      <c r="AC32" s="98">
        <v>1.2704558224126402E-4</v>
      </c>
      <c r="AD32" s="98">
        <v>1.8699892163162626E-4</v>
      </c>
      <c r="AE32" s="98">
        <f>VARP('Rendements titres'!$AD$4:$AD$183)</f>
        <v>4.5120295682884908E-3</v>
      </c>
      <c r="AF32" s="98">
        <f>AE33</f>
        <v>3.8341678150893426E-4</v>
      </c>
      <c r="AG32" s="98">
        <f>AE34</f>
        <v>1.4634349526869504E-4</v>
      </c>
      <c r="AH32" s="98">
        <f>AE35</f>
        <v>3.2158841627718169E-3</v>
      </c>
      <c r="AI32" s="98">
        <f>AE36</f>
        <v>4.1122711268559215E-4</v>
      </c>
      <c r="AJ32" s="98">
        <f>AE37</f>
        <v>-1.9967421539253259E-4</v>
      </c>
      <c r="AK32" s="98">
        <f>AE38</f>
        <v>2.3475353929835368E-3</v>
      </c>
      <c r="AL32" s="98">
        <f>AE39</f>
        <v>3.3961440227093202E-4</v>
      </c>
      <c r="AM32" s="98">
        <f>AE40</f>
        <v>1.8115725327889817E-4</v>
      </c>
      <c r="AN32" s="98">
        <f>AE41</f>
        <v>9.5981094603726498E-4</v>
      </c>
      <c r="AO32" s="98">
        <f>AE42</f>
        <v>-8.5612992002126391E-5</v>
      </c>
      <c r="AP32" s="98">
        <f>AE43</f>
        <v>9.6480918417102865E-4</v>
      </c>
      <c r="AQ32" s="98">
        <f>AE44</f>
        <v>4.9725365393537061E-4</v>
      </c>
      <c r="AR32" s="98">
        <f>AE45</f>
        <v>-3.602018199299862E-4</v>
      </c>
      <c r="AS32" s="98">
        <f>AE46</f>
        <v>1.0725892580474036E-3</v>
      </c>
      <c r="AT32" s="98">
        <f>AE47</f>
        <v>-6.7960507585436078E-5</v>
      </c>
      <c r="AU32" s="98">
        <f>AE48</f>
        <v>-2.3348861159436888E-4</v>
      </c>
      <c r="AV32" s="98">
        <f>AE49</f>
        <v>7.4489281834022158E-4</v>
      </c>
      <c r="AW32" s="98">
        <f>AE50</f>
        <v>2.8982465517852216E-4</v>
      </c>
      <c r="AX32" s="98">
        <f>AE51</f>
        <v>6.5990680866108767E-4</v>
      </c>
      <c r="AY32" s="98">
        <f>AE52</f>
        <v>1.2463858673345267E-4</v>
      </c>
      <c r="AZ32" s="98">
        <f>AE53</f>
        <v>4.0195920312644873E-4</v>
      </c>
    </row>
    <row r="33" spans="1:52" s="100" customFormat="1">
      <c r="A33" s="65"/>
      <c r="B33" s="65" t="s">
        <v>85</v>
      </c>
      <c r="C33" s="100">
        <v>8.3617604100356849E-4</v>
      </c>
      <c r="D33" s="100">
        <v>2.8298740881133114E-3</v>
      </c>
      <c r="E33" s="100">
        <v>2.3038804739687695E-3</v>
      </c>
      <c r="F33" s="100">
        <v>4.3139104414984994E-4</v>
      </c>
      <c r="G33" s="100">
        <v>2.6446421077646813E-3</v>
      </c>
      <c r="H33" s="100">
        <v>1.4549479316193399E-3</v>
      </c>
      <c r="I33" s="100">
        <v>2.8484680538374569E-3</v>
      </c>
      <c r="J33" s="100">
        <v>4.7409684582671414E-4</v>
      </c>
      <c r="K33" s="100">
        <v>2.8633081952096186E-3</v>
      </c>
      <c r="L33" s="100">
        <v>1.2569061685242936E-3</v>
      </c>
      <c r="M33" s="100">
        <v>3.3538964572682925E-3</v>
      </c>
      <c r="N33" s="100">
        <v>5.2497432940954722E-3</v>
      </c>
      <c r="O33" s="100">
        <v>2.8300406136350345E-3</v>
      </c>
      <c r="P33" s="100">
        <v>1.1088514986223189E-3</v>
      </c>
      <c r="Q33" s="100">
        <v>2.9639540768735557E-3</v>
      </c>
      <c r="R33" s="100">
        <v>4.7572633891449171E-3</v>
      </c>
      <c r="S33" s="100">
        <v>5.6085528829577461E-3</v>
      </c>
      <c r="T33" s="100">
        <v>1.8543189365331013E-3</v>
      </c>
      <c r="U33" s="100">
        <v>4.1509676312081346E-3</v>
      </c>
      <c r="V33" s="100">
        <v>2.1382107510195358E-3</v>
      </c>
      <c r="W33" s="100">
        <v>3.0890149764880642E-3</v>
      </c>
      <c r="X33" s="100">
        <v>5.832947300211117E-3</v>
      </c>
      <c r="Y33" s="100">
        <v>2.5977993150849551E-3</v>
      </c>
      <c r="Z33" s="100">
        <v>3.8159535075219537E-3</v>
      </c>
      <c r="AA33" s="100">
        <v>2.2213789065206233E-3</v>
      </c>
      <c r="AB33" s="100">
        <v>1.0398891585979614E-3</v>
      </c>
      <c r="AC33" s="100">
        <v>7.1713914404897055E-4</v>
      </c>
      <c r="AD33" s="100">
        <v>2.339904234407217E-3</v>
      </c>
      <c r="AE33" s="100">
        <v>3.8341678150893426E-4</v>
      </c>
      <c r="AF33" s="100">
        <f>VARP('Rendements titres'!$AE$4:$AE$183)</f>
        <v>1.1141179597996936E-2</v>
      </c>
      <c r="AG33" s="100">
        <f>AF34</f>
        <v>2.3137168450842187E-3</v>
      </c>
      <c r="AH33" s="100">
        <f>AF35</f>
        <v>1.1875539231150564E-3</v>
      </c>
      <c r="AI33" s="100">
        <f>AF36</f>
        <v>1.9154162634028304E-3</v>
      </c>
      <c r="AJ33" s="100">
        <f>AF37</f>
        <v>1.5629809689765492E-3</v>
      </c>
      <c r="AK33" s="100">
        <f>AF38</f>
        <v>7.3929006521160953E-4</v>
      </c>
      <c r="AL33" s="100">
        <f>AF39</f>
        <v>3.3389824249243131E-4</v>
      </c>
      <c r="AM33" s="100">
        <f>AF40</f>
        <v>4.178377285636318E-3</v>
      </c>
      <c r="AN33" s="100">
        <f>AF41</f>
        <v>3.1331235857163342E-3</v>
      </c>
      <c r="AO33" s="100">
        <f>AF42</f>
        <v>2.6856719956399977E-3</v>
      </c>
      <c r="AP33" s="100">
        <f>AF43</f>
        <v>8.0457448417565833E-3</v>
      </c>
      <c r="AQ33" s="100">
        <f>AF44</f>
        <v>2.9374831984575675E-3</v>
      </c>
      <c r="AR33" s="100">
        <f>AF45</f>
        <v>2.4003643403362261E-3</v>
      </c>
      <c r="AS33" s="100">
        <f>AF46</f>
        <v>1.4252341417237654E-3</v>
      </c>
      <c r="AT33" s="100">
        <f>AF47</f>
        <v>5.472971111137717E-4</v>
      </c>
      <c r="AU33" s="100">
        <f>AF48</f>
        <v>1.9710580324217232E-3</v>
      </c>
      <c r="AV33" s="100">
        <f>AF49</f>
        <v>1.1970959991308618E-3</v>
      </c>
      <c r="AW33" s="100">
        <f>AF50</f>
        <v>1.5547600751825064E-3</v>
      </c>
      <c r="AX33" s="100">
        <f>AF51</f>
        <v>4.0771890981647491E-3</v>
      </c>
      <c r="AY33" s="100">
        <f>AF52</f>
        <v>3.0316176011536832E-3</v>
      </c>
      <c r="AZ33" s="100">
        <f>AF53</f>
        <v>6.2541922183070447E-3</v>
      </c>
    </row>
    <row r="34" spans="1:52" s="100" customFormat="1">
      <c r="A34" s="65"/>
      <c r="B34" s="65" t="s">
        <v>87</v>
      </c>
      <c r="C34" s="100">
        <v>1.629761637901033E-3</v>
      </c>
      <c r="D34" s="100">
        <v>2.8476839626121902E-3</v>
      </c>
      <c r="E34" s="100">
        <v>1.6874504964153238E-3</v>
      </c>
      <c r="F34" s="100">
        <v>1.2628413993049411E-3</v>
      </c>
      <c r="G34" s="100">
        <v>1.8649069380161673E-3</v>
      </c>
      <c r="H34" s="100">
        <v>1.7565792735054985E-3</v>
      </c>
      <c r="I34" s="100">
        <v>3.1171186022474809E-3</v>
      </c>
      <c r="J34" s="100">
        <v>4.5172097691587813E-4</v>
      </c>
      <c r="K34" s="100">
        <v>2.1653243059777559E-3</v>
      </c>
      <c r="L34" s="100">
        <v>7.8352514553635736E-4</v>
      </c>
      <c r="M34" s="100">
        <v>2.8336789781901617E-3</v>
      </c>
      <c r="N34" s="100">
        <v>3.0622124550405134E-3</v>
      </c>
      <c r="O34" s="100">
        <v>3.2376400917286021E-3</v>
      </c>
      <c r="P34" s="100">
        <v>-4.3311376741992481E-5</v>
      </c>
      <c r="Q34" s="100">
        <v>2.5914730642654991E-3</v>
      </c>
      <c r="R34" s="100">
        <v>4.2204045195329189E-3</v>
      </c>
      <c r="S34" s="100">
        <v>2.699159126162596E-3</v>
      </c>
      <c r="T34" s="100">
        <v>8.9979695639670078E-4</v>
      </c>
      <c r="U34" s="100">
        <v>4.0779130356791305E-3</v>
      </c>
      <c r="V34" s="100">
        <v>1.3010171716587525E-3</v>
      </c>
      <c r="W34" s="100">
        <v>3.5594231270176615E-3</v>
      </c>
      <c r="X34" s="100">
        <v>3.7316708686648036E-3</v>
      </c>
      <c r="Y34" s="100">
        <v>2.6457335411730226E-3</v>
      </c>
      <c r="Z34" s="100">
        <v>1.3770571293697091E-3</v>
      </c>
      <c r="AA34" s="100">
        <v>-8.8821580029985463E-5</v>
      </c>
      <c r="AB34" s="100">
        <v>2.1459392666564765E-4</v>
      </c>
      <c r="AC34" s="100">
        <v>1.7488449633972494E-3</v>
      </c>
      <c r="AD34" s="100">
        <v>2.5381230232470928E-3</v>
      </c>
      <c r="AE34" s="100">
        <v>1.4634349526869504E-4</v>
      </c>
      <c r="AF34" s="100">
        <v>2.3137168450842187E-3</v>
      </c>
      <c r="AG34" s="100">
        <f>VARP('Rendements titres'!$AF$4:$AF$183)</f>
        <v>4.9078065473496186E-3</v>
      </c>
      <c r="AH34" s="100">
        <f>AG35</f>
        <v>-2.2638616141121932E-4</v>
      </c>
      <c r="AI34" s="100">
        <f>AG36</f>
        <v>2.5990295298739994E-3</v>
      </c>
      <c r="AJ34" s="100">
        <f>AG37</f>
        <v>8.0777922982833378E-4</v>
      </c>
      <c r="AK34" s="100">
        <f>AG38</f>
        <v>1.5411690246303536E-4</v>
      </c>
      <c r="AL34" s="100">
        <f>AG39</f>
        <v>7.6455903039583271E-4</v>
      </c>
      <c r="AM34" s="100">
        <f>AG40</f>
        <v>2.7609974966456572E-3</v>
      </c>
      <c r="AN34" s="100">
        <f>AG41</f>
        <v>2.6871879583586747E-3</v>
      </c>
      <c r="AO34" s="100">
        <f>AG42</f>
        <v>1.5680353493240423E-3</v>
      </c>
      <c r="AP34" s="100">
        <f>AG43</f>
        <v>4.0098326722613513E-3</v>
      </c>
      <c r="AQ34" s="100">
        <f>AG44</f>
        <v>1.876658651074022E-3</v>
      </c>
      <c r="AR34" s="100">
        <f>AG45</f>
        <v>1.7232287563808731E-3</v>
      </c>
      <c r="AS34" s="100">
        <f>AG46</f>
        <v>-3.4383064126255526E-4</v>
      </c>
      <c r="AT34" s="100">
        <f>AG47</f>
        <v>1.1342584343069968E-3</v>
      </c>
      <c r="AU34" s="100">
        <f>AG48</f>
        <v>1.2776558506523254E-3</v>
      </c>
      <c r="AV34" s="100">
        <f>AG49</f>
        <v>-2.1845431101282317E-4</v>
      </c>
      <c r="AW34" s="100">
        <f>AG50</f>
        <v>1.9215622882859896E-3</v>
      </c>
      <c r="AX34" s="100">
        <f>AG51</f>
        <v>3.1513921605067332E-3</v>
      </c>
      <c r="AY34" s="100">
        <f>AG52</f>
        <v>1.8602919072784659E-3</v>
      </c>
      <c r="AZ34" s="100">
        <f>AG53</f>
        <v>3.3573959855329881E-3</v>
      </c>
    </row>
    <row r="35" spans="1:52" s="100" customFormat="1">
      <c r="A35" s="65"/>
      <c r="B35" s="65" t="s">
        <v>165</v>
      </c>
      <c r="C35" s="100">
        <v>5.365049385640632E-4</v>
      </c>
      <c r="D35" s="100">
        <v>-1.9670695726701945E-4</v>
      </c>
      <c r="E35" s="100">
        <v>2.0938058090478158E-4</v>
      </c>
      <c r="F35" s="100">
        <v>8.6428603641959016E-5</v>
      </c>
      <c r="G35" s="100">
        <v>3.5258635806715243E-4</v>
      </c>
      <c r="H35" s="100">
        <v>-3.9854462652087378E-5</v>
      </c>
      <c r="I35" s="100">
        <v>-9.0382366647952291E-5</v>
      </c>
      <c r="J35" s="100">
        <v>2.2580431339612344E-3</v>
      </c>
      <c r="K35" s="100">
        <v>9.5146974339673971E-4</v>
      </c>
      <c r="L35" s="100">
        <v>1.4995229315462233E-3</v>
      </c>
      <c r="M35" s="100">
        <v>1.46174791373465E-3</v>
      </c>
      <c r="N35" s="100">
        <v>3.61503240270218E-4</v>
      </c>
      <c r="O35" s="100">
        <v>5.298556021551817E-4</v>
      </c>
      <c r="P35" s="100">
        <v>6.3089658049653346E-3</v>
      </c>
      <c r="Q35" s="100">
        <v>-2.9667590514509381E-5</v>
      </c>
      <c r="R35" s="100">
        <v>1.1858210561161695E-3</v>
      </c>
      <c r="S35" s="100">
        <v>1.2915320444594547E-3</v>
      </c>
      <c r="T35" s="100">
        <v>-2.4679718000213472E-5</v>
      </c>
      <c r="U35" s="100">
        <v>3.5290456927667427E-4</v>
      </c>
      <c r="V35" s="100">
        <v>3.5562014551570692E-4</v>
      </c>
      <c r="W35" s="100">
        <v>-1.8376413925829155E-4</v>
      </c>
      <c r="X35" s="100">
        <v>2.7879604474852698E-4</v>
      </c>
      <c r="Y35" s="100">
        <v>-8.4432355452976766E-5</v>
      </c>
      <c r="Z35" s="100">
        <v>5.0465800452300573E-4</v>
      </c>
      <c r="AA35" s="100">
        <v>7.3097985460451632E-3</v>
      </c>
      <c r="AB35" s="100">
        <v>1.8032048281177067E-3</v>
      </c>
      <c r="AC35" s="100">
        <v>-4.3163587343824391E-4</v>
      </c>
      <c r="AD35" s="100">
        <v>2.5997502494467384E-4</v>
      </c>
      <c r="AE35" s="100">
        <v>3.2158841627718169E-3</v>
      </c>
      <c r="AF35" s="100">
        <v>1.1875539231150564E-3</v>
      </c>
      <c r="AG35" s="100">
        <v>-2.2638616141121932E-4</v>
      </c>
      <c r="AH35" s="100">
        <f>VARP('Rendements titres'!$AG$4:$AG$183)</f>
        <v>6.9681526778910133E-3</v>
      </c>
      <c r="AI35" s="100">
        <f>AH36</f>
        <v>-2.7265363135500596E-5</v>
      </c>
      <c r="AJ35" s="100">
        <f>AH37</f>
        <v>4.7664835620671788E-5</v>
      </c>
      <c r="AK35" s="100">
        <f>AH38</f>
        <v>3.2217162555950151E-3</v>
      </c>
      <c r="AL35" s="100">
        <f>AH39</f>
        <v>1.6627396977310767E-4</v>
      </c>
      <c r="AM35" s="100">
        <f>AH40</f>
        <v>7.878396953056744E-4</v>
      </c>
      <c r="AN35" s="100">
        <f>AH41</f>
        <v>4.6959975320971396E-4</v>
      </c>
      <c r="AO35" s="100">
        <f>AH42</f>
        <v>1.0777556105139195E-4</v>
      </c>
      <c r="AP35" s="100">
        <f>AH43</f>
        <v>1.5580300719269676E-3</v>
      </c>
      <c r="AQ35" s="100">
        <f>AH44</f>
        <v>4.9972328469675878E-4</v>
      </c>
      <c r="AR35" s="100">
        <f>AH45</f>
        <v>-5.3617759439233688E-4</v>
      </c>
      <c r="AS35" s="100">
        <f>AH46</f>
        <v>2.9421803201315623E-3</v>
      </c>
      <c r="AT35" s="100">
        <f>AH47</f>
        <v>-1.1276821087043535E-4</v>
      </c>
      <c r="AU35" s="100">
        <f>AH48</f>
        <v>8.8684616489721909E-5</v>
      </c>
      <c r="AV35" s="100">
        <f>AH49</f>
        <v>1.3910777063220212E-3</v>
      </c>
      <c r="AW35" s="100">
        <f>AH50</f>
        <v>1.9391729916395638E-4</v>
      </c>
      <c r="AX35" s="100">
        <f>AH51</f>
        <v>8.5272518970932066E-4</v>
      </c>
      <c r="AY35" s="100">
        <f>AH52</f>
        <v>3.5027491549509865E-4</v>
      </c>
      <c r="AZ35" s="100">
        <f>AH53</f>
        <v>1.6684593781331357E-4</v>
      </c>
    </row>
    <row r="36" spans="1:52" s="100" customFormat="1">
      <c r="A36" s="65"/>
      <c r="B36" s="65" t="s">
        <v>91</v>
      </c>
      <c r="C36" s="100">
        <v>2.1072540670842169E-3</v>
      </c>
      <c r="D36" s="100">
        <v>2.1697014124399719E-3</v>
      </c>
      <c r="E36" s="100">
        <v>1.3578730019882393E-3</v>
      </c>
      <c r="F36" s="100">
        <v>1.2491080973365597E-3</v>
      </c>
      <c r="G36" s="100">
        <v>1.9363062329203536E-3</v>
      </c>
      <c r="H36" s="100">
        <v>1.3823552030858071E-3</v>
      </c>
      <c r="I36" s="100">
        <v>2.7587066654640694E-3</v>
      </c>
      <c r="J36" s="100">
        <v>7.3897941659645434E-4</v>
      </c>
      <c r="K36" s="100">
        <v>2.0905392791433735E-3</v>
      </c>
      <c r="L36" s="100">
        <v>7.6215149566513098E-4</v>
      </c>
      <c r="M36" s="100">
        <v>1.6278984355722688E-3</v>
      </c>
      <c r="N36" s="100">
        <v>2.6092319263609806E-3</v>
      </c>
      <c r="O36" s="100">
        <v>2.7601967562803512E-3</v>
      </c>
      <c r="P36" s="100">
        <v>-2.4187587219497156E-4</v>
      </c>
      <c r="Q36" s="100">
        <v>1.5326374622022737E-3</v>
      </c>
      <c r="R36" s="100">
        <v>3.2339380292198453E-3</v>
      </c>
      <c r="S36" s="100">
        <v>1.7735541731516346E-3</v>
      </c>
      <c r="T36" s="100">
        <v>8.8717494411658863E-4</v>
      </c>
      <c r="U36" s="100">
        <v>3.358062026091208E-3</v>
      </c>
      <c r="V36" s="100">
        <v>1.2591227989011829E-3</v>
      </c>
      <c r="W36" s="100">
        <v>2.7322123441578835E-3</v>
      </c>
      <c r="X36" s="100">
        <v>2.9444380264394333E-3</v>
      </c>
      <c r="Y36" s="100">
        <v>1.7104655721331854E-3</v>
      </c>
      <c r="Z36" s="100">
        <v>1.0120806887737809E-3</v>
      </c>
      <c r="AA36" s="100">
        <v>2.6024161553305669E-4</v>
      </c>
      <c r="AB36" s="100">
        <v>2.2651412809246874E-4</v>
      </c>
      <c r="AC36" s="100">
        <v>1.3287034375517057E-3</v>
      </c>
      <c r="AD36" s="100">
        <v>2.2611765938765588E-3</v>
      </c>
      <c r="AE36" s="100">
        <v>4.1122711268559215E-4</v>
      </c>
      <c r="AF36" s="100">
        <v>1.9154162634028304E-3</v>
      </c>
      <c r="AG36" s="100">
        <v>2.5990295298739994E-3</v>
      </c>
      <c r="AH36" s="100">
        <v>-2.7265363135500596E-5</v>
      </c>
      <c r="AI36" s="100">
        <f>VARP('Rendements titres'!$AH$4:$AH$183)</f>
        <v>5.1341203993810437E-3</v>
      </c>
      <c r="AJ36" s="100">
        <f>AI37</f>
        <v>3.265626414648061E-4</v>
      </c>
      <c r="AK36" s="100">
        <f>AI38</f>
        <v>2.0172289884454002E-4</v>
      </c>
      <c r="AL36" s="100">
        <f>AI39</f>
        <v>8.3430752707742528E-4</v>
      </c>
      <c r="AM36" s="100">
        <f>AI40</f>
        <v>2.3916387131727671E-3</v>
      </c>
      <c r="AN36" s="100">
        <f>AI41</f>
        <v>2.5446483012831469E-3</v>
      </c>
      <c r="AO36" s="100">
        <f>AI42</f>
        <v>1.1212411674779937E-3</v>
      </c>
      <c r="AP36" s="100">
        <f>AI43</f>
        <v>3.0694800100087502E-3</v>
      </c>
      <c r="AQ36" s="100">
        <f>AI44</f>
        <v>1.7866497834949761E-3</v>
      </c>
      <c r="AR36" s="100">
        <f>AI45</f>
        <v>1.045486082178233E-3</v>
      </c>
      <c r="AS36" s="100">
        <f>AI46</f>
        <v>3.8492423067204191E-5</v>
      </c>
      <c r="AT36" s="100">
        <f>AI47</f>
        <v>1.1953642785138229E-3</v>
      </c>
      <c r="AU36" s="100">
        <f>AI48</f>
        <v>1.4608211558173204E-3</v>
      </c>
      <c r="AV36" s="100">
        <f>AI49</f>
        <v>-6.8012084754797862E-4</v>
      </c>
      <c r="AW36" s="100">
        <f>AI50</f>
        <v>1.4177867547191432E-3</v>
      </c>
      <c r="AX36" s="100">
        <f>AI51</f>
        <v>2.2564156659955056E-3</v>
      </c>
      <c r="AY36" s="100">
        <f>AI52</f>
        <v>2.0974206577337958E-3</v>
      </c>
      <c r="AZ36" s="100">
        <f>AI53</f>
        <v>2.1401228571859641E-3</v>
      </c>
    </row>
    <row r="37" spans="1:52" s="100" customFormat="1">
      <c r="A37" s="65"/>
      <c r="B37" s="65" t="s">
        <v>93</v>
      </c>
      <c r="C37" s="100">
        <v>5.2207748079117306E-4</v>
      </c>
      <c r="D37" s="100">
        <v>1.4908549936091492E-3</v>
      </c>
      <c r="E37" s="100">
        <v>9.3274582309586871E-4</v>
      </c>
      <c r="F37" s="100">
        <v>7.2736605883086392E-4</v>
      </c>
      <c r="G37" s="100">
        <v>1.0827273013445976E-3</v>
      </c>
      <c r="H37" s="100">
        <v>1.0712346229404526E-3</v>
      </c>
      <c r="I37" s="100">
        <v>1.4685442762358274E-3</v>
      </c>
      <c r="J37" s="100">
        <v>-5.8292895174284956E-5</v>
      </c>
      <c r="K37" s="100">
        <v>1.2100071892336608E-3</v>
      </c>
      <c r="L37" s="100">
        <v>3.6484797768343005E-4</v>
      </c>
      <c r="M37" s="100">
        <v>1.845369326211794E-3</v>
      </c>
      <c r="N37" s="100">
        <v>1.7454693484046284E-3</v>
      </c>
      <c r="O37" s="100">
        <v>1.0216482136927551E-3</v>
      </c>
      <c r="P37" s="100">
        <v>3.2843016449000289E-4</v>
      </c>
      <c r="Q37" s="100">
        <v>1.6867051964222152E-3</v>
      </c>
      <c r="R37" s="100">
        <v>1.4744544760885809E-3</v>
      </c>
      <c r="S37" s="100">
        <v>1.1409687378892181E-3</v>
      </c>
      <c r="T37" s="100">
        <v>1.899854997791125E-3</v>
      </c>
      <c r="U37" s="100">
        <v>1.4549734799980559E-3</v>
      </c>
      <c r="V37" s="100">
        <v>6.7771896035617328E-4</v>
      </c>
      <c r="W37" s="100">
        <v>1.0079301954374585E-3</v>
      </c>
      <c r="X37" s="100">
        <v>1.4540787286538191E-3</v>
      </c>
      <c r="Y37" s="100">
        <v>1.3125379977076341E-3</v>
      </c>
      <c r="Z37" s="100">
        <v>1.5982515802197297E-3</v>
      </c>
      <c r="AA37" s="100">
        <v>-1.6368702380531363E-4</v>
      </c>
      <c r="AB37" s="100">
        <v>1.8248402432037659E-4</v>
      </c>
      <c r="AC37" s="100">
        <v>6.4025349636404928E-4</v>
      </c>
      <c r="AD37" s="100">
        <v>6.9862065167771272E-4</v>
      </c>
      <c r="AE37" s="100">
        <v>-1.9967421539253259E-4</v>
      </c>
      <c r="AF37" s="100">
        <v>1.5629809689765492E-3</v>
      </c>
      <c r="AG37" s="100">
        <v>8.0777922982833378E-4</v>
      </c>
      <c r="AH37" s="100">
        <v>4.7664835620671788E-5</v>
      </c>
      <c r="AI37" s="100">
        <v>3.265626414648061E-4</v>
      </c>
      <c r="AJ37" s="100">
        <f>VARP('Rendements titres'!$AI$4:$AI$183)</f>
        <v>4.1870251609174144E-3</v>
      </c>
      <c r="AK37" s="100">
        <f>AJ38</f>
        <v>-9.648841148029774E-5</v>
      </c>
      <c r="AL37" s="100">
        <f>AJ39</f>
        <v>2.2238108779039706E-4</v>
      </c>
      <c r="AM37" s="100">
        <f>AJ40</f>
        <v>1.2040252300772353E-3</v>
      </c>
      <c r="AN37" s="100">
        <f>AJ41</f>
        <v>1.1723979554538724E-3</v>
      </c>
      <c r="AO37" s="100">
        <f>AJ42</f>
        <v>1.9010370508757875E-3</v>
      </c>
      <c r="AP37" s="100">
        <f>AJ43</f>
        <v>1.7163544378222954E-3</v>
      </c>
      <c r="AQ37" s="100">
        <f>AJ44</f>
        <v>2.3469423964728293E-3</v>
      </c>
      <c r="AR37" s="100">
        <f>AJ45</f>
        <v>1.760377992888258E-3</v>
      </c>
      <c r="AS37" s="100">
        <f>AJ46</f>
        <v>5.7644627333535487E-5</v>
      </c>
      <c r="AT37" s="100">
        <f>AJ47</f>
        <v>1.7525830043357726E-4</v>
      </c>
      <c r="AU37" s="100">
        <f>AJ48</f>
        <v>1.0163025558238075E-3</v>
      </c>
      <c r="AV37" s="100">
        <f>AJ49</f>
        <v>5.9019446130024154E-4</v>
      </c>
      <c r="AW37" s="100">
        <f>AJ50</f>
        <v>5.2337312574126879E-4</v>
      </c>
      <c r="AX37" s="100">
        <f>AJ51</f>
        <v>1.174116635832655E-3</v>
      </c>
      <c r="AY37" s="100">
        <f>AJ52</f>
        <v>1.3162616316633917E-3</v>
      </c>
      <c r="AZ37" s="100">
        <f>AJ53</f>
        <v>1.2882739619432136E-3</v>
      </c>
    </row>
    <row r="38" spans="1:52" s="100" customFormat="1">
      <c r="A38" s="65"/>
      <c r="B38" s="65" t="s">
        <v>95</v>
      </c>
      <c r="C38" s="100">
        <v>-6.7751367402265792E-5</v>
      </c>
      <c r="D38" s="100">
        <v>-9.1169652662320355E-5</v>
      </c>
      <c r="E38" s="100">
        <v>-1.2729055729190816E-4</v>
      </c>
      <c r="F38" s="100">
        <v>-1.9724703447372675E-4</v>
      </c>
      <c r="G38" s="100">
        <v>-1.8132247421396411E-4</v>
      </c>
      <c r="H38" s="100">
        <v>-1.3017590910286721E-4</v>
      </c>
      <c r="I38" s="100">
        <v>1.2937669882657633E-4</v>
      </c>
      <c r="J38" s="100">
        <v>1.6467144774850143E-3</v>
      </c>
      <c r="K38" s="100">
        <v>1.587551659170353E-4</v>
      </c>
      <c r="L38" s="100">
        <v>9.7976983538102183E-5</v>
      </c>
      <c r="M38" s="100">
        <v>-1.4762202164687109E-4</v>
      </c>
      <c r="N38" s="100">
        <v>-7.7008596306654085E-5</v>
      </c>
      <c r="O38" s="100">
        <v>5.4272274685696824E-4</v>
      </c>
      <c r="P38" s="100">
        <v>3.0629758017869566E-3</v>
      </c>
      <c r="Q38" s="100">
        <v>4.8023556446924465E-5</v>
      </c>
      <c r="R38" s="100">
        <v>1.2627800182744811E-3</v>
      </c>
      <c r="S38" s="100">
        <v>4.1434595429704948E-5</v>
      </c>
      <c r="T38" s="100">
        <v>-8.8798699998647669E-5</v>
      </c>
      <c r="U38" s="100">
        <v>4.3932712523887427E-4</v>
      </c>
      <c r="V38" s="100">
        <v>-2.2712583821766534E-4</v>
      </c>
      <c r="W38" s="100">
        <v>1.6651822565417069E-4</v>
      </c>
      <c r="X38" s="100">
        <v>-7.3439079327478857E-5</v>
      </c>
      <c r="Y38" s="100">
        <v>-8.6072954074679678E-5</v>
      </c>
      <c r="Z38" s="100">
        <v>1.8529379772646285E-4</v>
      </c>
      <c r="AA38" s="100">
        <v>3.0417403041787233E-3</v>
      </c>
      <c r="AB38" s="100">
        <v>1.3482836188711282E-3</v>
      </c>
      <c r="AC38" s="100">
        <v>-2.6939685146822604E-4</v>
      </c>
      <c r="AD38" s="100">
        <v>-6.4324736249608708E-4</v>
      </c>
      <c r="AE38" s="100">
        <v>2.3475353929835368E-3</v>
      </c>
      <c r="AF38" s="100">
        <v>7.3929006521160953E-4</v>
      </c>
      <c r="AG38" s="100">
        <v>1.5411690246303536E-4</v>
      </c>
      <c r="AH38" s="100">
        <v>3.2217162555950151E-3</v>
      </c>
      <c r="AI38" s="100">
        <v>2.0172289884454002E-4</v>
      </c>
      <c r="AJ38" s="100">
        <v>-9.648841148029774E-5</v>
      </c>
      <c r="AK38" s="100">
        <f>VARP('Rendements titres'!$AJ$4:$AJ$183)</f>
        <v>4.0146126392712851E-3</v>
      </c>
      <c r="AL38" s="100">
        <f>AK39</f>
        <v>-2.8338938830715395E-4</v>
      </c>
      <c r="AM38" s="100">
        <f>AK40</f>
        <v>1.1731592371983936E-4</v>
      </c>
      <c r="AN38" s="100">
        <f>AK41</f>
        <v>-1.5092689750150269E-5</v>
      </c>
      <c r="AO38" s="100">
        <f>AK42</f>
        <v>-2.9610398879374261E-4</v>
      </c>
      <c r="AP38" s="100">
        <f>AK43</f>
        <v>4.6850889451202453E-4</v>
      </c>
      <c r="AQ38" s="100">
        <f>AK44</f>
        <v>4.2953225371206621E-4</v>
      </c>
      <c r="AR38" s="100">
        <f>AK45</f>
        <v>-4.9423170873821398E-4</v>
      </c>
      <c r="AS38" s="100">
        <f>AK46</f>
        <v>1.7501862840991528E-3</v>
      </c>
      <c r="AT38" s="100">
        <f>AK47</f>
        <v>2.2611590718266505E-5</v>
      </c>
      <c r="AU38" s="100">
        <f>AK48</f>
        <v>-1.5797281612377797E-4</v>
      </c>
      <c r="AV38" s="100">
        <f>AK49</f>
        <v>1.112117242914558E-3</v>
      </c>
      <c r="AW38" s="100">
        <f>AK50</f>
        <v>-1.5130112202191263E-4</v>
      </c>
      <c r="AX38" s="100">
        <f>AK51</f>
        <v>1.5694478847247081E-4</v>
      </c>
      <c r="AY38" s="100">
        <f>AK52</f>
        <v>1.3963853291310447E-4</v>
      </c>
      <c r="AZ38" s="100">
        <f>AK53</f>
        <v>2.7927888256739096E-4</v>
      </c>
    </row>
    <row r="39" spans="1:52" s="100" customFormat="1">
      <c r="A39" s="65"/>
      <c r="B39" s="65" t="s">
        <v>97</v>
      </c>
      <c r="C39" s="100">
        <v>1.0041880883440593E-3</v>
      </c>
      <c r="D39" s="100">
        <v>4.4809029199564338E-4</v>
      </c>
      <c r="E39" s="100">
        <v>6.8272501435041378E-4</v>
      </c>
      <c r="F39" s="100">
        <v>6.7166441788331832E-4</v>
      </c>
      <c r="G39" s="100">
        <v>8.6211026031349659E-4</v>
      </c>
      <c r="H39" s="100">
        <v>4.463826463318137E-4</v>
      </c>
      <c r="I39" s="100">
        <v>8.6079903693292957E-4</v>
      </c>
      <c r="J39" s="100">
        <v>3.3236092250971935E-4</v>
      </c>
      <c r="K39" s="100">
        <v>1.2122796366710264E-3</v>
      </c>
      <c r="L39" s="100">
        <v>7.0463837702815452E-4</v>
      </c>
      <c r="M39" s="100">
        <v>1.1315708280570378E-3</v>
      </c>
      <c r="N39" s="100">
        <v>3.855143830526605E-4</v>
      </c>
      <c r="O39" s="100">
        <v>8.1862839469120155E-4</v>
      </c>
      <c r="P39" s="100">
        <v>8.559529203169052E-5</v>
      </c>
      <c r="Q39" s="100">
        <v>4.5999864474862855E-4</v>
      </c>
      <c r="R39" s="100">
        <v>4.8549962759759138E-4</v>
      </c>
      <c r="S39" s="100">
        <v>4.1005447682658438E-4</v>
      </c>
      <c r="T39" s="100">
        <v>7.5056353742389715E-4</v>
      </c>
      <c r="U39" s="100">
        <v>9.9406240347995624E-4</v>
      </c>
      <c r="V39" s="100">
        <v>4.3834046380640036E-4</v>
      </c>
      <c r="W39" s="100">
        <v>8.797982827934976E-4</v>
      </c>
      <c r="X39" s="100">
        <v>8.7614875724059942E-4</v>
      </c>
      <c r="Y39" s="100">
        <v>7.6658326697014265E-4</v>
      </c>
      <c r="Z39" s="100">
        <v>2.520328466331546E-4</v>
      </c>
      <c r="AA39" s="100">
        <v>4.122032145904797E-4</v>
      </c>
      <c r="AB39" s="100">
        <v>-8.6273583496726772E-5</v>
      </c>
      <c r="AC39" s="100">
        <v>8.9527853969631986E-4</v>
      </c>
      <c r="AD39" s="100">
        <v>8.9994614635948063E-4</v>
      </c>
      <c r="AE39" s="100">
        <v>3.3961440227093202E-4</v>
      </c>
      <c r="AF39" s="100">
        <v>3.3389824249243131E-4</v>
      </c>
      <c r="AG39" s="100">
        <v>7.6455903039583271E-4</v>
      </c>
      <c r="AH39" s="100">
        <v>1.6627396977310767E-4</v>
      </c>
      <c r="AI39" s="100">
        <v>8.3430752707742528E-4</v>
      </c>
      <c r="AJ39" s="100">
        <v>2.2238108779039706E-4</v>
      </c>
      <c r="AK39" s="100">
        <v>-2.8338938830715395E-4</v>
      </c>
      <c r="AL39" s="100">
        <f>VARP('Rendements titres'!$AK$4:$AK$183)</f>
        <v>2.6023536354500866E-3</v>
      </c>
      <c r="AM39" s="100">
        <f>AL40</f>
        <v>2.7964527968252033E-4</v>
      </c>
      <c r="AN39" s="100">
        <f>AL41</f>
        <v>7.325636337362978E-4</v>
      </c>
      <c r="AO39" s="100">
        <f>AL42</f>
        <v>2.8652971441526717E-4</v>
      </c>
      <c r="AP39" s="100">
        <f>AL43</f>
        <v>7.3818046924220592E-4</v>
      </c>
      <c r="AQ39" s="100">
        <f>AL44</f>
        <v>3.9160451717641876E-4</v>
      </c>
      <c r="AR39" s="100">
        <f>AL45</f>
        <v>4.6333751848781293E-4</v>
      </c>
      <c r="AS39" s="100">
        <f>AL46</f>
        <v>-3.5273486938713704E-4</v>
      </c>
      <c r="AT39" s="100">
        <f>AL47</f>
        <v>5.1855465366350436E-4</v>
      </c>
      <c r="AU39" s="100">
        <f>AL48</f>
        <v>4.5894119215271701E-4</v>
      </c>
      <c r="AV39" s="100">
        <f>AL49</f>
        <v>-7.5224604103743097E-4</v>
      </c>
      <c r="AW39" s="100">
        <f>AL50</f>
        <v>8.3203813381544723E-4</v>
      </c>
      <c r="AX39" s="100">
        <f>AL51</f>
        <v>3.3896014511283979E-4</v>
      </c>
      <c r="AY39" s="100">
        <f>AL52</f>
        <v>1.1470990690369194E-3</v>
      </c>
      <c r="AZ39" s="100">
        <f>AL53</f>
        <v>5.4925882005696944E-4</v>
      </c>
    </row>
    <row r="40" spans="1:52" s="100" customFormat="1">
      <c r="A40" s="65"/>
      <c r="B40" s="65" t="s">
        <v>99</v>
      </c>
      <c r="C40" s="100">
        <v>1.1387560415686679E-3</v>
      </c>
      <c r="D40" s="100">
        <v>2.3105564221632237E-3</v>
      </c>
      <c r="E40" s="100">
        <v>1.691169326414309E-3</v>
      </c>
      <c r="F40" s="100">
        <v>1.269721095803549E-3</v>
      </c>
      <c r="G40" s="100">
        <v>2.4690664196312679E-3</v>
      </c>
      <c r="H40" s="100">
        <v>2.3336085492957513E-3</v>
      </c>
      <c r="I40" s="100">
        <v>3.6644502693385897E-3</v>
      </c>
      <c r="J40" s="100">
        <v>3.4582194383495731E-5</v>
      </c>
      <c r="K40" s="100">
        <v>2.4903482230860191E-3</v>
      </c>
      <c r="L40" s="100">
        <v>1.1515787207962479E-3</v>
      </c>
      <c r="M40" s="100">
        <v>2.8131420309070836E-3</v>
      </c>
      <c r="N40" s="100">
        <v>4.9070539114609898E-3</v>
      </c>
      <c r="O40" s="100">
        <v>3.0421235061285109E-3</v>
      </c>
      <c r="P40" s="100">
        <v>1.0197223322450444E-3</v>
      </c>
      <c r="Q40" s="100">
        <v>2.0476169823316413E-3</v>
      </c>
      <c r="R40" s="100">
        <v>3.3094418649971709E-3</v>
      </c>
      <c r="S40" s="100">
        <v>2.6854878777568111E-3</v>
      </c>
      <c r="T40" s="100">
        <v>1.3997512121178518E-3</v>
      </c>
      <c r="U40" s="100">
        <v>3.9084293477202612E-3</v>
      </c>
      <c r="V40" s="100">
        <v>1.4356588435393434E-3</v>
      </c>
      <c r="W40" s="100">
        <v>2.977109498133337E-3</v>
      </c>
      <c r="X40" s="100">
        <v>5.0335938200267239E-3</v>
      </c>
      <c r="Y40" s="100">
        <v>2.8528178040410487E-3</v>
      </c>
      <c r="Z40" s="100">
        <v>2.0304837513769459E-3</v>
      </c>
      <c r="AA40" s="100">
        <v>7.2852092731124241E-4</v>
      </c>
      <c r="AB40" s="100">
        <v>4.7821536087854822E-4</v>
      </c>
      <c r="AC40" s="100">
        <v>1.5675001198175347E-3</v>
      </c>
      <c r="AD40" s="100">
        <v>2.9961540982997872E-3</v>
      </c>
      <c r="AE40" s="100">
        <v>1.8115725327889817E-4</v>
      </c>
      <c r="AF40" s="100">
        <v>4.178377285636318E-3</v>
      </c>
      <c r="AG40" s="100">
        <v>2.7609974966456572E-3</v>
      </c>
      <c r="AH40" s="100">
        <v>7.878396953056744E-4</v>
      </c>
      <c r="AI40" s="100">
        <v>2.3916387131727671E-3</v>
      </c>
      <c r="AJ40" s="100">
        <v>1.2040252300772353E-3</v>
      </c>
      <c r="AK40" s="100">
        <v>1.1731592371983936E-4</v>
      </c>
      <c r="AL40" s="100">
        <v>2.7964527968252033E-4</v>
      </c>
      <c r="AM40" s="100">
        <f>VARP('Rendements titres'!$AL$4:$AL$183)</f>
        <v>6.6575374223717902E-3</v>
      </c>
      <c r="AN40" s="100">
        <f>AM41</f>
        <v>3.0190496319306955E-3</v>
      </c>
      <c r="AO40" s="100">
        <f>AM42</f>
        <v>2.2270762679279499E-3</v>
      </c>
      <c r="AP40" s="100">
        <f>AM43</f>
        <v>4.71573930344041E-3</v>
      </c>
      <c r="AQ40" s="100">
        <f>AM44</f>
        <v>2.369962675895127E-3</v>
      </c>
      <c r="AR40" s="100">
        <f>AM45</f>
        <v>2.0021658446744933E-3</v>
      </c>
      <c r="AS40" s="100">
        <f>AM46</f>
        <v>5.0360489539537183E-4</v>
      </c>
      <c r="AT40" s="100">
        <f>AM47</f>
        <v>9.6813187434642892E-4</v>
      </c>
      <c r="AU40" s="100">
        <f>AM48</f>
        <v>1.6007206693510526E-3</v>
      </c>
      <c r="AV40" s="100">
        <f>AM49</f>
        <v>8.7896703261581383E-4</v>
      </c>
      <c r="AW40" s="100">
        <f>AM50</f>
        <v>1.7700669506828582E-3</v>
      </c>
      <c r="AX40" s="100">
        <f>AM51</f>
        <v>3.1944345580940054E-3</v>
      </c>
      <c r="AY40" s="100">
        <f>AM52</f>
        <v>2.6220843471478493E-3</v>
      </c>
      <c r="AZ40" s="100">
        <f>AM53</f>
        <v>4.7923547841729674E-3</v>
      </c>
    </row>
    <row r="41" spans="1:52" s="100" customFormat="1">
      <c r="A41" s="65"/>
      <c r="B41" s="65" t="s">
        <v>101</v>
      </c>
      <c r="C41" s="100">
        <v>2.497934413133218E-3</v>
      </c>
      <c r="D41" s="100">
        <v>2.6969141738251573E-3</v>
      </c>
      <c r="E41" s="100">
        <v>1.6727722122914599E-3</v>
      </c>
      <c r="F41" s="100">
        <v>1.5441722841647227E-3</v>
      </c>
      <c r="G41" s="100">
        <v>2.6989990489678238E-3</v>
      </c>
      <c r="H41" s="100">
        <v>1.844084496366655E-3</v>
      </c>
      <c r="I41" s="100">
        <v>3.7148605506146866E-3</v>
      </c>
      <c r="J41" s="100">
        <v>1.4705880077086651E-4</v>
      </c>
      <c r="K41" s="100">
        <v>2.444744385313911E-3</v>
      </c>
      <c r="L41" s="100">
        <v>1.2685326149267638E-3</v>
      </c>
      <c r="M41" s="100">
        <v>3.5815753606947215E-3</v>
      </c>
      <c r="N41" s="100">
        <v>3.4118227388833218E-3</v>
      </c>
      <c r="O41" s="100">
        <v>2.7647945245346697E-3</v>
      </c>
      <c r="P41" s="100">
        <v>6.4045510743854152E-4</v>
      </c>
      <c r="Q41" s="100">
        <v>4.0859083690737144E-3</v>
      </c>
      <c r="R41" s="100">
        <v>3.2522455041647711E-3</v>
      </c>
      <c r="S41" s="100">
        <v>2.8655073116144402E-3</v>
      </c>
      <c r="T41" s="100">
        <v>1.2834980275692701E-3</v>
      </c>
      <c r="U41" s="100">
        <v>3.9074990967719299E-3</v>
      </c>
      <c r="V41" s="100">
        <v>1.9472253524544202E-3</v>
      </c>
      <c r="W41" s="100">
        <v>2.7765680605556738E-3</v>
      </c>
      <c r="X41" s="100">
        <v>3.7571999755877795E-3</v>
      </c>
      <c r="Y41" s="100">
        <v>2.1663774805948952E-3</v>
      </c>
      <c r="Z41" s="100">
        <v>2.0634329531062428E-3</v>
      </c>
      <c r="AA41" s="100">
        <v>1.5706238199339566E-3</v>
      </c>
      <c r="AB41" s="100">
        <v>4.8031747040345286E-4</v>
      </c>
      <c r="AC41" s="100">
        <v>1.137566731170178E-3</v>
      </c>
      <c r="AD41" s="100">
        <v>3.0785012271103028E-3</v>
      </c>
      <c r="AE41" s="100">
        <v>9.5981094603726498E-4</v>
      </c>
      <c r="AF41" s="100">
        <v>3.1331235857163342E-3</v>
      </c>
      <c r="AG41" s="100">
        <v>2.6871879583586747E-3</v>
      </c>
      <c r="AH41" s="100">
        <v>4.6959975320971396E-4</v>
      </c>
      <c r="AI41" s="100">
        <v>2.5446483012831469E-3</v>
      </c>
      <c r="AJ41" s="100">
        <v>1.1723979554538724E-3</v>
      </c>
      <c r="AK41" s="100">
        <v>-1.5092689750150269E-5</v>
      </c>
      <c r="AL41" s="100">
        <v>7.325636337362978E-4</v>
      </c>
      <c r="AM41" s="100">
        <v>3.0190496319306955E-3</v>
      </c>
      <c r="AN41" s="100">
        <f>VARP('Rendements titres'!$AM$4:$AM$183)</f>
        <v>5.5911367073288414E-3</v>
      </c>
      <c r="AO41" s="100">
        <f>AN42</f>
        <v>1.8569622380365796E-3</v>
      </c>
      <c r="AP41" s="100">
        <f>AN43</f>
        <v>4.2007145579259436E-3</v>
      </c>
      <c r="AQ41" s="100">
        <f>AN44</f>
        <v>2.3638102362349353E-3</v>
      </c>
      <c r="AR41" s="100">
        <f>AN45</f>
        <v>1.8135893680952175E-3</v>
      </c>
      <c r="AS41" s="100">
        <f>AN46</f>
        <v>-1.3908662198626473E-4</v>
      </c>
      <c r="AT41" s="100">
        <f>AN47</f>
        <v>1.085716889553481E-3</v>
      </c>
      <c r="AU41" s="100">
        <f>AN48</f>
        <v>1.5271992729670599E-3</v>
      </c>
      <c r="AV41" s="100">
        <f>AN49</f>
        <v>-9.1427035848312915E-5</v>
      </c>
      <c r="AW41" s="100">
        <f>AN50</f>
        <v>2.0176776564216187E-3</v>
      </c>
      <c r="AX41" s="100">
        <f>AN51</f>
        <v>3.4220562972980743E-3</v>
      </c>
      <c r="AY41" s="100">
        <f>AN52</f>
        <v>2.5758580039863732E-3</v>
      </c>
      <c r="AZ41" s="100">
        <f>AN53</f>
        <v>3.1407170627011168E-3</v>
      </c>
    </row>
    <row r="42" spans="1:52" s="100" customFormat="1">
      <c r="A42" s="65"/>
      <c r="B42" s="65" t="s">
        <v>103</v>
      </c>
      <c r="C42" s="100">
        <v>1.7959597477993586E-3</v>
      </c>
      <c r="D42" s="100">
        <v>1.4931486846624976E-3</v>
      </c>
      <c r="E42" s="100">
        <v>1.5077030243889032E-3</v>
      </c>
      <c r="F42" s="100">
        <v>1.0851798133600056E-3</v>
      </c>
      <c r="G42" s="100">
        <v>1.3984441674604648E-3</v>
      </c>
      <c r="H42" s="100">
        <v>1.5617581988857977E-3</v>
      </c>
      <c r="I42" s="100">
        <v>2.008755172775622E-3</v>
      </c>
      <c r="J42" s="100">
        <v>-5.8460846501802606E-4</v>
      </c>
      <c r="K42" s="100">
        <v>2.4810914524389148E-3</v>
      </c>
      <c r="L42" s="100">
        <v>1.0359037854823299E-3</v>
      </c>
      <c r="M42" s="100">
        <v>2.5733082573224687E-3</v>
      </c>
      <c r="N42" s="100">
        <v>3.140338637325431E-3</v>
      </c>
      <c r="O42" s="100">
        <v>1.7372083716407256E-3</v>
      </c>
      <c r="P42" s="100">
        <v>8.0049703456554555E-5</v>
      </c>
      <c r="Q42" s="100">
        <v>2.5725479641584168E-3</v>
      </c>
      <c r="R42" s="100">
        <v>2.6552888130123155E-3</v>
      </c>
      <c r="S42" s="100">
        <v>1.8161168176891E-3</v>
      </c>
      <c r="T42" s="100">
        <v>1.7443992461616113E-3</v>
      </c>
      <c r="U42" s="100">
        <v>2.3101950428963134E-3</v>
      </c>
      <c r="V42" s="100">
        <v>1.7052322018202845E-3</v>
      </c>
      <c r="W42" s="100">
        <v>1.5233729798281546E-3</v>
      </c>
      <c r="X42" s="100">
        <v>3.0794311655407808E-3</v>
      </c>
      <c r="Y42" s="100">
        <v>1.8821617648076413E-3</v>
      </c>
      <c r="Z42" s="100">
        <v>2.0074496898468915E-3</v>
      </c>
      <c r="AA42" s="100">
        <v>1.8286673525737908E-4</v>
      </c>
      <c r="AB42" s="100">
        <v>5.5479685432865467E-4</v>
      </c>
      <c r="AC42" s="100">
        <v>1.2286028311750332E-3</v>
      </c>
      <c r="AD42" s="100">
        <v>1.7833887852725125E-3</v>
      </c>
      <c r="AE42" s="100">
        <v>-8.5612992002126391E-5</v>
      </c>
      <c r="AF42" s="100">
        <v>2.6856719956399977E-3</v>
      </c>
      <c r="AG42" s="100">
        <v>1.5680353493240423E-3</v>
      </c>
      <c r="AH42" s="100">
        <v>1.0777556105139195E-4</v>
      </c>
      <c r="AI42" s="100">
        <v>1.1212411674779937E-3</v>
      </c>
      <c r="AJ42" s="100">
        <v>1.9010370508757875E-3</v>
      </c>
      <c r="AK42" s="100">
        <v>-2.9610398879374261E-4</v>
      </c>
      <c r="AL42" s="100">
        <v>2.8652971441526717E-4</v>
      </c>
      <c r="AM42" s="100">
        <v>2.2270762679279499E-3</v>
      </c>
      <c r="AN42" s="100">
        <v>1.8569622380365796E-3</v>
      </c>
      <c r="AO42" s="100">
        <f>VARP('Rendements titres'!$AN$4:$AN$183)</f>
        <v>5.7201587661087037E-3</v>
      </c>
      <c r="AP42" s="100">
        <f>AO43</f>
        <v>3.2932675936015047E-3</v>
      </c>
      <c r="AQ42" s="100">
        <f>AO44</f>
        <v>2.6616464359170448E-3</v>
      </c>
      <c r="AR42" s="100">
        <f>AO45</f>
        <v>2.4100257326309972E-3</v>
      </c>
      <c r="AS42" s="100">
        <f>AO46</f>
        <v>-3.8460218934763387E-4</v>
      </c>
      <c r="AT42" s="100">
        <f>AO47</f>
        <v>7.8733316678564094E-4</v>
      </c>
      <c r="AU42" s="100">
        <f>AO48</f>
        <v>1.6501568731593934E-3</v>
      </c>
      <c r="AV42" s="100">
        <f>AO49</f>
        <v>2.8628174986895891E-4</v>
      </c>
      <c r="AW42" s="100">
        <f>AO50</f>
        <v>1.0769541887427833E-3</v>
      </c>
      <c r="AX42" s="100">
        <f>AO51</f>
        <v>1.8160274367334899E-3</v>
      </c>
      <c r="AY42" s="100">
        <f>AO52</f>
        <v>2.8133262164889618E-3</v>
      </c>
      <c r="AZ42" s="100">
        <f>AO53</f>
        <v>2.4488232393903523E-3</v>
      </c>
    </row>
    <row r="43" spans="1:52" s="100" customFormat="1">
      <c r="A43" s="65"/>
      <c r="B43" s="65" t="s">
        <v>105</v>
      </c>
      <c r="C43" s="100">
        <v>2.0626216682904722E-3</v>
      </c>
      <c r="D43" s="100">
        <v>3.6097612299478164E-3</v>
      </c>
      <c r="E43" s="100">
        <v>2.8235033839314394E-3</v>
      </c>
      <c r="F43" s="100">
        <v>8.5482500457068468E-4</v>
      </c>
      <c r="G43" s="100">
        <v>3.4212429949159345E-3</v>
      </c>
      <c r="H43" s="100">
        <v>1.988281190863733E-3</v>
      </c>
      <c r="I43" s="100">
        <v>4.792697139794474E-3</v>
      </c>
      <c r="J43" s="100">
        <v>1.0212494666064474E-3</v>
      </c>
      <c r="K43" s="100">
        <v>3.1706885574662078E-3</v>
      </c>
      <c r="L43" s="100">
        <v>1.7120970909336353E-3</v>
      </c>
      <c r="M43" s="100">
        <v>4.2795633146442361E-3</v>
      </c>
      <c r="N43" s="100">
        <v>6.4451641364119726E-3</v>
      </c>
      <c r="O43" s="100">
        <v>4.2902744463539687E-3</v>
      </c>
      <c r="P43" s="100">
        <v>1.4924855324204406E-3</v>
      </c>
      <c r="Q43" s="100">
        <v>3.4832426617637637E-3</v>
      </c>
      <c r="R43" s="100">
        <v>6.3550150353670768E-3</v>
      </c>
      <c r="S43" s="100">
        <v>7.404497567552553E-3</v>
      </c>
      <c r="T43" s="100">
        <v>2.2394703969421891E-3</v>
      </c>
      <c r="U43" s="100">
        <v>5.5423146128623976E-3</v>
      </c>
      <c r="V43" s="100">
        <v>2.5117086819537527E-3</v>
      </c>
      <c r="W43" s="100">
        <v>4.3930746884121886E-3</v>
      </c>
      <c r="X43" s="100">
        <v>7.844393833044784E-3</v>
      </c>
      <c r="Y43" s="100">
        <v>3.9200847131040193E-3</v>
      </c>
      <c r="Z43" s="100">
        <v>4.0099418159752331E-3</v>
      </c>
      <c r="AA43" s="100">
        <v>2.3126292166856435E-3</v>
      </c>
      <c r="AB43" s="100">
        <v>1.0530039261797618E-3</v>
      </c>
      <c r="AC43" s="100">
        <v>1.2934079567771281E-3</v>
      </c>
      <c r="AD43" s="100">
        <v>3.4897507746925083E-3</v>
      </c>
      <c r="AE43" s="100">
        <v>9.6480918417102865E-4</v>
      </c>
      <c r="AF43" s="100">
        <v>8.0457448417565833E-3</v>
      </c>
      <c r="AG43" s="100">
        <v>4.0098326722613513E-3</v>
      </c>
      <c r="AH43" s="100">
        <v>1.5580300719269676E-3</v>
      </c>
      <c r="AI43" s="100">
        <v>3.0694800100087502E-3</v>
      </c>
      <c r="AJ43" s="100">
        <v>1.7163544378222954E-3</v>
      </c>
      <c r="AK43" s="100">
        <v>4.6850889451202453E-4</v>
      </c>
      <c r="AL43" s="100">
        <v>7.3818046924220592E-4</v>
      </c>
      <c r="AM43" s="100">
        <v>4.71573930344041E-3</v>
      </c>
      <c r="AN43" s="100">
        <v>4.2007145579259436E-3</v>
      </c>
      <c r="AO43" s="100">
        <v>3.2932675936015047E-3</v>
      </c>
      <c r="AP43" s="100">
        <f>VARP('Rendements titres'!$AO$4:$AO$183)</f>
        <v>1.1574284777493922E-2</v>
      </c>
      <c r="AQ43" s="100">
        <f>AP44</f>
        <v>4.2832453369519774E-3</v>
      </c>
      <c r="AR43" s="100">
        <f>AP45</f>
        <v>2.8814568623671223E-3</v>
      </c>
      <c r="AS43" s="100">
        <f>AP46</f>
        <v>7.5577051210643312E-6</v>
      </c>
      <c r="AT43" s="100">
        <f>AP47</f>
        <v>1.2238213270327853E-3</v>
      </c>
      <c r="AU43" s="100">
        <f>AP48</f>
        <v>2.5292756721460078E-3</v>
      </c>
      <c r="AV43" s="100">
        <f>AP49</f>
        <v>1.7114789159030435E-4</v>
      </c>
      <c r="AW43" s="100">
        <f>AP50</f>
        <v>2.8141394940022334E-3</v>
      </c>
      <c r="AX43" s="100">
        <f>AP51</f>
        <v>5.1882589248030677E-3</v>
      </c>
      <c r="AY43" s="100">
        <f>AP52</f>
        <v>3.4295977833704483E-3</v>
      </c>
      <c r="AZ43" s="100">
        <f>AP53</f>
        <v>8.1871652462854345E-3</v>
      </c>
    </row>
    <row r="44" spans="1:52" s="100" customFormat="1">
      <c r="A44" s="65"/>
      <c r="B44" s="65" t="s">
        <v>135</v>
      </c>
      <c r="C44" s="100">
        <v>1.6293147800708428E-3</v>
      </c>
      <c r="D44" s="100">
        <v>2.5684951286896809E-3</v>
      </c>
      <c r="E44" s="100">
        <v>1.2883689269815738E-3</v>
      </c>
      <c r="F44" s="100">
        <v>9.9737655367532446E-4</v>
      </c>
      <c r="G44" s="100">
        <v>1.9417051549551886E-3</v>
      </c>
      <c r="H44" s="100">
        <v>1.2089892991399007E-3</v>
      </c>
      <c r="I44" s="100">
        <v>3.1830564146598777E-3</v>
      </c>
      <c r="J44" s="100">
        <v>-1.7009853119093494E-4</v>
      </c>
      <c r="K44" s="100">
        <v>1.6886616090697772E-3</v>
      </c>
      <c r="L44" s="100">
        <v>2.4544729340378853E-3</v>
      </c>
      <c r="M44" s="100">
        <v>2.269544028501371E-3</v>
      </c>
      <c r="N44" s="100">
        <v>2.783163471982169E-3</v>
      </c>
      <c r="O44" s="100">
        <v>2.0457779924920759E-3</v>
      </c>
      <c r="P44" s="100">
        <v>4.8374807159741814E-4</v>
      </c>
      <c r="Q44" s="100">
        <v>2.9820469120252387E-3</v>
      </c>
      <c r="R44" s="100">
        <v>2.1205832699290827E-3</v>
      </c>
      <c r="S44" s="100">
        <v>2.4854240520531747E-3</v>
      </c>
      <c r="T44" s="100">
        <v>1.6356489802137014E-3</v>
      </c>
      <c r="U44" s="100">
        <v>2.9088113694326063E-3</v>
      </c>
      <c r="V44" s="100">
        <v>1.4266687257860973E-3</v>
      </c>
      <c r="W44" s="100">
        <v>1.8908432592105034E-3</v>
      </c>
      <c r="X44" s="100">
        <v>3.777514370267025E-3</v>
      </c>
      <c r="Y44" s="100">
        <v>2.4125663018735588E-3</v>
      </c>
      <c r="Z44" s="100">
        <v>2.3611495219006584E-3</v>
      </c>
      <c r="AA44" s="100">
        <v>9.82585597124922E-4</v>
      </c>
      <c r="AB44" s="100">
        <v>3.0473452987521356E-4</v>
      </c>
      <c r="AC44" s="100">
        <v>8.2110384393397316E-4</v>
      </c>
      <c r="AD44" s="100">
        <v>1.8897807288306152E-3</v>
      </c>
      <c r="AE44" s="100">
        <v>4.9725365393537061E-4</v>
      </c>
      <c r="AF44" s="100">
        <v>2.9374831984575675E-3</v>
      </c>
      <c r="AG44" s="100">
        <v>1.876658651074022E-3</v>
      </c>
      <c r="AH44" s="100">
        <v>4.9972328469675878E-4</v>
      </c>
      <c r="AI44" s="100">
        <v>1.7866497834949761E-3</v>
      </c>
      <c r="AJ44" s="100">
        <v>2.3469423964728293E-3</v>
      </c>
      <c r="AK44" s="100">
        <v>4.2953225371206621E-4</v>
      </c>
      <c r="AL44" s="100">
        <v>3.9160451717641876E-4</v>
      </c>
      <c r="AM44" s="100">
        <v>2.369962675895127E-3</v>
      </c>
      <c r="AN44" s="100">
        <v>2.3638102362349353E-3</v>
      </c>
      <c r="AO44" s="100">
        <v>2.6616464359170448E-3</v>
      </c>
      <c r="AP44" s="100">
        <v>4.2832453369519774E-3</v>
      </c>
      <c r="AQ44" s="100">
        <f>VARP('Rendements titres'!$AP$4:$AP$183)</f>
        <v>1.1860203150219659E-2</v>
      </c>
      <c r="AR44" s="100">
        <f>AQ45</f>
        <v>2.6074870112585192E-3</v>
      </c>
      <c r="AS44" s="100">
        <f>AQ46</f>
        <v>-2.9611379042537232E-4</v>
      </c>
      <c r="AT44" s="100">
        <f>AQ47</f>
        <v>6.7631756677034611E-4</v>
      </c>
      <c r="AU44" s="100">
        <f>AQ48</f>
        <v>1.8992190546363327E-3</v>
      </c>
      <c r="AV44" s="100">
        <f>AQ49</f>
        <v>-1.4407369363635379E-3</v>
      </c>
      <c r="AW44" s="100">
        <f>AQ50</f>
        <v>1.3065684183356943E-3</v>
      </c>
      <c r="AX44" s="100">
        <f>AQ51</f>
        <v>2.7083916286958516E-3</v>
      </c>
      <c r="AY44" s="100">
        <f>AQ52</f>
        <v>2.2749700418630598E-3</v>
      </c>
      <c r="AZ44" s="100">
        <f>AQ53</f>
        <v>3.2456920674054919E-3</v>
      </c>
    </row>
    <row r="45" spans="1:52" s="100" customFormat="1">
      <c r="A45" s="65"/>
      <c r="B45" s="65" t="s">
        <v>108</v>
      </c>
      <c r="C45" s="100">
        <v>5.2742685833606184E-4</v>
      </c>
      <c r="D45" s="100">
        <v>1.7090157195567294E-3</v>
      </c>
      <c r="E45" s="100">
        <v>1.0969240428865884E-3</v>
      </c>
      <c r="F45" s="100">
        <v>6.8419055771192969E-4</v>
      </c>
      <c r="G45" s="100">
        <v>1.529288439574412E-3</v>
      </c>
      <c r="H45" s="100">
        <v>1.3020764325047977E-3</v>
      </c>
      <c r="I45" s="100">
        <v>2.1190872667692221E-3</v>
      </c>
      <c r="J45" s="100">
        <v>-6.3901543761451065E-4</v>
      </c>
      <c r="K45" s="100">
        <v>1.8875380728676028E-3</v>
      </c>
      <c r="L45" s="100">
        <v>8.3380727997011555E-4</v>
      </c>
      <c r="M45" s="100">
        <v>1.8305161839688123E-3</v>
      </c>
      <c r="N45" s="100">
        <v>2.8403028501483357E-3</v>
      </c>
      <c r="O45" s="100">
        <v>1.4200135006941902E-3</v>
      </c>
      <c r="P45" s="100">
        <v>-4.9573375076682321E-4</v>
      </c>
      <c r="Q45" s="100">
        <v>1.8643168753266646E-3</v>
      </c>
      <c r="R45" s="100">
        <v>1.8307824347542968E-3</v>
      </c>
      <c r="S45" s="100">
        <v>1.8651110596350671E-3</v>
      </c>
      <c r="T45" s="100">
        <v>1.7174575087656972E-3</v>
      </c>
      <c r="U45" s="100">
        <v>1.7821203495657898E-3</v>
      </c>
      <c r="V45" s="100">
        <v>1.0118533116729739E-3</v>
      </c>
      <c r="W45" s="100">
        <v>1.5571481068155765E-3</v>
      </c>
      <c r="X45" s="100">
        <v>2.6635777281865708E-3</v>
      </c>
      <c r="Y45" s="100">
        <v>1.9434549630461182E-3</v>
      </c>
      <c r="Z45" s="100">
        <v>1.5613971219441791E-3</v>
      </c>
      <c r="AA45" s="100">
        <v>-7.0847479593405397E-4</v>
      </c>
      <c r="AB45" s="100">
        <v>-8.8550711249828101E-5</v>
      </c>
      <c r="AC45" s="100">
        <v>8.6395136043005143E-4</v>
      </c>
      <c r="AD45" s="100">
        <v>1.5713978820287987E-3</v>
      </c>
      <c r="AE45" s="100">
        <v>-3.602018199299862E-4</v>
      </c>
      <c r="AF45" s="100">
        <v>2.4003643403362261E-3</v>
      </c>
      <c r="AG45" s="100">
        <v>1.7232287563808731E-3</v>
      </c>
      <c r="AH45" s="100">
        <v>-5.3617759439233688E-4</v>
      </c>
      <c r="AI45" s="100">
        <v>1.045486082178233E-3</v>
      </c>
      <c r="AJ45" s="100">
        <v>1.760377992888258E-3</v>
      </c>
      <c r="AK45" s="100">
        <v>-4.9423170873821398E-4</v>
      </c>
      <c r="AL45" s="100">
        <v>4.6333751848781293E-4</v>
      </c>
      <c r="AM45" s="100">
        <v>2.0021658446744933E-3</v>
      </c>
      <c r="AN45" s="100">
        <v>1.8135893680952175E-3</v>
      </c>
      <c r="AO45" s="100">
        <v>2.4100257326309972E-3</v>
      </c>
      <c r="AP45" s="100">
        <v>2.8814568623671223E-3</v>
      </c>
      <c r="AQ45" s="100">
        <v>2.6074870112585192E-3</v>
      </c>
      <c r="AR45" s="100">
        <f>VARP('Rendements titres'!$AQ$4:$AQ$183)</f>
        <v>4.1926633801876428E-3</v>
      </c>
      <c r="AS45" s="100">
        <f>AR46</f>
        <v>-4.5273241012659308E-4</v>
      </c>
      <c r="AT45" s="100">
        <f>AR47</f>
        <v>4.6182931955759954E-4</v>
      </c>
      <c r="AU45" s="100">
        <f>AR48</f>
        <v>1.2044680383667746E-3</v>
      </c>
      <c r="AV45" s="100">
        <f>AR49</f>
        <v>1.9599213952916947E-4</v>
      </c>
      <c r="AW45" s="100">
        <f>AR50</f>
        <v>9.8985736315283833E-4</v>
      </c>
      <c r="AX45" s="100">
        <f>AR51</f>
        <v>1.9482974495192362E-3</v>
      </c>
      <c r="AY45" s="100">
        <f>AR52</f>
        <v>1.88649779352757E-3</v>
      </c>
      <c r="AZ45" s="100">
        <f>AR53</f>
        <v>2.3259876738537834E-3</v>
      </c>
    </row>
    <row r="46" spans="1:52" s="100" customFormat="1">
      <c r="A46" s="65"/>
      <c r="B46" s="65" t="s">
        <v>157</v>
      </c>
      <c r="C46" s="100">
        <v>-2.5515854827438793E-4</v>
      </c>
      <c r="D46" s="100">
        <v>-3.5507101894448022E-5</v>
      </c>
      <c r="E46" s="100">
        <v>4.5826391485252418E-4</v>
      </c>
      <c r="F46" s="100">
        <v>-4.790260882492855E-4</v>
      </c>
      <c r="G46" s="100">
        <v>-4.0582355405456788E-4</v>
      </c>
      <c r="H46" s="100">
        <v>-3.3852134890814803E-4</v>
      </c>
      <c r="I46" s="100">
        <v>-5.260971969162961E-4</v>
      </c>
      <c r="J46" s="100">
        <v>1.962896263023795E-3</v>
      </c>
      <c r="K46" s="100">
        <v>1.7753847707693086E-4</v>
      </c>
      <c r="L46" s="100">
        <v>-2.5921002418821551E-4</v>
      </c>
      <c r="M46" s="100">
        <v>1.9933656664637947E-4</v>
      </c>
      <c r="N46" s="100">
        <v>-6.0230570093954678E-4</v>
      </c>
      <c r="O46" s="100">
        <v>-4.1609909221493866E-4</v>
      </c>
      <c r="P46" s="100">
        <v>2.8458304570328696E-3</v>
      </c>
      <c r="Q46" s="100">
        <v>-9.2706926317105191E-5</v>
      </c>
      <c r="R46" s="100">
        <v>5.0816552043340729E-4</v>
      </c>
      <c r="S46" s="100">
        <v>-4.0768627545382532E-4</v>
      </c>
      <c r="T46" s="100">
        <v>-2.9011565255202649E-4</v>
      </c>
      <c r="U46" s="100">
        <v>-3.2815811075732724E-4</v>
      </c>
      <c r="V46" s="100">
        <v>4.6049527066113663E-4</v>
      </c>
      <c r="W46" s="100">
        <v>-1.2171114827307798E-4</v>
      </c>
      <c r="X46" s="100">
        <v>-9.2555346037614115E-4</v>
      </c>
      <c r="Y46" s="100">
        <v>-4.2810299476708106E-5</v>
      </c>
      <c r="Z46" s="100">
        <v>3.9471357677718364E-5</v>
      </c>
      <c r="AA46" s="100">
        <v>4.6453405331095222E-3</v>
      </c>
      <c r="AB46" s="100">
        <v>1.5192960843788872E-3</v>
      </c>
      <c r="AC46" s="100">
        <v>-5.2860655715263787E-4</v>
      </c>
      <c r="AD46" s="100">
        <v>-2.306060822141742E-4</v>
      </c>
      <c r="AE46" s="100">
        <v>1.0725892580474036E-3</v>
      </c>
      <c r="AF46" s="100">
        <v>1.4252341417237654E-3</v>
      </c>
      <c r="AG46" s="100">
        <v>-3.4383064126255526E-4</v>
      </c>
      <c r="AH46" s="100">
        <v>2.9421803201315623E-3</v>
      </c>
      <c r="AI46" s="100">
        <v>3.8492423067204191E-5</v>
      </c>
      <c r="AJ46" s="100">
        <v>5.7644627333535487E-5</v>
      </c>
      <c r="AK46" s="100">
        <v>1.7501862840991528E-3</v>
      </c>
      <c r="AL46" s="100">
        <v>-3.5273486938713704E-4</v>
      </c>
      <c r="AM46" s="100">
        <v>5.0360489539537183E-4</v>
      </c>
      <c r="AN46" s="100">
        <v>-1.3908662198626473E-4</v>
      </c>
      <c r="AO46" s="100">
        <v>-3.8460218934763387E-4</v>
      </c>
      <c r="AP46" s="100">
        <v>7.5577051210643312E-6</v>
      </c>
      <c r="AQ46" s="100">
        <v>-2.9611379042537232E-4</v>
      </c>
      <c r="AR46" s="100">
        <v>-4.5273241012659308E-4</v>
      </c>
      <c r="AS46" s="100">
        <f>VARP('Rendements titres'!$AR$4:$AR$183)</f>
        <v>6.282860606516622E-3</v>
      </c>
      <c r="AT46" s="100">
        <f>AS47</f>
        <v>-5.1036349842289476E-4</v>
      </c>
      <c r="AU46" s="100">
        <f>AS48</f>
        <v>1.4844518985037599E-4</v>
      </c>
      <c r="AV46" s="100">
        <f>AS49</f>
        <v>2.8186099268491848E-3</v>
      </c>
      <c r="AW46" s="100">
        <f>AS50</f>
        <v>-8.5869579799627201E-6</v>
      </c>
      <c r="AX46" s="100">
        <f>AS51</f>
        <v>-9.083255041835899E-5</v>
      </c>
      <c r="AY46" s="100">
        <f>AS52</f>
        <v>-8.605919799574069E-5</v>
      </c>
      <c r="AZ46" s="100">
        <f>AS53</f>
        <v>-3.1396705423791533E-4</v>
      </c>
    </row>
    <row r="47" spans="1:52" s="100" customFormat="1">
      <c r="A47" s="65"/>
      <c r="B47" s="65" t="s">
        <v>111</v>
      </c>
      <c r="C47" s="100">
        <v>1.2543051576776681E-3</v>
      </c>
      <c r="D47" s="100">
        <v>1.1432593764912724E-3</v>
      </c>
      <c r="E47" s="100">
        <v>7.5564008152331666E-4</v>
      </c>
      <c r="F47" s="100">
        <v>9.4849871310412673E-4</v>
      </c>
      <c r="G47" s="100">
        <v>7.6951782663540406E-4</v>
      </c>
      <c r="H47" s="100">
        <v>1.0481129962151836E-3</v>
      </c>
      <c r="I47" s="100">
        <v>1.0624607742970981E-3</v>
      </c>
      <c r="J47" s="100">
        <v>1.0703914973251396E-5</v>
      </c>
      <c r="K47" s="100">
        <v>8.2247806325670442E-4</v>
      </c>
      <c r="L47" s="100">
        <v>1.2509196691770029E-3</v>
      </c>
      <c r="M47" s="100">
        <v>1.1399662905828818E-3</v>
      </c>
      <c r="N47" s="100">
        <v>1.2003756558005905E-3</v>
      </c>
      <c r="O47" s="100">
        <v>1.2875391823463766E-3</v>
      </c>
      <c r="P47" s="100">
        <v>-2.8024031233270891E-5</v>
      </c>
      <c r="Q47" s="100">
        <v>1.0852543411701246E-3</v>
      </c>
      <c r="R47" s="100">
        <v>9.7255075349798198E-4</v>
      </c>
      <c r="S47" s="100">
        <v>7.5865567705491973E-4</v>
      </c>
      <c r="T47" s="100">
        <v>5.7830521562535859E-4</v>
      </c>
      <c r="U47" s="100">
        <v>1.7732026439586845E-3</v>
      </c>
      <c r="V47" s="100">
        <v>6.3924787156384466E-4</v>
      </c>
      <c r="W47" s="100">
        <v>1.0557263093835543E-3</v>
      </c>
      <c r="X47" s="100">
        <v>1.7002133667058075E-3</v>
      </c>
      <c r="Y47" s="100">
        <v>9.3911724721377761E-4</v>
      </c>
      <c r="Z47" s="100">
        <v>5.1372723696124355E-4</v>
      </c>
      <c r="AA47" s="100">
        <v>6.4161744223576155E-5</v>
      </c>
      <c r="AB47" s="100">
        <v>1.2534720362728053E-4</v>
      </c>
      <c r="AC47" s="100">
        <v>7.4573757626258692E-4</v>
      </c>
      <c r="AD47" s="100">
        <v>1.5717135592130313E-3</v>
      </c>
      <c r="AE47" s="100">
        <v>-6.7960507585436078E-5</v>
      </c>
      <c r="AF47" s="100">
        <v>5.472971111137717E-4</v>
      </c>
      <c r="AG47" s="100">
        <v>1.1342584343069968E-3</v>
      </c>
      <c r="AH47" s="100">
        <v>-1.1276821087043535E-4</v>
      </c>
      <c r="AI47" s="100">
        <v>1.1953642785138229E-3</v>
      </c>
      <c r="AJ47" s="100">
        <v>1.7525830043357726E-4</v>
      </c>
      <c r="AK47" s="100">
        <v>2.2611590718266505E-5</v>
      </c>
      <c r="AL47" s="100">
        <v>5.1855465366350436E-4</v>
      </c>
      <c r="AM47" s="100">
        <v>9.6813187434642892E-4</v>
      </c>
      <c r="AN47" s="100">
        <v>1.085716889553481E-3</v>
      </c>
      <c r="AO47" s="100">
        <v>7.8733316678564094E-4</v>
      </c>
      <c r="AP47" s="100">
        <v>1.2238213270327853E-3</v>
      </c>
      <c r="AQ47" s="100">
        <v>6.7631756677034611E-4</v>
      </c>
      <c r="AR47" s="100">
        <v>4.6182931955759954E-4</v>
      </c>
      <c r="AS47" s="100">
        <v>-5.1036349842289476E-4</v>
      </c>
      <c r="AT47" s="100">
        <f>VARP('Rendements titres'!$AS$4:$AS$183)</f>
        <v>2.3540586067785502E-3</v>
      </c>
      <c r="AU47" s="100">
        <f>AT48</f>
        <v>8.2634460336046143E-4</v>
      </c>
      <c r="AV47" s="100">
        <f>AT49</f>
        <v>-1.844467869931528E-4</v>
      </c>
      <c r="AW47" s="100">
        <f>AT50</f>
        <v>4.9140537923084095E-4</v>
      </c>
      <c r="AX47" s="100">
        <f>AT51</f>
        <v>9.6361418690176089E-4</v>
      </c>
      <c r="AY47" s="100">
        <f>AT52</f>
        <v>9.995726243056469E-4</v>
      </c>
      <c r="AZ47" s="100">
        <f>AT53</f>
        <v>1.2271215954415E-3</v>
      </c>
    </row>
    <row r="48" spans="1:52" s="100" customFormat="1">
      <c r="A48" s="65"/>
      <c r="B48" s="65" t="s">
        <v>113</v>
      </c>
      <c r="C48" s="100">
        <v>1.6924784738586737E-3</v>
      </c>
      <c r="D48" s="100">
        <v>1.847268663391707E-3</v>
      </c>
      <c r="E48" s="100">
        <v>9.4410375876114838E-4</v>
      </c>
      <c r="F48" s="100">
        <v>1.0293278389652445E-3</v>
      </c>
      <c r="G48" s="100">
        <v>1.3805099747684654E-3</v>
      </c>
      <c r="H48" s="100">
        <v>1.1617623357791974E-3</v>
      </c>
      <c r="I48" s="100">
        <v>1.4773875994749293E-3</v>
      </c>
      <c r="J48" s="100">
        <v>3.8195939230208228E-4</v>
      </c>
      <c r="K48" s="100">
        <v>1.1538762606914824E-3</v>
      </c>
      <c r="L48" s="100">
        <v>1.3180664181179922E-3</v>
      </c>
      <c r="M48" s="100">
        <v>9.123093791724527E-4</v>
      </c>
      <c r="N48" s="100">
        <v>1.9299014607580868E-3</v>
      </c>
      <c r="O48" s="100">
        <v>1.4814405478583679E-3</v>
      </c>
      <c r="P48" s="100">
        <v>3.223468206959539E-4</v>
      </c>
      <c r="Q48" s="100">
        <v>6.8842083709674221E-4</v>
      </c>
      <c r="R48" s="100">
        <v>2.1933613693977147E-3</v>
      </c>
      <c r="S48" s="100">
        <v>1.7246854973956721E-3</v>
      </c>
      <c r="T48" s="100">
        <v>7.77440485786993E-4</v>
      </c>
      <c r="U48" s="100">
        <v>2.1118836487851503E-3</v>
      </c>
      <c r="V48" s="100">
        <v>9.7683053216412281E-4</v>
      </c>
      <c r="W48" s="100">
        <v>2.0421015972942047E-3</v>
      </c>
      <c r="X48" s="100">
        <v>1.9864302020870641E-3</v>
      </c>
      <c r="Y48" s="100">
        <v>1.718402723291224E-3</v>
      </c>
      <c r="Z48" s="100">
        <v>1.701127009313801E-3</v>
      </c>
      <c r="AA48" s="100">
        <v>7.1611687847018596E-4</v>
      </c>
      <c r="AB48" s="100">
        <v>2.0432915007627471E-4</v>
      </c>
      <c r="AC48" s="100">
        <v>1.0907564005274302E-3</v>
      </c>
      <c r="AD48" s="100">
        <v>1.4286933172809346E-3</v>
      </c>
      <c r="AE48" s="100">
        <v>-2.3348861159436888E-4</v>
      </c>
      <c r="AF48" s="100">
        <v>1.9710580324217232E-3</v>
      </c>
      <c r="AG48" s="100">
        <v>1.2776558506523254E-3</v>
      </c>
      <c r="AH48" s="100">
        <v>8.8684616489721909E-5</v>
      </c>
      <c r="AI48" s="100">
        <v>1.4608211558173204E-3</v>
      </c>
      <c r="AJ48" s="100">
        <v>1.0163025558238075E-3</v>
      </c>
      <c r="AK48" s="100">
        <v>-1.5797281612377797E-4</v>
      </c>
      <c r="AL48" s="100">
        <v>4.5894119215271701E-4</v>
      </c>
      <c r="AM48" s="100">
        <v>1.6007206693510526E-3</v>
      </c>
      <c r="AN48" s="100">
        <v>1.5271992729670599E-3</v>
      </c>
      <c r="AO48" s="100">
        <v>1.6501568731593934E-3</v>
      </c>
      <c r="AP48" s="100">
        <v>2.5292756721460078E-3</v>
      </c>
      <c r="AQ48" s="100">
        <v>1.8992190546363327E-3</v>
      </c>
      <c r="AR48" s="100">
        <v>1.2044680383667746E-3</v>
      </c>
      <c r="AS48" s="100">
        <v>1.4844518985037599E-4</v>
      </c>
      <c r="AT48" s="100">
        <v>8.2634460336046143E-4</v>
      </c>
      <c r="AU48" s="100">
        <f>VARP('Rendements titres'!$AT$4:$AT$183)</f>
        <v>3.7325883342518547E-3</v>
      </c>
      <c r="AV48" s="100">
        <f>AU49</f>
        <v>-1.4947026179465711E-5</v>
      </c>
      <c r="AW48" s="100">
        <f>AU50</f>
        <v>9.1259935080654619E-4</v>
      </c>
      <c r="AX48" s="100">
        <f>AU51</f>
        <v>1.442212803615833E-3</v>
      </c>
      <c r="AY48" s="100">
        <f>AU52</f>
        <v>1.1980539756300203E-3</v>
      </c>
      <c r="AZ48" s="100">
        <f>AU53</f>
        <v>1.9567296108268738E-3</v>
      </c>
    </row>
    <row r="49" spans="1:52" s="100" customFormat="1">
      <c r="A49" s="65"/>
      <c r="B49" s="65" t="s">
        <v>115</v>
      </c>
      <c r="C49" s="100">
        <v>-1.4019136964343989E-3</v>
      </c>
      <c r="D49" s="100">
        <v>3.0164899778624887E-4</v>
      </c>
      <c r="E49" s="100">
        <v>8.4303795619257037E-4</v>
      </c>
      <c r="F49" s="100">
        <v>-4.7951741279469973E-4</v>
      </c>
      <c r="G49" s="100">
        <v>4.6230143603277302E-4</v>
      </c>
      <c r="H49" s="100">
        <v>4.3051722857620164E-4</v>
      </c>
      <c r="I49" s="100">
        <v>-5.562512096482211E-4</v>
      </c>
      <c r="J49" s="100">
        <v>1.1622049262064254E-3</v>
      </c>
      <c r="K49" s="100">
        <v>1.5447856833645631E-4</v>
      </c>
      <c r="L49" s="100">
        <v>4.421441531048444E-4</v>
      </c>
      <c r="M49" s="100">
        <v>1.1543672494817065E-3</v>
      </c>
      <c r="N49" s="100">
        <v>2.6119420721431533E-3</v>
      </c>
      <c r="O49" s="100">
        <v>-1.5703872428852789E-4</v>
      </c>
      <c r="P49" s="100">
        <v>8.7140442844193503E-4</v>
      </c>
      <c r="Q49" s="100">
        <v>5.6472482759488246E-5</v>
      </c>
      <c r="R49" s="100">
        <v>2.3305717502819247E-3</v>
      </c>
      <c r="S49" s="100">
        <v>1.1162002818017115E-4</v>
      </c>
      <c r="T49" s="100">
        <v>1.9408632650988084E-4</v>
      </c>
      <c r="U49" s="100">
        <v>4.8472357682938406E-4</v>
      </c>
      <c r="V49" s="100">
        <v>6.1282128171774304E-4</v>
      </c>
      <c r="W49" s="100">
        <v>5.6648218719378889E-4</v>
      </c>
      <c r="X49" s="100">
        <v>-6.8760982132675262E-5</v>
      </c>
      <c r="Y49" s="100">
        <v>9.0066771789105255E-5</v>
      </c>
      <c r="Z49" s="100">
        <v>-2.2609053393238255E-4</v>
      </c>
      <c r="AA49" s="100">
        <v>2.5507603276080982E-3</v>
      </c>
      <c r="AB49" s="100">
        <v>2.7960544126841519E-4</v>
      </c>
      <c r="AC49" s="100">
        <v>9.4827766338477734E-5</v>
      </c>
      <c r="AD49" s="100">
        <v>-2.9466708579403402E-4</v>
      </c>
      <c r="AE49" s="100">
        <v>7.4489281834022158E-4</v>
      </c>
      <c r="AF49" s="100">
        <v>1.1970959991308618E-3</v>
      </c>
      <c r="AG49" s="100">
        <v>-2.1845431101282317E-4</v>
      </c>
      <c r="AH49" s="100">
        <v>1.3910777063220212E-3</v>
      </c>
      <c r="AI49" s="100">
        <v>-6.8012084754797862E-4</v>
      </c>
      <c r="AJ49" s="100">
        <v>5.9019446130024154E-4</v>
      </c>
      <c r="AK49" s="100">
        <v>1.112117242914558E-3</v>
      </c>
      <c r="AL49" s="100">
        <v>-7.5224604103743097E-4</v>
      </c>
      <c r="AM49" s="100">
        <v>8.7896703261581383E-4</v>
      </c>
      <c r="AN49" s="100">
        <v>-9.1427035848312915E-5</v>
      </c>
      <c r="AO49" s="100">
        <v>2.8628174986895891E-4</v>
      </c>
      <c r="AP49" s="100">
        <v>1.7114789159030435E-4</v>
      </c>
      <c r="AQ49" s="100">
        <v>-1.4407369363635379E-3</v>
      </c>
      <c r="AR49" s="100">
        <v>1.9599213952916947E-4</v>
      </c>
      <c r="AS49" s="100">
        <v>2.8186099268491848E-3</v>
      </c>
      <c r="AT49" s="100">
        <v>-1.844467869931528E-4</v>
      </c>
      <c r="AU49" s="100">
        <v>-1.4947026179465711E-5</v>
      </c>
      <c r="AV49" s="100">
        <f>VARP('Rendements titres'!$AU$4:$AU$183)</f>
        <v>1.3629525554978714E-2</v>
      </c>
      <c r="AW49" s="100">
        <f>AV50</f>
        <v>-7.4450707015771183E-4</v>
      </c>
      <c r="AX49" s="100">
        <f>AV51</f>
        <v>4.6586046877077509E-4</v>
      </c>
      <c r="AY49" s="100">
        <f>AV52</f>
        <v>-1.114404749401274E-4</v>
      </c>
      <c r="AZ49" s="100">
        <f>AV53</f>
        <v>-3.8847552641297839E-5</v>
      </c>
    </row>
    <row r="50" spans="1:52" s="100" customFormat="1">
      <c r="A50" s="65"/>
      <c r="B50" s="65" t="s">
        <v>117</v>
      </c>
      <c r="C50" s="100">
        <v>1.3033675306304067E-3</v>
      </c>
      <c r="D50" s="100">
        <v>1.2133978294055422E-3</v>
      </c>
      <c r="E50" s="100">
        <v>1.6776572484000591E-3</v>
      </c>
      <c r="F50" s="100">
        <v>9.6412178168000075E-4</v>
      </c>
      <c r="G50" s="100">
        <v>9.8629090795126508E-4</v>
      </c>
      <c r="H50" s="100">
        <v>7.503802119475495E-4</v>
      </c>
      <c r="I50" s="100">
        <v>2.1348389698634626E-3</v>
      </c>
      <c r="J50" s="100">
        <v>5.4255494090167146E-4</v>
      </c>
      <c r="K50" s="100">
        <v>1.4677777307111645E-3</v>
      </c>
      <c r="L50" s="100">
        <v>9.8085929676059672E-4</v>
      </c>
      <c r="M50" s="100">
        <v>2.5673407164380647E-3</v>
      </c>
      <c r="N50" s="100">
        <v>1.5732109303361588E-3</v>
      </c>
      <c r="O50" s="100">
        <v>2.2625603161350238E-3</v>
      </c>
      <c r="P50" s="100">
        <v>2.461920452067871E-4</v>
      </c>
      <c r="Q50" s="100">
        <v>1.9929108905454387E-3</v>
      </c>
      <c r="R50" s="100">
        <v>2.1883913322308171E-3</v>
      </c>
      <c r="S50" s="100">
        <v>1.6507182474422308E-3</v>
      </c>
      <c r="T50" s="100">
        <v>8.6913509498010499E-4</v>
      </c>
      <c r="U50" s="100">
        <v>2.7854926853217213E-3</v>
      </c>
      <c r="V50" s="100">
        <v>1.5019483959768135E-3</v>
      </c>
      <c r="W50" s="100">
        <v>1.8991291607005621E-3</v>
      </c>
      <c r="X50" s="100">
        <v>1.8496879662096945E-3</v>
      </c>
      <c r="Y50" s="100">
        <v>1.9947088904711317E-3</v>
      </c>
      <c r="Z50" s="100">
        <v>1.3882161003158811E-3</v>
      </c>
      <c r="AA50" s="100">
        <v>-2.195507258416717E-4</v>
      </c>
      <c r="AB50" s="100">
        <v>1.0021083299766351E-4</v>
      </c>
      <c r="AC50" s="100">
        <v>1.0025658429097346E-3</v>
      </c>
      <c r="AD50" s="100">
        <v>1.8425402450698782E-3</v>
      </c>
      <c r="AE50" s="100">
        <v>2.8982465517852216E-4</v>
      </c>
      <c r="AF50" s="100">
        <v>1.5547600751825064E-3</v>
      </c>
      <c r="AG50" s="100">
        <v>1.9215622882859896E-3</v>
      </c>
      <c r="AH50" s="100">
        <v>1.9391729916395638E-4</v>
      </c>
      <c r="AI50" s="100">
        <v>1.4177867547191432E-3</v>
      </c>
      <c r="AJ50" s="100">
        <v>5.2337312574126879E-4</v>
      </c>
      <c r="AK50" s="100">
        <v>-1.5130112202191263E-4</v>
      </c>
      <c r="AL50" s="100">
        <v>8.3203813381544723E-4</v>
      </c>
      <c r="AM50" s="100">
        <v>1.7700669506828582E-3</v>
      </c>
      <c r="AN50" s="100">
        <v>2.0176776564216187E-3</v>
      </c>
      <c r="AO50" s="100">
        <v>1.0769541887427833E-3</v>
      </c>
      <c r="AP50" s="100">
        <v>2.8141394940022334E-3</v>
      </c>
      <c r="AQ50" s="100">
        <v>1.3065684183356943E-3</v>
      </c>
      <c r="AR50" s="100">
        <v>9.8985736315283833E-4</v>
      </c>
      <c r="AS50" s="100">
        <v>-8.5869579799627201E-6</v>
      </c>
      <c r="AT50" s="100">
        <v>4.9140537923084095E-4</v>
      </c>
      <c r="AU50" s="100">
        <v>9.1259935080654619E-4</v>
      </c>
      <c r="AV50" s="100">
        <v>-7.4450707015771183E-4</v>
      </c>
      <c r="AW50" s="100">
        <f>VARP('Rendements titres'!$AV$4:$AV$183)</f>
        <v>5.4664120380638484E-3</v>
      </c>
      <c r="AX50" s="100">
        <f>AW51</f>
        <v>2.7579624954273199E-3</v>
      </c>
      <c r="AY50" s="100">
        <f>AW52</f>
        <v>1.6267093641769113E-3</v>
      </c>
      <c r="AZ50" s="100">
        <f>AW53</f>
        <v>2.1794600778279457E-3</v>
      </c>
    </row>
    <row r="51" spans="1:52" s="98" customFormat="1">
      <c r="A51"/>
      <c r="B51" t="s">
        <v>119</v>
      </c>
      <c r="C51" s="98">
        <v>1.4851604579769076E-3</v>
      </c>
      <c r="D51" s="98">
        <v>2.9272867470780542E-3</v>
      </c>
      <c r="E51" s="98">
        <v>1.8642843993674305E-3</v>
      </c>
      <c r="F51" s="98">
        <v>9.5485772325269247E-4</v>
      </c>
      <c r="G51" s="98">
        <v>2.3193492380433637E-3</v>
      </c>
      <c r="H51" s="98">
        <v>1.7354326735023163E-3</v>
      </c>
      <c r="I51" s="98">
        <v>3.3499634326695461E-3</v>
      </c>
      <c r="J51" s="98">
        <v>1.8320102382952825E-4</v>
      </c>
      <c r="K51" s="98">
        <v>2.6601837680075655E-3</v>
      </c>
      <c r="L51" s="98">
        <v>9.9244320905224315E-4</v>
      </c>
      <c r="M51" s="98">
        <v>3.8222568077948636E-3</v>
      </c>
      <c r="N51" s="98">
        <v>3.6942328929929521E-3</v>
      </c>
      <c r="O51" s="98">
        <v>3.0808544205761686E-3</v>
      </c>
      <c r="P51" s="98">
        <v>9.0495413458117728E-4</v>
      </c>
      <c r="Q51" s="98">
        <v>2.5726475265849878E-3</v>
      </c>
      <c r="R51" s="98">
        <v>3.7100725022458036E-3</v>
      </c>
      <c r="S51" s="98">
        <v>3.3285315944112889E-3</v>
      </c>
      <c r="T51" s="98">
        <v>1.4620902607850239E-3</v>
      </c>
      <c r="U51" s="98">
        <v>4.2372756014241956E-3</v>
      </c>
      <c r="V51" s="98">
        <v>2.2932543335438655E-3</v>
      </c>
      <c r="W51" s="98">
        <v>3.2239460113346226E-3</v>
      </c>
      <c r="X51" s="98">
        <v>4.0991011214288704E-3</v>
      </c>
      <c r="Y51" s="98">
        <v>2.7244398524601363E-3</v>
      </c>
      <c r="Z51" s="98">
        <v>2.8437938997551968E-3</v>
      </c>
      <c r="AA51" s="98">
        <v>1.4216902655244397E-3</v>
      </c>
      <c r="AB51" s="98">
        <v>6.0147387618085502E-4</v>
      </c>
      <c r="AC51" s="98">
        <v>1.2643680860810786E-3</v>
      </c>
      <c r="AD51" s="98">
        <v>3.1410883832073393E-3</v>
      </c>
      <c r="AE51" s="98">
        <v>6.5990680866108767E-4</v>
      </c>
      <c r="AF51" s="98">
        <v>4.0771890981647491E-3</v>
      </c>
      <c r="AG51" s="98">
        <v>3.1513921605067332E-3</v>
      </c>
      <c r="AH51" s="98">
        <v>8.5272518970932066E-4</v>
      </c>
      <c r="AI51" s="98">
        <v>2.2564156659955056E-3</v>
      </c>
      <c r="AJ51" s="98">
        <v>1.174116635832655E-3</v>
      </c>
      <c r="AK51" s="98">
        <v>1.5694478847247081E-4</v>
      </c>
      <c r="AL51" s="98">
        <v>3.3896014511283979E-4</v>
      </c>
      <c r="AM51" s="98">
        <v>3.1944345580940054E-3</v>
      </c>
      <c r="AN51" s="98">
        <v>3.4220562972980743E-3</v>
      </c>
      <c r="AO51" s="98">
        <v>1.8160274367334899E-3</v>
      </c>
      <c r="AP51" s="98">
        <v>5.1882589248030677E-3</v>
      </c>
      <c r="AQ51" s="98">
        <v>2.7083916286958516E-3</v>
      </c>
      <c r="AR51" s="98">
        <v>1.9482974495192362E-3</v>
      </c>
      <c r="AS51" s="98">
        <v>-9.083255041835899E-5</v>
      </c>
      <c r="AT51" s="98">
        <v>9.6361418690176089E-4</v>
      </c>
      <c r="AU51" s="98">
        <v>1.442212803615833E-3</v>
      </c>
      <c r="AV51" s="98">
        <v>4.6586046877077509E-4</v>
      </c>
      <c r="AW51" s="98">
        <v>2.7579624954273199E-3</v>
      </c>
      <c r="AX51" s="98">
        <f>VARP('Rendements titres'!$AW$4:$AW$183)</f>
        <v>6.4349109233813309E-3</v>
      </c>
      <c r="AY51" s="98">
        <f>AX52</f>
        <v>2.5282046856706869E-3</v>
      </c>
      <c r="AZ51" s="98">
        <f>AX53</f>
        <v>3.5390829029490322E-3</v>
      </c>
    </row>
    <row r="52" spans="1:52" s="100" customFormat="1">
      <c r="A52" s="65"/>
      <c r="B52" s="65" t="s">
        <v>121</v>
      </c>
      <c r="C52" s="100">
        <v>1.6442977686033748E-3</v>
      </c>
      <c r="D52" s="100">
        <v>1.7606296234092425E-3</v>
      </c>
      <c r="E52" s="100">
        <v>1.8608412716530842E-3</v>
      </c>
      <c r="F52" s="100">
        <v>1.0237747077490003E-3</v>
      </c>
      <c r="G52" s="100">
        <v>2.1549613951927001E-3</v>
      </c>
      <c r="H52" s="100">
        <v>1.4411491357832281E-3</v>
      </c>
      <c r="I52" s="100">
        <v>2.7363876537536817E-3</v>
      </c>
      <c r="J52" s="100">
        <v>3.5636965438906978E-4</v>
      </c>
      <c r="K52" s="100">
        <v>2.5009420990463453E-3</v>
      </c>
      <c r="L52" s="100">
        <v>8.108205986013025E-4</v>
      </c>
      <c r="M52" s="100">
        <v>2.2954304380591122E-3</v>
      </c>
      <c r="N52" s="100">
        <v>3.3267470183489154E-3</v>
      </c>
      <c r="O52" s="100">
        <v>2.4673962550985453E-3</v>
      </c>
      <c r="P52" s="100">
        <v>5.0335785038550926E-4</v>
      </c>
      <c r="Q52" s="100">
        <v>2.6518329442515032E-3</v>
      </c>
      <c r="R52" s="100">
        <v>3.4975498885324585E-3</v>
      </c>
      <c r="S52" s="100">
        <v>2.5400378700354657E-3</v>
      </c>
      <c r="T52" s="100">
        <v>1.841510953951798E-3</v>
      </c>
      <c r="U52" s="100">
        <v>2.9795144575457478E-3</v>
      </c>
      <c r="V52" s="100">
        <v>2.0102182671903608E-3</v>
      </c>
      <c r="W52" s="100">
        <v>2.0462619275735425E-3</v>
      </c>
      <c r="X52" s="100">
        <v>3.7326058250049762E-3</v>
      </c>
      <c r="Y52" s="100">
        <v>2.1657245835526909E-3</v>
      </c>
      <c r="Z52" s="100">
        <v>2.0041266632205394E-3</v>
      </c>
      <c r="AA52" s="100">
        <v>7.2482510666172135E-4</v>
      </c>
      <c r="AB52" s="100">
        <v>7.9275953570173729E-4</v>
      </c>
      <c r="AC52" s="100">
        <v>1.1917504159880358E-3</v>
      </c>
      <c r="AD52" s="100">
        <v>1.6392062835659869E-3</v>
      </c>
      <c r="AE52" s="100">
        <v>1.2463858673345267E-4</v>
      </c>
      <c r="AF52" s="100">
        <v>3.0316176011536832E-3</v>
      </c>
      <c r="AG52" s="100">
        <v>1.8602919072784659E-3</v>
      </c>
      <c r="AH52" s="100">
        <v>3.5027491549509865E-4</v>
      </c>
      <c r="AI52" s="100">
        <v>2.0974206577337958E-3</v>
      </c>
      <c r="AJ52" s="100">
        <v>1.3162616316633917E-3</v>
      </c>
      <c r="AK52" s="100">
        <v>1.3963853291310447E-4</v>
      </c>
      <c r="AL52" s="100">
        <v>1.1470990690369194E-3</v>
      </c>
      <c r="AM52" s="100">
        <v>2.6220843471478493E-3</v>
      </c>
      <c r="AN52" s="100">
        <v>2.5758580039863732E-3</v>
      </c>
      <c r="AO52" s="100">
        <v>2.8133262164889618E-3</v>
      </c>
      <c r="AP52" s="100">
        <v>3.4295977833704483E-3</v>
      </c>
      <c r="AQ52" s="100">
        <v>2.2749700418630598E-3</v>
      </c>
      <c r="AR52" s="100">
        <v>1.88649779352757E-3</v>
      </c>
      <c r="AS52" s="100">
        <v>-8.605919799574069E-5</v>
      </c>
      <c r="AT52" s="100">
        <v>9.995726243056469E-4</v>
      </c>
      <c r="AU52" s="100">
        <v>1.1980539756300203E-3</v>
      </c>
      <c r="AV52" s="100">
        <v>-1.114404749401274E-4</v>
      </c>
      <c r="AW52" s="100">
        <v>1.6267093641769113E-3</v>
      </c>
      <c r="AX52" s="100">
        <v>2.5282046856706869E-3</v>
      </c>
      <c r="AY52" s="100">
        <f>VARP('Rendements titres'!$AX$4:$AX$183)</f>
        <v>5.858351203856884E-3</v>
      </c>
      <c r="AZ52" s="100">
        <f>AY53</f>
        <v>3.0031429718272232E-3</v>
      </c>
    </row>
    <row r="53" spans="1:52" s="98" customFormat="1">
      <c r="A53"/>
      <c r="B53" t="s">
        <v>123</v>
      </c>
      <c r="C53" s="98">
        <v>1.3884842651713742E-3</v>
      </c>
      <c r="D53" s="98">
        <v>3.3254038350885055E-3</v>
      </c>
      <c r="E53" s="98">
        <v>2.2571220211398961E-3</v>
      </c>
      <c r="F53" s="98">
        <v>7.9125277825397287E-4</v>
      </c>
      <c r="G53" s="98">
        <v>2.8563010627341845E-3</v>
      </c>
      <c r="H53" s="98">
        <v>2.2226961207644324E-3</v>
      </c>
      <c r="I53" s="98">
        <v>4.4651318438537965E-3</v>
      </c>
      <c r="J53" s="98">
        <v>2.4593618607353108E-4</v>
      </c>
      <c r="K53" s="98">
        <v>3.1295123540440359E-3</v>
      </c>
      <c r="L53" s="98">
        <v>1.4582399164113191E-3</v>
      </c>
      <c r="M53" s="98">
        <v>2.8328501247558823E-3</v>
      </c>
      <c r="N53" s="98">
        <v>6.098473596651193E-3</v>
      </c>
      <c r="O53" s="98">
        <v>4.2301344659880277E-3</v>
      </c>
      <c r="P53" s="98">
        <v>6.8094389410560947E-4</v>
      </c>
      <c r="Q53" s="98">
        <v>2.2058230190370042E-3</v>
      </c>
      <c r="R53" s="98">
        <v>6.2990076233392315E-3</v>
      </c>
      <c r="S53" s="98">
        <v>5.7998764005860451E-3</v>
      </c>
      <c r="T53" s="98">
        <v>1.6904449655319805E-3</v>
      </c>
      <c r="U53" s="98">
        <v>4.7959898629484745E-3</v>
      </c>
      <c r="V53" s="98">
        <v>2.0062034777011614E-3</v>
      </c>
      <c r="W53" s="98">
        <v>4.3407723954960765E-3</v>
      </c>
      <c r="X53" s="98">
        <v>6.6444568463005357E-3</v>
      </c>
      <c r="Y53" s="98">
        <v>3.2152801503648964E-3</v>
      </c>
      <c r="Z53" s="98">
        <v>2.8669687789069876E-3</v>
      </c>
      <c r="AA53" s="98">
        <v>6.9620053724123762E-4</v>
      </c>
      <c r="AB53" s="98">
        <v>8.8886477799906963E-4</v>
      </c>
      <c r="AC53" s="98">
        <v>1.4851170882601316E-3</v>
      </c>
      <c r="AD53" s="98">
        <v>2.7007331492872435E-3</v>
      </c>
      <c r="AE53" s="98">
        <v>4.0195920312644873E-4</v>
      </c>
      <c r="AF53" s="98">
        <v>6.2541922183070447E-3</v>
      </c>
      <c r="AG53" s="98">
        <v>3.3573959855329881E-3</v>
      </c>
      <c r="AH53" s="98">
        <v>1.6684593781331357E-4</v>
      </c>
      <c r="AI53" s="98">
        <v>2.1401228571859641E-3</v>
      </c>
      <c r="AJ53" s="98">
        <v>1.2882739619432136E-3</v>
      </c>
      <c r="AK53" s="98">
        <v>2.7927888256739096E-4</v>
      </c>
      <c r="AL53" s="98">
        <v>5.4925882005696944E-4</v>
      </c>
      <c r="AM53" s="98">
        <v>4.7923547841729674E-3</v>
      </c>
      <c r="AN53" s="98">
        <v>3.1407170627011168E-3</v>
      </c>
      <c r="AO53" s="98">
        <v>2.4488232393903523E-3</v>
      </c>
      <c r="AP53" s="98">
        <v>8.1871652462854345E-3</v>
      </c>
      <c r="AQ53" s="98">
        <v>3.2456920674054919E-3</v>
      </c>
      <c r="AR53" s="98">
        <v>2.3259876738537834E-3</v>
      </c>
      <c r="AS53" s="98">
        <v>-3.1396705423791533E-4</v>
      </c>
      <c r="AT53" s="98">
        <v>1.2271215954415E-3</v>
      </c>
      <c r="AU53" s="98">
        <v>1.9567296108268738E-3</v>
      </c>
      <c r="AV53" s="98">
        <v>-3.8847552641297839E-5</v>
      </c>
      <c r="AW53" s="98">
        <v>2.1794600778279457E-3</v>
      </c>
      <c r="AX53" s="98">
        <v>3.5390829029490322E-3</v>
      </c>
      <c r="AY53" s="98">
        <v>3.0031429718272232E-3</v>
      </c>
      <c r="AZ53" s="98">
        <f>VARP('Rendements titres'!$AY$4:$AY$183)</f>
        <v>1.078296554484437E-2</v>
      </c>
    </row>
    <row r="55" spans="1:52">
      <c r="A55" s="68" t="s">
        <v>139</v>
      </c>
      <c r="B55" s="68"/>
      <c r="C55" s="68"/>
      <c r="D55" s="68"/>
    </row>
    <row r="57" spans="1:52">
      <c r="C57" t="str">
        <f t="shared" ref="C57:AZ57" si="0">C3</f>
        <v>AB INBEV</v>
      </c>
      <c r="D57" t="str">
        <f t="shared" si="0"/>
        <v>LVMH</v>
      </c>
      <c r="E57" t="str">
        <f t="shared" si="0"/>
        <v>TOTAL</v>
      </c>
      <c r="F57" t="str">
        <f t="shared" si="0"/>
        <v>UNILEVER</v>
      </c>
      <c r="G57" t="str">
        <f t="shared" si="0"/>
        <v>SAP</v>
      </c>
      <c r="H57" t="str">
        <f t="shared" si="0"/>
        <v>L'ORÉAL</v>
      </c>
      <c r="I57" t="str">
        <f t="shared" si="0"/>
        <v>SIEMENS</v>
      </c>
      <c r="J57" t="str">
        <f t="shared" si="0"/>
        <v>INDITEX</v>
      </c>
      <c r="K57" t="str">
        <f t="shared" si="0"/>
        <v>BAYER</v>
      </c>
      <c r="L57" t="str">
        <f t="shared" si="0"/>
        <v>SANOFI</v>
      </c>
      <c r="M57" t="str">
        <f t="shared" si="0"/>
        <v>AIRBUS SE</v>
      </c>
      <c r="N57" t="str">
        <f t="shared" si="0"/>
        <v>ALLIANZ</v>
      </c>
      <c r="O57" t="str">
        <f t="shared" si="0"/>
        <v>BASF</v>
      </c>
      <c r="P57" t="str">
        <f t="shared" si="0"/>
        <v>BANCO SANTANDER</v>
      </c>
      <c r="Q57" t="str">
        <f t="shared" si="0"/>
        <v>ASML HOLDING</v>
      </c>
      <c r="R57" t="str">
        <f t="shared" si="0"/>
        <v>VOLKSWAGEN</v>
      </c>
      <c r="S57" t="str">
        <f t="shared" si="0"/>
        <v>BNP PARIBAS</v>
      </c>
      <c r="T57" t="str">
        <f t="shared" si="0"/>
        <v>DEUTSCHE TELEKOM</v>
      </c>
      <c r="U57" t="str">
        <f t="shared" si="0"/>
        <v>DAIMLER</v>
      </c>
      <c r="V57" t="str">
        <f t="shared" si="0"/>
        <v>ENI</v>
      </c>
      <c r="W57" t="str">
        <f t="shared" si="0"/>
        <v>BMW</v>
      </c>
      <c r="X57" t="str">
        <f t="shared" si="0"/>
        <v>AXA</v>
      </c>
      <c r="Y57" t="str">
        <f t="shared" si="0"/>
        <v>VINCI</v>
      </c>
      <c r="Z57" t="str">
        <f t="shared" si="0"/>
        <v>ENEL</v>
      </c>
      <c r="AA57" t="str">
        <f t="shared" si="0"/>
        <v>ING GROEP</v>
      </c>
      <c r="AB57" t="str">
        <f t="shared" si="0"/>
        <v>AIR LIQUIDE</v>
      </c>
      <c r="AC57" t="str">
        <f t="shared" si="0"/>
        <v>DANONE</v>
      </c>
      <c r="AD57" t="str">
        <f t="shared" si="0"/>
        <v>SAFRAN</v>
      </c>
      <c r="AE57" t="str">
        <f t="shared" si="0"/>
        <v>IBERDROLA</v>
      </c>
      <c r="AF57" t="str">
        <f t="shared" si="0"/>
        <v>INTESA SANPAOLO</v>
      </c>
      <c r="AG57" t="str">
        <f t="shared" si="0"/>
        <v>SCHNEIDER ELECTRIC SE</v>
      </c>
      <c r="AH57" t="str">
        <f t="shared" si="0"/>
        <v>BANCO BILBAO</v>
      </c>
      <c r="AI57" t="str">
        <f t="shared" si="0"/>
        <v>ADIDAS</v>
      </c>
      <c r="AJ57" t="str">
        <f t="shared" si="0"/>
        <v>ORANGE</v>
      </c>
      <c r="AK57" t="str">
        <f t="shared" si="0"/>
        <v>TELEFONICA</v>
      </c>
      <c r="AL57" t="str">
        <f t="shared" si="0"/>
        <v>FRESENIUS</v>
      </c>
      <c r="AM57" t="str">
        <f t="shared" si="0"/>
        <v>DEUTSCHE POST</v>
      </c>
      <c r="AN57" t="str">
        <f t="shared" si="0"/>
        <v>ROYAL PHILIPS</v>
      </c>
      <c r="AO57" t="str">
        <f t="shared" si="0"/>
        <v>ENGIE</v>
      </c>
      <c r="AP57" t="str">
        <f t="shared" si="0"/>
        <v>SOCIÉTÉ GÉNÉRALE</v>
      </c>
      <c r="AQ57" t="str">
        <f t="shared" si="0"/>
        <v>NOKIA</v>
      </c>
      <c r="AR57" t="str">
        <f t="shared" si="0"/>
        <v>VIVENDI</v>
      </c>
      <c r="AS57" t="str">
        <f t="shared" si="0"/>
        <v>MUENCHENER RUECKVERSICHERUNGS</v>
      </c>
      <c r="AT57" t="str">
        <f t="shared" si="0"/>
        <v>ESSILOR INTERNATIONAL</v>
      </c>
      <c r="AU57" t="str">
        <f t="shared" si="0"/>
        <v>UNIBAIL-RODAMCO-WESTFIELD</v>
      </c>
      <c r="AV57" t="str">
        <f t="shared" si="0"/>
        <v>AHOLD DELHAIZE</v>
      </c>
      <c r="AW57" t="str">
        <f t="shared" si="0"/>
        <v>CRH PLC</v>
      </c>
      <c r="AX57" t="str">
        <f t="shared" si="0"/>
        <v>SAINT-GOBAIN</v>
      </c>
      <c r="AY57" t="str">
        <f t="shared" si="0"/>
        <v>E.ON</v>
      </c>
      <c r="AZ57" t="str">
        <f t="shared" si="0"/>
        <v>DEUTSCHE BANK</v>
      </c>
    </row>
    <row r="58" spans="1:52">
      <c r="B58" t="str">
        <f t="shared" ref="B58:B107" si="1">B4</f>
        <v>AB INBEV</v>
      </c>
      <c r="C58" s="98">
        <f>C4*12</f>
        <v>6.3411245497655117E-2</v>
      </c>
      <c r="D58" s="98">
        <f t="shared" ref="D58:AZ63" si="2">D4*12</f>
        <v>2.032949561832384E-2</v>
      </c>
      <c r="E58" s="98">
        <f t="shared" si="2"/>
        <v>1.1664978233085712E-2</v>
      </c>
      <c r="F58" s="98">
        <f t="shared" si="2"/>
        <v>1.5495446490117425E-2</v>
      </c>
      <c r="G58" s="98">
        <f t="shared" si="2"/>
        <v>1.6677620240870397E-2</v>
      </c>
      <c r="H58" s="98">
        <f t="shared" si="2"/>
        <v>1.2800009418988931E-2</v>
      </c>
      <c r="I58" s="98">
        <f t="shared" si="2"/>
        <v>2.1819028773262097E-2</v>
      </c>
      <c r="J58" s="98">
        <f t="shared" si="2"/>
        <v>9.375804483153876E-3</v>
      </c>
      <c r="K58" s="98">
        <f t="shared" si="2"/>
        <v>2.2761592829932956E-2</v>
      </c>
      <c r="L58" s="98">
        <f t="shared" si="2"/>
        <v>1.5180890913087879E-2</v>
      </c>
      <c r="M58" s="98">
        <f t="shared" si="2"/>
        <v>2.4522500792571365E-2</v>
      </c>
      <c r="N58" s="98">
        <f t="shared" si="2"/>
        <v>1.5389763283458365E-2</v>
      </c>
      <c r="O58" s="98">
        <f t="shared" si="2"/>
        <v>2.2002422481048611E-2</v>
      </c>
      <c r="P58" s="98">
        <f t="shared" si="2"/>
        <v>7.213708571149881E-3</v>
      </c>
      <c r="Q58" s="98">
        <f t="shared" si="2"/>
        <v>1.7799467210623324E-2</v>
      </c>
      <c r="R58" s="98">
        <f t="shared" si="2"/>
        <v>3.9614472707809684E-2</v>
      </c>
      <c r="S58" s="98">
        <f t="shared" si="2"/>
        <v>9.9946029390676708E-3</v>
      </c>
      <c r="T58" s="98">
        <f t="shared" si="2"/>
        <v>9.0224828676412159E-3</v>
      </c>
      <c r="U58" s="98">
        <f t="shared" si="2"/>
        <v>3.0295406991316557E-2</v>
      </c>
      <c r="V58" s="98">
        <f t="shared" si="2"/>
        <v>1.1521079779024411E-2</v>
      </c>
      <c r="W58" s="98">
        <f t="shared" si="2"/>
        <v>1.9604294499951234E-2</v>
      </c>
      <c r="X58" s="98">
        <f t="shared" si="2"/>
        <v>1.6846051353877366E-2</v>
      </c>
      <c r="Y58" s="98">
        <f t="shared" si="2"/>
        <v>1.0645921952799672E-2</v>
      </c>
      <c r="Z58" s="98">
        <f t="shared" si="2"/>
        <v>1.0999119853832107E-2</v>
      </c>
      <c r="AA58" s="98">
        <f t="shared" si="2"/>
        <v>3.0114785578466412E-2</v>
      </c>
      <c r="AB58" s="98">
        <f t="shared" si="2"/>
        <v>5.4811574337614256E-3</v>
      </c>
      <c r="AC58" s="98">
        <f t="shared" si="2"/>
        <v>1.1716479785799577E-2</v>
      </c>
      <c r="AD58" s="98">
        <f t="shared" si="2"/>
        <v>2.0750512807671803E-2</v>
      </c>
      <c r="AE58" s="98">
        <f t="shared" si="2"/>
        <v>8.1723183631819199E-3</v>
      </c>
      <c r="AF58" s="98">
        <f t="shared" si="2"/>
        <v>1.0034112492042821E-2</v>
      </c>
      <c r="AG58" s="98">
        <f t="shared" si="2"/>
        <v>1.9557139654812396E-2</v>
      </c>
      <c r="AH58" s="98">
        <f t="shared" si="2"/>
        <v>6.4380592627687585E-3</v>
      </c>
      <c r="AI58" s="98">
        <f t="shared" si="2"/>
        <v>2.5287048805010603E-2</v>
      </c>
      <c r="AJ58" s="98">
        <f t="shared" si="2"/>
        <v>6.2649297694940768E-3</v>
      </c>
      <c r="AK58" s="98">
        <f t="shared" si="2"/>
        <v>-8.1301640882718951E-4</v>
      </c>
      <c r="AL58" s="98">
        <f t="shared" si="2"/>
        <v>1.2050257060128713E-2</v>
      </c>
      <c r="AM58" s="98">
        <f t="shared" si="2"/>
        <v>1.3665072498824014E-2</v>
      </c>
      <c r="AN58" s="98">
        <f t="shared" si="2"/>
        <v>2.9975212957598616E-2</v>
      </c>
      <c r="AO58" s="98">
        <f t="shared" si="2"/>
        <v>2.1551516973592304E-2</v>
      </c>
      <c r="AP58" s="98">
        <f t="shared" si="2"/>
        <v>2.4751460019485666E-2</v>
      </c>
      <c r="AQ58" s="98">
        <f t="shared" si="2"/>
        <v>1.9551777360850113E-2</v>
      </c>
      <c r="AR58" s="98">
        <f t="shared" si="2"/>
        <v>6.3291223000327421E-3</v>
      </c>
      <c r="AS58" s="98">
        <f t="shared" si="2"/>
        <v>-3.0619025792926551E-3</v>
      </c>
      <c r="AT58" s="98">
        <f t="shared" si="2"/>
        <v>1.5051661892132017E-2</v>
      </c>
      <c r="AU58" s="98">
        <f t="shared" si="2"/>
        <v>2.0309741686304086E-2</v>
      </c>
      <c r="AV58" s="98">
        <f t="shared" si="2"/>
        <v>-1.6822964357212786E-2</v>
      </c>
      <c r="AW58" s="98">
        <f t="shared" si="2"/>
        <v>1.5640410367564882E-2</v>
      </c>
      <c r="AX58" s="98">
        <f t="shared" si="2"/>
        <v>1.7821925495722892E-2</v>
      </c>
      <c r="AY58" s="98">
        <f t="shared" si="2"/>
        <v>1.9731573223240498E-2</v>
      </c>
      <c r="AZ58" s="98">
        <f t="shared" si="2"/>
        <v>1.666181118205649E-2</v>
      </c>
    </row>
    <row r="59" spans="1:52">
      <c r="B59" t="str">
        <f t="shared" si="1"/>
        <v>LVMH</v>
      </c>
      <c r="C59" s="98">
        <f t="shared" ref="C59:R107" si="3">C5*12</f>
        <v>2.032949561832384E-2</v>
      </c>
      <c r="D59" s="98">
        <f t="shared" si="3"/>
        <v>5.0910510569864571E-2</v>
      </c>
      <c r="E59" s="98">
        <f t="shared" si="3"/>
        <v>1.9599560294121288E-2</v>
      </c>
      <c r="F59" s="98">
        <f t="shared" si="3"/>
        <v>1.234684559054825E-2</v>
      </c>
      <c r="G59" s="98">
        <f t="shared" si="3"/>
        <v>2.4173351336650349E-2</v>
      </c>
      <c r="H59" s="98">
        <f t="shared" si="3"/>
        <v>2.0689212080246849E-2</v>
      </c>
      <c r="I59" s="98">
        <f t="shared" si="3"/>
        <v>3.3235952549399067E-2</v>
      </c>
      <c r="J59" s="98">
        <f t="shared" si="3"/>
        <v>4.3703056110163578E-3</v>
      </c>
      <c r="K59" s="98">
        <f t="shared" si="3"/>
        <v>2.4785290583496315E-2</v>
      </c>
      <c r="L59" s="98">
        <f t="shared" si="3"/>
        <v>1.1595349892618232E-2</v>
      </c>
      <c r="M59" s="98">
        <f t="shared" si="3"/>
        <v>3.5160471792206875E-2</v>
      </c>
      <c r="N59" s="98">
        <f t="shared" si="3"/>
        <v>3.4657308475963475E-2</v>
      </c>
      <c r="O59" s="98">
        <f t="shared" si="3"/>
        <v>3.3229523763193117E-2</v>
      </c>
      <c r="P59" s="98">
        <f t="shared" si="3"/>
        <v>-9.0414903990662491E-4</v>
      </c>
      <c r="Q59" s="98">
        <f t="shared" si="3"/>
        <v>3.12567531793266E-2</v>
      </c>
      <c r="R59" s="98">
        <f t="shared" si="3"/>
        <v>4.8990919423455889E-2</v>
      </c>
      <c r="S59" s="98">
        <f t="shared" si="2"/>
        <v>2.8683018475045875E-2</v>
      </c>
      <c r="T59" s="98">
        <f t="shared" si="2"/>
        <v>1.3098643032752488E-2</v>
      </c>
      <c r="U59" s="98">
        <f t="shared" si="2"/>
        <v>4.4717439145473915E-2</v>
      </c>
      <c r="V59" s="98">
        <f t="shared" si="2"/>
        <v>1.8965644489024828E-2</v>
      </c>
      <c r="W59" s="98">
        <f t="shared" si="2"/>
        <v>3.9739148680559035E-2</v>
      </c>
      <c r="X59" s="98">
        <f t="shared" si="2"/>
        <v>3.3347330279933939E-2</v>
      </c>
      <c r="Y59" s="98">
        <f t="shared" si="2"/>
        <v>2.532308108931864E-2</v>
      </c>
      <c r="Z59" s="98">
        <f t="shared" si="2"/>
        <v>2.0923178159645235E-2</v>
      </c>
      <c r="AA59" s="98">
        <f t="shared" si="2"/>
        <v>9.6309865004146743E-3</v>
      </c>
      <c r="AB59" s="98">
        <f t="shared" si="2"/>
        <v>1.3176713984521728E-3</v>
      </c>
      <c r="AC59" s="98">
        <f t="shared" si="2"/>
        <v>1.5522860987778156E-2</v>
      </c>
      <c r="AD59" s="98">
        <f t="shared" si="2"/>
        <v>3.1939525212515911E-2</v>
      </c>
      <c r="AE59" s="98">
        <f t="shared" si="2"/>
        <v>2.0993265367282611E-3</v>
      </c>
      <c r="AF59" s="98">
        <f t="shared" si="2"/>
        <v>3.3958489057359736E-2</v>
      </c>
      <c r="AG59" s="98">
        <f t="shared" si="2"/>
        <v>3.4172207551346284E-2</v>
      </c>
      <c r="AH59" s="98">
        <f t="shared" si="2"/>
        <v>-2.3604834872042336E-3</v>
      </c>
      <c r="AI59" s="98">
        <f t="shared" si="2"/>
        <v>2.6036416949279662E-2</v>
      </c>
      <c r="AJ59" s="98">
        <f t="shared" si="2"/>
        <v>1.7890259923309788E-2</v>
      </c>
      <c r="AK59" s="98">
        <f t="shared" si="2"/>
        <v>-1.0940358319478443E-3</v>
      </c>
      <c r="AL59" s="98">
        <f t="shared" si="2"/>
        <v>5.3770835039477207E-3</v>
      </c>
      <c r="AM59" s="98">
        <f t="shared" si="2"/>
        <v>2.7726677065958685E-2</v>
      </c>
      <c r="AN59" s="98">
        <f t="shared" si="2"/>
        <v>3.2362970085901888E-2</v>
      </c>
      <c r="AO59" s="98">
        <f t="shared" si="2"/>
        <v>1.7917784215949972E-2</v>
      </c>
      <c r="AP59" s="98">
        <f t="shared" si="2"/>
        <v>4.3317134759373793E-2</v>
      </c>
      <c r="AQ59" s="98">
        <f t="shared" si="2"/>
        <v>3.0821941544276171E-2</v>
      </c>
      <c r="AR59" s="98">
        <f t="shared" si="2"/>
        <v>2.0508188634680753E-2</v>
      </c>
      <c r="AS59" s="98">
        <f t="shared" si="2"/>
        <v>-4.2608522273337627E-4</v>
      </c>
      <c r="AT59" s="98">
        <f t="shared" si="2"/>
        <v>1.3719112517895269E-2</v>
      </c>
      <c r="AU59" s="98">
        <f t="shared" si="2"/>
        <v>2.2167223960700484E-2</v>
      </c>
      <c r="AV59" s="98">
        <f t="shared" si="2"/>
        <v>3.6197879734349864E-3</v>
      </c>
      <c r="AW59" s="98">
        <f t="shared" si="2"/>
        <v>1.4560773952866507E-2</v>
      </c>
      <c r="AX59" s="98">
        <f t="shared" si="2"/>
        <v>3.5127440964936654E-2</v>
      </c>
      <c r="AY59" s="98">
        <f t="shared" si="2"/>
        <v>2.1127555480910911E-2</v>
      </c>
      <c r="AZ59" s="98">
        <f t="shared" si="2"/>
        <v>3.9904846021062063E-2</v>
      </c>
    </row>
    <row r="60" spans="1:52">
      <c r="B60" t="str">
        <f t="shared" si="1"/>
        <v>TOTAL</v>
      </c>
      <c r="C60" s="98">
        <f t="shared" si="3"/>
        <v>1.1664978233085712E-2</v>
      </c>
      <c r="D60" s="98">
        <f t="shared" si="2"/>
        <v>1.9599560294121288E-2</v>
      </c>
      <c r="E60" s="98">
        <f t="shared" si="2"/>
        <v>3.865506424256071E-2</v>
      </c>
      <c r="F60" s="98">
        <f t="shared" si="2"/>
        <v>1.1286884882619291E-2</v>
      </c>
      <c r="G60" s="98">
        <f t="shared" si="2"/>
        <v>1.6658037623298233E-2</v>
      </c>
      <c r="H60" s="98">
        <f t="shared" si="2"/>
        <v>1.2022617984512096E-2</v>
      </c>
      <c r="I60" s="98">
        <f t="shared" si="2"/>
        <v>2.1111720921866514E-2</v>
      </c>
      <c r="J60" s="98">
        <f t="shared" si="2"/>
        <v>5.1697414869371142E-3</v>
      </c>
      <c r="K60" s="98">
        <f t="shared" si="2"/>
        <v>1.9345007516963639E-2</v>
      </c>
      <c r="L60" s="98">
        <f t="shared" si="2"/>
        <v>9.069922142247425E-3</v>
      </c>
      <c r="M60" s="98">
        <f t="shared" si="2"/>
        <v>2.9589069393527512E-2</v>
      </c>
      <c r="N60" s="98">
        <f t="shared" si="2"/>
        <v>2.4427355202265605E-2</v>
      </c>
      <c r="O60" s="98">
        <f t="shared" si="2"/>
        <v>2.4204713786294095E-2</v>
      </c>
      <c r="P60" s="98">
        <f t="shared" si="2"/>
        <v>4.6074266972998545E-3</v>
      </c>
      <c r="Q60" s="98">
        <f t="shared" si="2"/>
        <v>2.3687795978360741E-2</v>
      </c>
      <c r="R60" s="98">
        <f t="shared" si="2"/>
        <v>2.5668753036948419E-2</v>
      </c>
      <c r="S60" s="98">
        <f t="shared" si="2"/>
        <v>2.2352755354936867E-2</v>
      </c>
      <c r="T60" s="98">
        <f t="shared" si="2"/>
        <v>1.4326302119699793E-2</v>
      </c>
      <c r="U60" s="98">
        <f t="shared" si="2"/>
        <v>2.6246603630395861E-2</v>
      </c>
      <c r="V60" s="98">
        <f t="shared" si="2"/>
        <v>2.7468911055720781E-2</v>
      </c>
      <c r="W60" s="98">
        <f t="shared" si="2"/>
        <v>1.938389323118522E-2</v>
      </c>
      <c r="X60" s="98">
        <f t="shared" si="2"/>
        <v>2.8130708961043055E-2</v>
      </c>
      <c r="Y60" s="98">
        <f t="shared" si="2"/>
        <v>2.1275336270956929E-2</v>
      </c>
      <c r="Z60" s="98">
        <f t="shared" si="2"/>
        <v>1.6777372040847713E-2</v>
      </c>
      <c r="AA60" s="98">
        <f t="shared" si="2"/>
        <v>4.8238454026778661E-3</v>
      </c>
      <c r="AB60" s="98">
        <f t="shared" si="2"/>
        <v>4.6663751754576677E-4</v>
      </c>
      <c r="AC60" s="98">
        <f t="shared" si="2"/>
        <v>1.0682761577858108E-2</v>
      </c>
      <c r="AD60" s="98">
        <f t="shared" si="2"/>
        <v>1.5962195148919806E-2</v>
      </c>
      <c r="AE60" s="98">
        <f t="shared" si="2"/>
        <v>3.5921855892409411E-3</v>
      </c>
      <c r="AF60" s="98">
        <f t="shared" si="2"/>
        <v>2.7646565687625232E-2</v>
      </c>
      <c r="AG60" s="98">
        <f t="shared" si="2"/>
        <v>2.0249405956983886E-2</v>
      </c>
      <c r="AH60" s="98">
        <f t="shared" si="2"/>
        <v>2.5125669708573788E-3</v>
      </c>
      <c r="AI60" s="98">
        <f t="shared" si="2"/>
        <v>1.6294476023858872E-2</v>
      </c>
      <c r="AJ60" s="98">
        <f t="shared" si="2"/>
        <v>1.1192949877150424E-2</v>
      </c>
      <c r="AK60" s="98">
        <f t="shared" si="2"/>
        <v>-1.5274866875028979E-3</v>
      </c>
      <c r="AL60" s="98">
        <f t="shared" si="2"/>
        <v>8.1927001722049662E-3</v>
      </c>
      <c r="AM60" s="98">
        <f t="shared" si="2"/>
        <v>2.0294031916971707E-2</v>
      </c>
      <c r="AN60" s="98">
        <f t="shared" si="2"/>
        <v>2.0073266547497519E-2</v>
      </c>
      <c r="AO60" s="98">
        <f t="shared" si="2"/>
        <v>1.8092436292666839E-2</v>
      </c>
      <c r="AP60" s="98">
        <f t="shared" si="2"/>
        <v>3.3882040607177269E-2</v>
      </c>
      <c r="AQ60" s="98">
        <f t="shared" si="2"/>
        <v>1.5460427123778885E-2</v>
      </c>
      <c r="AR60" s="98">
        <f t="shared" si="2"/>
        <v>1.316308851463906E-2</v>
      </c>
      <c r="AS60" s="98">
        <f t="shared" si="2"/>
        <v>5.49916697823029E-3</v>
      </c>
      <c r="AT60" s="98">
        <f t="shared" si="2"/>
        <v>9.067680978279799E-3</v>
      </c>
      <c r="AU60" s="98">
        <f t="shared" si="2"/>
        <v>1.132924510513378E-2</v>
      </c>
      <c r="AV60" s="98">
        <f t="shared" si="2"/>
        <v>1.0116455474310844E-2</v>
      </c>
      <c r="AW60" s="98">
        <f t="shared" si="2"/>
        <v>2.013188698080071E-2</v>
      </c>
      <c r="AX60" s="98">
        <f t="shared" si="2"/>
        <v>2.2371412792409166E-2</v>
      </c>
      <c r="AY60" s="98">
        <f t="shared" si="2"/>
        <v>2.2330095259837011E-2</v>
      </c>
      <c r="AZ60" s="98">
        <f t="shared" si="2"/>
        <v>2.7085464253678755E-2</v>
      </c>
    </row>
    <row r="61" spans="1:52">
      <c r="B61" t="str">
        <f t="shared" si="1"/>
        <v>UNILEVER</v>
      </c>
      <c r="C61" s="98">
        <f t="shared" si="3"/>
        <v>1.5495446490117425E-2</v>
      </c>
      <c r="D61" s="98">
        <f t="shared" si="2"/>
        <v>1.234684559054825E-2</v>
      </c>
      <c r="E61" s="98">
        <f t="shared" si="2"/>
        <v>1.1286884882619291E-2</v>
      </c>
      <c r="F61" s="98">
        <f t="shared" si="2"/>
        <v>3.0139580749399243E-2</v>
      </c>
      <c r="G61" s="98">
        <f t="shared" si="2"/>
        <v>9.956985406195315E-3</v>
      </c>
      <c r="H61" s="98">
        <f t="shared" si="2"/>
        <v>1.7014385449978582E-2</v>
      </c>
      <c r="I61" s="98">
        <f t="shared" si="2"/>
        <v>1.4385107928077633E-2</v>
      </c>
      <c r="J61" s="98">
        <f t="shared" si="2"/>
        <v>5.6129840884649078E-3</v>
      </c>
      <c r="K61" s="98">
        <f t="shared" si="2"/>
        <v>1.2430341526832339E-2</v>
      </c>
      <c r="L61" s="98">
        <f t="shared" si="2"/>
        <v>1.7764602462971901E-2</v>
      </c>
      <c r="M61" s="98">
        <f t="shared" si="2"/>
        <v>1.6722648068911369E-2</v>
      </c>
      <c r="N61" s="98">
        <f t="shared" si="2"/>
        <v>1.2824279760764423E-2</v>
      </c>
      <c r="O61" s="98">
        <f t="shared" si="2"/>
        <v>1.2997500302977657E-2</v>
      </c>
      <c r="P61" s="98">
        <f t="shared" si="2"/>
        <v>4.3456018578060061E-3</v>
      </c>
      <c r="Q61" s="98">
        <f t="shared" si="2"/>
        <v>1.4833801263644832E-2</v>
      </c>
      <c r="R61" s="98">
        <f t="shared" si="2"/>
        <v>8.9261925304192774E-3</v>
      </c>
      <c r="S61" s="98">
        <f t="shared" si="2"/>
        <v>9.8353068064911935E-3</v>
      </c>
      <c r="T61" s="98">
        <f t="shared" si="2"/>
        <v>8.9161529663341899E-3</v>
      </c>
      <c r="U61" s="98">
        <f t="shared" si="2"/>
        <v>1.7220543507174915E-2</v>
      </c>
      <c r="V61" s="98">
        <f t="shared" si="2"/>
        <v>8.2980654187155192E-3</v>
      </c>
      <c r="W61" s="98">
        <f t="shared" si="2"/>
        <v>1.1153528292681495E-2</v>
      </c>
      <c r="X61" s="98">
        <f t="shared" si="2"/>
        <v>1.7872563683756858E-2</v>
      </c>
      <c r="Y61" s="98">
        <f t="shared" si="2"/>
        <v>1.2735365982631057E-2</v>
      </c>
      <c r="Z61" s="98">
        <f t="shared" si="2"/>
        <v>8.813617418859266E-3</v>
      </c>
      <c r="AA61" s="98">
        <f t="shared" si="2"/>
        <v>2.1423396953458903E-3</v>
      </c>
      <c r="AB61" s="98">
        <f t="shared" si="2"/>
        <v>-7.2396992477854138E-4</v>
      </c>
      <c r="AC61" s="98">
        <f t="shared" si="2"/>
        <v>1.8193666094198618E-2</v>
      </c>
      <c r="AD61" s="98">
        <f t="shared" si="2"/>
        <v>1.7986956390210723E-2</v>
      </c>
      <c r="AE61" s="98">
        <f t="shared" si="2"/>
        <v>2.1358416787967405E-3</v>
      </c>
      <c r="AF61" s="98">
        <f t="shared" si="2"/>
        <v>5.1766925297981993E-3</v>
      </c>
      <c r="AG61" s="98">
        <f t="shared" si="2"/>
        <v>1.5154096791659293E-2</v>
      </c>
      <c r="AH61" s="98">
        <f t="shared" si="2"/>
        <v>1.0371432437035082E-3</v>
      </c>
      <c r="AI61" s="98">
        <f t="shared" si="2"/>
        <v>1.4989297168038717E-2</v>
      </c>
      <c r="AJ61" s="98">
        <f t="shared" si="2"/>
        <v>8.728392705970367E-3</v>
      </c>
      <c r="AK61" s="98">
        <f t="shared" si="2"/>
        <v>-2.3669644136847211E-3</v>
      </c>
      <c r="AL61" s="98">
        <f t="shared" si="2"/>
        <v>8.0599730145998194E-3</v>
      </c>
      <c r="AM61" s="98">
        <f t="shared" si="2"/>
        <v>1.5236653149642589E-2</v>
      </c>
      <c r="AN61" s="98">
        <f t="shared" si="2"/>
        <v>1.8530067409976671E-2</v>
      </c>
      <c r="AO61" s="98">
        <f t="shared" si="2"/>
        <v>1.3022157760320067E-2</v>
      </c>
      <c r="AP61" s="98">
        <f t="shared" si="2"/>
        <v>1.0257900054848217E-2</v>
      </c>
      <c r="AQ61" s="98">
        <f t="shared" si="2"/>
        <v>1.1968518644103893E-2</v>
      </c>
      <c r="AR61" s="98">
        <f t="shared" si="2"/>
        <v>8.2102866925431554E-3</v>
      </c>
      <c r="AS61" s="98">
        <f t="shared" si="2"/>
        <v>-5.748313058991426E-3</v>
      </c>
      <c r="AT61" s="98">
        <f t="shared" si="2"/>
        <v>1.138198455724952E-2</v>
      </c>
      <c r="AU61" s="98">
        <f t="shared" si="2"/>
        <v>1.2351934067582934E-2</v>
      </c>
      <c r="AV61" s="98">
        <f t="shared" si="2"/>
        <v>-5.7542089535363968E-3</v>
      </c>
      <c r="AW61" s="98">
        <f t="shared" si="2"/>
        <v>1.1569461380160009E-2</v>
      </c>
      <c r="AX61" s="98">
        <f t="shared" si="2"/>
        <v>1.145829267903231E-2</v>
      </c>
      <c r="AY61" s="98">
        <f t="shared" si="2"/>
        <v>1.2285296492988004E-2</v>
      </c>
      <c r="AZ61" s="98">
        <f t="shared" si="2"/>
        <v>9.4950333390476753E-3</v>
      </c>
    </row>
    <row r="62" spans="1:52">
      <c r="B62" t="str">
        <f t="shared" si="1"/>
        <v>SAP</v>
      </c>
      <c r="C62" s="98">
        <f t="shared" si="3"/>
        <v>1.6677620240870397E-2</v>
      </c>
      <c r="D62" s="98">
        <f t="shared" si="2"/>
        <v>2.4173351336650349E-2</v>
      </c>
      <c r="E62" s="98">
        <f t="shared" si="2"/>
        <v>1.6658037623298233E-2</v>
      </c>
      <c r="F62" s="98">
        <f t="shared" si="2"/>
        <v>9.956985406195315E-3</v>
      </c>
      <c r="G62" s="98">
        <f t="shared" si="2"/>
        <v>5.187608841331004E-2</v>
      </c>
      <c r="H62" s="98">
        <f t="shared" si="2"/>
        <v>1.8880645725927351E-2</v>
      </c>
      <c r="I62" s="98">
        <f t="shared" si="2"/>
        <v>3.2128701521619632E-2</v>
      </c>
      <c r="J62" s="98">
        <f t="shared" si="2"/>
        <v>8.708093433273461E-4</v>
      </c>
      <c r="K62" s="98">
        <f t="shared" si="2"/>
        <v>2.4793925005015954E-2</v>
      </c>
      <c r="L62" s="98">
        <f t="shared" si="2"/>
        <v>1.2069503862107585E-2</v>
      </c>
      <c r="M62" s="98">
        <f t="shared" si="2"/>
        <v>3.0527183076803584E-2</v>
      </c>
      <c r="N62" s="98">
        <f t="shared" si="2"/>
        <v>4.4186332232736054E-2</v>
      </c>
      <c r="O62" s="98">
        <f t="shared" si="2"/>
        <v>2.6174774972563375E-2</v>
      </c>
      <c r="P62" s="98">
        <f t="shared" si="2"/>
        <v>7.3793222086895541E-3</v>
      </c>
      <c r="Q62" s="98">
        <f t="shared" si="2"/>
        <v>2.8293671948867477E-2</v>
      </c>
      <c r="R62" s="98">
        <f t="shared" si="2"/>
        <v>3.9863459025368371E-2</v>
      </c>
      <c r="S62" s="98">
        <f t="shared" si="2"/>
        <v>3.1392446923634028E-2</v>
      </c>
      <c r="T62" s="98">
        <f t="shared" si="2"/>
        <v>1.3331252061395028E-2</v>
      </c>
      <c r="U62" s="98">
        <f t="shared" si="2"/>
        <v>3.361186023900431E-2</v>
      </c>
      <c r="V62" s="98">
        <f t="shared" si="2"/>
        <v>1.2734905076430356E-2</v>
      </c>
      <c r="W62" s="98">
        <f t="shared" si="2"/>
        <v>3.1358841847548259E-2</v>
      </c>
      <c r="X62" s="98">
        <f t="shared" si="2"/>
        <v>3.946796777965117E-2</v>
      </c>
      <c r="Y62" s="98">
        <f t="shared" si="2"/>
        <v>1.9387013243340266E-2</v>
      </c>
      <c r="Z62" s="98">
        <f t="shared" si="2"/>
        <v>1.5196259557225481E-2</v>
      </c>
      <c r="AA62" s="98">
        <f t="shared" si="2"/>
        <v>6.7558297445476194E-3</v>
      </c>
      <c r="AB62" s="98">
        <f t="shared" si="2"/>
        <v>3.9642312760368214E-3</v>
      </c>
      <c r="AC62" s="98">
        <f t="shared" si="2"/>
        <v>1.3847542324701926E-2</v>
      </c>
      <c r="AD62" s="98">
        <f t="shared" si="2"/>
        <v>2.3589894008349786E-2</v>
      </c>
      <c r="AE62" s="98">
        <f t="shared" si="2"/>
        <v>6.795215524569298E-3</v>
      </c>
      <c r="AF62" s="98">
        <f t="shared" si="2"/>
        <v>3.1735705293176174E-2</v>
      </c>
      <c r="AG62" s="98">
        <f t="shared" si="2"/>
        <v>2.2378883256194006E-2</v>
      </c>
      <c r="AH62" s="98">
        <f t="shared" si="2"/>
        <v>4.2310362968058287E-3</v>
      </c>
      <c r="AI62" s="98">
        <f t="shared" si="2"/>
        <v>2.3235674795044244E-2</v>
      </c>
      <c r="AJ62" s="98">
        <f t="shared" si="2"/>
        <v>1.2992727616135171E-2</v>
      </c>
      <c r="AK62" s="98">
        <f t="shared" si="2"/>
        <v>-2.1758696905675693E-3</v>
      </c>
      <c r="AL62" s="98">
        <f t="shared" si="2"/>
        <v>1.0345323123761959E-2</v>
      </c>
      <c r="AM62" s="98">
        <f t="shared" si="2"/>
        <v>2.9628797035575215E-2</v>
      </c>
      <c r="AN62" s="98">
        <f t="shared" si="2"/>
        <v>3.2387988587613888E-2</v>
      </c>
      <c r="AO62" s="98">
        <f t="shared" si="2"/>
        <v>1.6781330009525579E-2</v>
      </c>
      <c r="AP62" s="98">
        <f t="shared" si="2"/>
        <v>4.1054915938991215E-2</v>
      </c>
      <c r="AQ62" s="98">
        <f t="shared" si="2"/>
        <v>2.3300461859462263E-2</v>
      </c>
      <c r="AR62" s="98">
        <f t="shared" si="2"/>
        <v>1.8351461274892945E-2</v>
      </c>
      <c r="AS62" s="98">
        <f t="shared" si="2"/>
        <v>-4.8698826486548146E-3</v>
      </c>
      <c r="AT62" s="98">
        <f t="shared" si="2"/>
        <v>9.2342139196248483E-3</v>
      </c>
      <c r="AU62" s="98">
        <f t="shared" si="2"/>
        <v>1.6566119697221583E-2</v>
      </c>
      <c r="AV62" s="98">
        <f t="shared" si="2"/>
        <v>5.547617232393276E-3</v>
      </c>
      <c r="AW62" s="98">
        <f t="shared" si="2"/>
        <v>1.183549089541518E-2</v>
      </c>
      <c r="AX62" s="98">
        <f t="shared" si="2"/>
        <v>2.7832190856520365E-2</v>
      </c>
      <c r="AY62" s="98">
        <f t="shared" si="2"/>
        <v>2.5859536742312401E-2</v>
      </c>
      <c r="AZ62" s="98">
        <f t="shared" si="2"/>
        <v>3.4275612752810214E-2</v>
      </c>
    </row>
    <row r="63" spans="1:52">
      <c r="B63" t="str">
        <f t="shared" si="1"/>
        <v>L'ORÉAL</v>
      </c>
      <c r="C63" s="98">
        <f t="shared" si="3"/>
        <v>1.2800009418988931E-2</v>
      </c>
      <c r="D63" s="98">
        <f t="shared" si="2"/>
        <v>2.0689212080246849E-2</v>
      </c>
      <c r="E63" s="98">
        <f t="shared" si="2"/>
        <v>1.2022617984512096E-2</v>
      </c>
      <c r="F63" s="98">
        <f t="shared" si="2"/>
        <v>1.7014385449978582E-2</v>
      </c>
      <c r="G63" s="98">
        <f t="shared" si="2"/>
        <v>1.8880645725927351E-2</v>
      </c>
      <c r="H63" s="98">
        <f t="shared" si="2"/>
        <v>3.2952104338480184E-2</v>
      </c>
      <c r="I63" s="98">
        <f t="shared" si="2"/>
        <v>2.4515405071583195E-2</v>
      </c>
      <c r="J63" s="98">
        <f t="shared" si="2"/>
        <v>1.2021309204492743E-3</v>
      </c>
      <c r="K63" s="98">
        <f t="shared" si="2"/>
        <v>1.9162310100973433E-2</v>
      </c>
      <c r="L63" s="98">
        <f t="shared" si="2"/>
        <v>1.3636732576427292E-2</v>
      </c>
      <c r="M63" s="98">
        <f t="shared" si="2"/>
        <v>1.8286620484651333E-2</v>
      </c>
      <c r="N63" s="98">
        <f t="shared" si="2"/>
        <v>2.8328352867896617E-2</v>
      </c>
      <c r="O63" s="98">
        <f t="shared" si="2"/>
        <v>2.2695623742118476E-2</v>
      </c>
      <c r="P63" s="98">
        <f t="shared" si="2"/>
        <v>3.22987659520408E-3</v>
      </c>
      <c r="Q63" s="98">
        <f t="shared" si="2"/>
        <v>1.9090977902358645E-2</v>
      </c>
      <c r="R63" s="98">
        <f t="shared" si="2"/>
        <v>2.0020388391623019E-2</v>
      </c>
      <c r="S63" s="98">
        <f t="shared" si="2"/>
        <v>1.7314828829750648E-2</v>
      </c>
      <c r="T63" s="98">
        <f t="shared" si="2"/>
        <v>1.2870738271201859E-2</v>
      </c>
      <c r="U63" s="98">
        <f t="shared" si="2"/>
        <v>2.9319281873490317E-2</v>
      </c>
      <c r="V63" s="98">
        <f t="shared" si="2"/>
        <v>1.1031044327664255E-2</v>
      </c>
      <c r="W63" s="98">
        <f t="shared" si="2"/>
        <v>2.2048166426255615E-2</v>
      </c>
      <c r="X63" s="98">
        <f t="shared" si="2"/>
        <v>2.8533282549377859E-2</v>
      </c>
      <c r="Y63" s="98">
        <f t="shared" si="2"/>
        <v>1.6203194591363337E-2</v>
      </c>
      <c r="Z63" s="98">
        <f t="shared" si="2"/>
        <v>1.2321339946399274E-2</v>
      </c>
      <c r="AA63" s="98">
        <f t="shared" si="2"/>
        <v>-1.721253436450939E-3</v>
      </c>
      <c r="AB63" s="98">
        <f t="shared" si="2"/>
        <v>1.7735938763796778E-3</v>
      </c>
      <c r="AC63" s="98">
        <f t="shared" ref="D63:AZ68" si="4">AC9*12</f>
        <v>1.936231106605249E-2</v>
      </c>
      <c r="AD63" s="98">
        <f t="shared" si="4"/>
        <v>2.0730658445588766E-2</v>
      </c>
      <c r="AE63" s="98">
        <f t="shared" si="4"/>
        <v>-3.0118239673752344E-3</v>
      </c>
      <c r="AF63" s="98">
        <f t="shared" si="4"/>
        <v>1.745937517943208E-2</v>
      </c>
      <c r="AG63" s="98">
        <f t="shared" si="4"/>
        <v>2.107895128206598E-2</v>
      </c>
      <c r="AH63" s="98">
        <f t="shared" si="4"/>
        <v>-4.7825355182504854E-4</v>
      </c>
      <c r="AI63" s="98">
        <f t="shared" si="4"/>
        <v>1.6588262437029686E-2</v>
      </c>
      <c r="AJ63" s="98">
        <f t="shared" si="4"/>
        <v>1.2854815475285431E-2</v>
      </c>
      <c r="AK63" s="98">
        <f t="shared" si="4"/>
        <v>-1.5621109092344065E-3</v>
      </c>
      <c r="AL63" s="98">
        <f t="shared" si="4"/>
        <v>5.3565917559817641E-3</v>
      </c>
      <c r="AM63" s="98">
        <f t="shared" si="4"/>
        <v>2.8003302591549015E-2</v>
      </c>
      <c r="AN63" s="98">
        <f t="shared" si="4"/>
        <v>2.2129013956399858E-2</v>
      </c>
      <c r="AO63" s="98">
        <f t="shared" si="4"/>
        <v>1.8741098386629573E-2</v>
      </c>
      <c r="AP63" s="98">
        <f t="shared" si="4"/>
        <v>2.3859374290364797E-2</v>
      </c>
      <c r="AQ63" s="98">
        <f t="shared" si="4"/>
        <v>1.4507871589678808E-2</v>
      </c>
      <c r="AR63" s="98">
        <f t="shared" si="4"/>
        <v>1.5624917190057572E-2</v>
      </c>
      <c r="AS63" s="98">
        <f t="shared" si="4"/>
        <v>-4.0622561868977761E-3</v>
      </c>
      <c r="AT63" s="98">
        <f t="shared" si="4"/>
        <v>1.2577355954582203E-2</v>
      </c>
      <c r="AU63" s="98">
        <f t="shared" si="4"/>
        <v>1.394114802935037E-2</v>
      </c>
      <c r="AV63" s="98">
        <f t="shared" si="4"/>
        <v>5.1662067429144197E-3</v>
      </c>
      <c r="AW63" s="98">
        <f t="shared" si="4"/>
        <v>9.004562543370594E-3</v>
      </c>
      <c r="AX63" s="98">
        <f t="shared" si="4"/>
        <v>2.0825192082027794E-2</v>
      </c>
      <c r="AY63" s="98">
        <f t="shared" si="4"/>
        <v>1.7293789629398738E-2</v>
      </c>
      <c r="AZ63" s="98">
        <f t="shared" si="4"/>
        <v>2.6672353449173188E-2</v>
      </c>
    </row>
    <row r="64" spans="1:52">
      <c r="B64" t="str">
        <f t="shared" si="1"/>
        <v>SIEMENS</v>
      </c>
      <c r="C64" s="98">
        <f t="shared" si="3"/>
        <v>2.1819028773262097E-2</v>
      </c>
      <c r="D64" s="98">
        <f t="shared" si="4"/>
        <v>3.3235952549399067E-2</v>
      </c>
      <c r="E64" s="98">
        <f t="shared" si="4"/>
        <v>2.1111720921866514E-2</v>
      </c>
      <c r="F64" s="98">
        <f t="shared" si="4"/>
        <v>1.4385107928077633E-2</v>
      </c>
      <c r="G64" s="98">
        <f t="shared" si="4"/>
        <v>3.2128701521619632E-2</v>
      </c>
      <c r="H64" s="98">
        <f t="shared" si="4"/>
        <v>2.4515405071583195E-2</v>
      </c>
      <c r="I64" s="98">
        <f t="shared" si="4"/>
        <v>6.4675266602717649E-2</v>
      </c>
      <c r="J64" s="98">
        <f t="shared" si="4"/>
        <v>-8.701678686780167E-4</v>
      </c>
      <c r="K64" s="98">
        <f t="shared" si="4"/>
        <v>3.0205746453154336E-2</v>
      </c>
      <c r="L64" s="98">
        <f t="shared" si="4"/>
        <v>1.6746483072480917E-2</v>
      </c>
      <c r="M64" s="98">
        <f t="shared" si="4"/>
        <v>3.1261587281969899E-2</v>
      </c>
      <c r="N64" s="98">
        <f t="shared" si="4"/>
        <v>4.9637902328395857E-2</v>
      </c>
      <c r="O64" s="98">
        <f t="shared" si="4"/>
        <v>4.3162650519995092E-2</v>
      </c>
      <c r="P64" s="98">
        <f t="shared" si="4"/>
        <v>1.8710014223902857E-3</v>
      </c>
      <c r="Q64" s="98">
        <f t="shared" si="4"/>
        <v>3.5020629940855634E-2</v>
      </c>
      <c r="R64" s="98">
        <f t="shared" si="4"/>
        <v>4.4189733316352259E-2</v>
      </c>
      <c r="S64" s="98">
        <f t="shared" si="4"/>
        <v>3.5230196969127291E-2</v>
      </c>
      <c r="T64" s="98">
        <f t="shared" si="4"/>
        <v>2.1020077498249651E-2</v>
      </c>
      <c r="U64" s="98">
        <f t="shared" si="4"/>
        <v>4.9646603616476659E-2</v>
      </c>
      <c r="V64" s="98">
        <f t="shared" si="4"/>
        <v>1.8893435833142312E-2</v>
      </c>
      <c r="W64" s="98">
        <f t="shared" si="4"/>
        <v>4.1074226786225992E-2</v>
      </c>
      <c r="X64" s="98">
        <f t="shared" si="4"/>
        <v>5.027421296931419E-2</v>
      </c>
      <c r="Y64" s="98">
        <f t="shared" si="4"/>
        <v>2.9004570203586974E-2</v>
      </c>
      <c r="Z64" s="98">
        <f t="shared" si="4"/>
        <v>2.1831921908773817E-2</v>
      </c>
      <c r="AA64" s="98">
        <f t="shared" si="4"/>
        <v>3.4809518984151985E-3</v>
      </c>
      <c r="AB64" s="98">
        <f t="shared" si="4"/>
        <v>3.025976884589273E-3</v>
      </c>
      <c r="AC64" s="98">
        <f t="shared" si="4"/>
        <v>1.7004744179276346E-2</v>
      </c>
      <c r="AD64" s="98">
        <f t="shared" si="4"/>
        <v>3.2161597587913843E-2</v>
      </c>
      <c r="AE64" s="98">
        <f t="shared" si="4"/>
        <v>5.771597799449261E-3</v>
      </c>
      <c r="AF64" s="98">
        <f t="shared" si="4"/>
        <v>3.4181616646049483E-2</v>
      </c>
      <c r="AG64" s="98">
        <f t="shared" si="4"/>
        <v>3.740542322696977E-2</v>
      </c>
      <c r="AH64" s="98">
        <f t="shared" si="4"/>
        <v>-1.0845883997754274E-3</v>
      </c>
      <c r="AI64" s="98">
        <f t="shared" si="4"/>
        <v>3.3104479985568834E-2</v>
      </c>
      <c r="AJ64" s="98">
        <f t="shared" si="4"/>
        <v>1.762253131482993E-2</v>
      </c>
      <c r="AK64" s="98">
        <f t="shared" si="4"/>
        <v>1.5525203859189161E-3</v>
      </c>
      <c r="AL64" s="98">
        <f t="shared" si="4"/>
        <v>1.0329588443195155E-2</v>
      </c>
      <c r="AM64" s="98">
        <f t="shared" si="4"/>
        <v>4.3973403232063078E-2</v>
      </c>
      <c r="AN64" s="98">
        <f t="shared" si="4"/>
        <v>4.4578326607376241E-2</v>
      </c>
      <c r="AO64" s="98">
        <f t="shared" si="4"/>
        <v>2.4105062073307464E-2</v>
      </c>
      <c r="AP64" s="98">
        <f t="shared" si="4"/>
        <v>5.7512365677533692E-2</v>
      </c>
      <c r="AQ64" s="98">
        <f t="shared" si="4"/>
        <v>3.8196676975918532E-2</v>
      </c>
      <c r="AR64" s="98">
        <f t="shared" si="4"/>
        <v>2.5429047201230667E-2</v>
      </c>
      <c r="AS64" s="98">
        <f t="shared" si="4"/>
        <v>-6.3131663629955532E-3</v>
      </c>
      <c r="AT64" s="98">
        <f t="shared" si="4"/>
        <v>1.2749529291565177E-2</v>
      </c>
      <c r="AU64" s="98">
        <f t="shared" si="4"/>
        <v>1.7728651193699152E-2</v>
      </c>
      <c r="AV64" s="98">
        <f t="shared" si="4"/>
        <v>-6.6750145157786532E-3</v>
      </c>
      <c r="AW64" s="98">
        <f t="shared" si="4"/>
        <v>2.5618067638361552E-2</v>
      </c>
      <c r="AX64" s="98">
        <f t="shared" si="4"/>
        <v>4.019956119203455E-2</v>
      </c>
      <c r="AY64" s="98">
        <f t="shared" si="4"/>
        <v>3.2836651845044182E-2</v>
      </c>
      <c r="AZ64" s="98">
        <f t="shared" si="4"/>
        <v>5.3581582126245558E-2</v>
      </c>
    </row>
    <row r="65" spans="2:52">
      <c r="B65" t="str">
        <f t="shared" si="1"/>
        <v>INDITEX</v>
      </c>
      <c r="C65" s="98">
        <f t="shared" si="3"/>
        <v>9.375804483153876E-3</v>
      </c>
      <c r="D65" s="98">
        <f t="shared" si="4"/>
        <v>4.3703056110163578E-3</v>
      </c>
      <c r="E65" s="98">
        <f t="shared" si="4"/>
        <v>5.1697414869371142E-3</v>
      </c>
      <c r="F65" s="98">
        <f t="shared" si="4"/>
        <v>5.6129840884649078E-3</v>
      </c>
      <c r="G65" s="98">
        <f t="shared" si="4"/>
        <v>8.708093433273461E-4</v>
      </c>
      <c r="H65" s="98">
        <f t="shared" si="4"/>
        <v>1.2021309204492743E-3</v>
      </c>
      <c r="I65" s="98">
        <f t="shared" si="4"/>
        <v>-8.701678686780167E-4</v>
      </c>
      <c r="J65" s="98">
        <f t="shared" si="4"/>
        <v>4.9681963162170904E-2</v>
      </c>
      <c r="K65" s="98">
        <f t="shared" si="4"/>
        <v>4.6600990941126422E-3</v>
      </c>
      <c r="L65" s="98">
        <f t="shared" si="4"/>
        <v>1.1965944265933503E-3</v>
      </c>
      <c r="M65" s="98">
        <f t="shared" si="4"/>
        <v>6.8917921338386302E-3</v>
      </c>
      <c r="N65" s="98">
        <f t="shared" si="4"/>
        <v>-3.6325543403757069E-4</v>
      </c>
      <c r="O65" s="98">
        <f t="shared" si="4"/>
        <v>5.8845239824720508E-3</v>
      </c>
      <c r="P65" s="98">
        <f t="shared" si="4"/>
        <v>2.7193437171665294E-2</v>
      </c>
      <c r="Q65" s="98">
        <f t="shared" si="4"/>
        <v>-2.4907289969775563E-3</v>
      </c>
      <c r="R65" s="98">
        <f t="shared" si="4"/>
        <v>2.2609040493413644E-2</v>
      </c>
      <c r="S65" s="98">
        <f t="shared" si="4"/>
        <v>1.0117407818419633E-2</v>
      </c>
      <c r="T65" s="98">
        <f t="shared" si="4"/>
        <v>-2.9502516874128503E-3</v>
      </c>
      <c r="U65" s="98">
        <f t="shared" si="4"/>
        <v>4.7915462336868449E-3</v>
      </c>
      <c r="V65" s="98">
        <f t="shared" si="4"/>
        <v>2.6374259409061001E-3</v>
      </c>
      <c r="W65" s="98">
        <f t="shared" si="4"/>
        <v>7.1298479626983133E-3</v>
      </c>
      <c r="X65" s="98">
        <f t="shared" si="4"/>
        <v>-7.2001446367480368E-4</v>
      </c>
      <c r="Y65" s="98">
        <f t="shared" si="4"/>
        <v>9.7609455021962382E-4</v>
      </c>
      <c r="Z65" s="98">
        <f t="shared" si="4"/>
        <v>5.9299219430263925E-3</v>
      </c>
      <c r="AA65" s="98">
        <f t="shared" si="4"/>
        <v>3.6893929251057604E-2</v>
      </c>
      <c r="AB65" s="98">
        <f t="shared" si="4"/>
        <v>1.2273301386394615E-2</v>
      </c>
      <c r="AC65" s="98">
        <f t="shared" si="4"/>
        <v>3.9223903390913136E-3</v>
      </c>
      <c r="AD65" s="98">
        <f t="shared" si="4"/>
        <v>-6.2486208561061236E-4</v>
      </c>
      <c r="AE65" s="98">
        <f t="shared" si="4"/>
        <v>1.9443423546250404E-2</v>
      </c>
      <c r="AF65" s="98">
        <f t="shared" si="4"/>
        <v>5.6891621499205701E-3</v>
      </c>
      <c r="AG65" s="98">
        <f t="shared" si="4"/>
        <v>5.4206517229905375E-3</v>
      </c>
      <c r="AH65" s="98">
        <f t="shared" si="4"/>
        <v>2.7096517607534815E-2</v>
      </c>
      <c r="AI65" s="98">
        <f t="shared" si="4"/>
        <v>8.8677529991574525E-3</v>
      </c>
      <c r="AJ65" s="98">
        <f t="shared" si="4"/>
        <v>-6.9951474209141949E-4</v>
      </c>
      <c r="AK65" s="98">
        <f t="shared" si="4"/>
        <v>1.9760573729820173E-2</v>
      </c>
      <c r="AL65" s="98">
        <f t="shared" si="4"/>
        <v>3.9883310701166325E-3</v>
      </c>
      <c r="AM65" s="98">
        <f t="shared" si="4"/>
        <v>4.149863326019488E-4</v>
      </c>
      <c r="AN65" s="98">
        <f t="shared" si="4"/>
        <v>1.7647056092503981E-3</v>
      </c>
      <c r="AO65" s="98">
        <f t="shared" si="4"/>
        <v>-7.0153015802163123E-3</v>
      </c>
      <c r="AP65" s="98">
        <f t="shared" si="4"/>
        <v>1.225499359927737E-2</v>
      </c>
      <c r="AQ65" s="98">
        <f t="shared" si="4"/>
        <v>-2.0411823742912194E-3</v>
      </c>
      <c r="AR65" s="98">
        <f t="shared" si="4"/>
        <v>-7.6681852513741273E-3</v>
      </c>
      <c r="AS65" s="98">
        <f t="shared" si="4"/>
        <v>2.355475515628554E-2</v>
      </c>
      <c r="AT65" s="98">
        <f t="shared" si="4"/>
        <v>1.2844697967901675E-4</v>
      </c>
      <c r="AU65" s="98">
        <f t="shared" si="4"/>
        <v>4.5835127076249878E-3</v>
      </c>
      <c r="AV65" s="98">
        <f t="shared" si="4"/>
        <v>1.3946459114477104E-2</v>
      </c>
      <c r="AW65" s="98">
        <f t="shared" si="4"/>
        <v>6.5106592908200575E-3</v>
      </c>
      <c r="AX65" s="98">
        <f t="shared" si="4"/>
        <v>2.198412285954339E-3</v>
      </c>
      <c r="AY65" s="98">
        <f t="shared" si="4"/>
        <v>4.2764358526688369E-3</v>
      </c>
      <c r="AZ65" s="98">
        <f t="shared" si="4"/>
        <v>2.9512342328823727E-3</v>
      </c>
    </row>
    <row r="66" spans="2:52">
      <c r="B66" t="str">
        <f t="shared" si="1"/>
        <v>BAYER</v>
      </c>
      <c r="C66" s="98">
        <f t="shared" si="3"/>
        <v>2.2761592829932956E-2</v>
      </c>
      <c r="D66" s="98">
        <f t="shared" si="4"/>
        <v>2.4785290583496315E-2</v>
      </c>
      <c r="E66" s="98">
        <f t="shared" si="4"/>
        <v>1.9345007516963639E-2</v>
      </c>
      <c r="F66" s="98">
        <f t="shared" si="4"/>
        <v>1.2430341526832339E-2</v>
      </c>
      <c r="G66" s="98">
        <f t="shared" si="4"/>
        <v>2.4793925005015954E-2</v>
      </c>
      <c r="H66" s="98">
        <f t="shared" si="4"/>
        <v>1.9162310100973433E-2</v>
      </c>
      <c r="I66" s="98">
        <f t="shared" si="4"/>
        <v>3.0205746453154336E-2</v>
      </c>
      <c r="J66" s="98">
        <f t="shared" si="4"/>
        <v>4.6600990941126422E-3</v>
      </c>
      <c r="K66" s="98">
        <f t="shared" si="4"/>
        <v>6.353199457381431E-2</v>
      </c>
      <c r="L66" s="98">
        <f t="shared" si="4"/>
        <v>1.5175838621722559E-2</v>
      </c>
      <c r="M66" s="98">
        <f t="shared" si="4"/>
        <v>3.1817549882813573E-2</v>
      </c>
      <c r="N66" s="98">
        <f t="shared" si="4"/>
        <v>4.2750785254365417E-2</v>
      </c>
      <c r="O66" s="98">
        <f t="shared" si="4"/>
        <v>3.5175994310290393E-2</v>
      </c>
      <c r="P66" s="98">
        <f t="shared" si="4"/>
        <v>1.0921360243886678E-2</v>
      </c>
      <c r="Q66" s="98">
        <f t="shared" si="4"/>
        <v>2.2740497326133563E-2</v>
      </c>
      <c r="R66" s="98">
        <f t="shared" si="4"/>
        <v>4.1802727657056941E-2</v>
      </c>
      <c r="S66" s="98">
        <f t="shared" si="4"/>
        <v>2.5037482275735871E-2</v>
      </c>
      <c r="T66" s="98">
        <f t="shared" si="4"/>
        <v>2.231648223133172E-2</v>
      </c>
      <c r="U66" s="98">
        <f t="shared" si="4"/>
        <v>3.7361809656631245E-2</v>
      </c>
      <c r="V66" s="98">
        <f t="shared" si="4"/>
        <v>1.8940869294884071E-2</v>
      </c>
      <c r="W66" s="98">
        <f t="shared" si="4"/>
        <v>3.3594945118896123E-2</v>
      </c>
      <c r="X66" s="98">
        <f t="shared" si="4"/>
        <v>3.4641222550734319E-2</v>
      </c>
      <c r="Y66" s="98">
        <f t="shared" si="4"/>
        <v>1.55659656862456E-2</v>
      </c>
      <c r="Z66" s="98">
        <f t="shared" si="4"/>
        <v>1.5989216985780735E-2</v>
      </c>
      <c r="AA66" s="98">
        <f t="shared" si="4"/>
        <v>1.5896492186020746E-2</v>
      </c>
      <c r="AB66" s="98">
        <f t="shared" si="4"/>
        <v>4.5915821597334264E-3</v>
      </c>
      <c r="AC66" s="98">
        <f t="shared" si="4"/>
        <v>1.8539660050942777E-2</v>
      </c>
      <c r="AD66" s="98">
        <f t="shared" si="4"/>
        <v>2.6513522089874633E-2</v>
      </c>
      <c r="AE66" s="98">
        <f t="shared" si="4"/>
        <v>7.4100099439117929E-3</v>
      </c>
      <c r="AF66" s="98">
        <f t="shared" si="4"/>
        <v>3.4359698342515427E-2</v>
      </c>
      <c r="AG66" s="98">
        <f t="shared" si="4"/>
        <v>2.598389167173307E-2</v>
      </c>
      <c r="AH66" s="98">
        <f t="shared" si="4"/>
        <v>1.1417636920760876E-2</v>
      </c>
      <c r="AI66" s="98">
        <f t="shared" si="4"/>
        <v>2.5086471349720481E-2</v>
      </c>
      <c r="AJ66" s="98">
        <f t="shared" si="4"/>
        <v>1.4520086270803929E-2</v>
      </c>
      <c r="AK66" s="98">
        <f t="shared" si="4"/>
        <v>1.9050619910044235E-3</v>
      </c>
      <c r="AL66" s="98">
        <f t="shared" si="4"/>
        <v>1.4547355640052316E-2</v>
      </c>
      <c r="AM66" s="98">
        <f t="shared" si="4"/>
        <v>2.988417867703223E-2</v>
      </c>
      <c r="AN66" s="98">
        <f t="shared" si="4"/>
        <v>2.933693262376693E-2</v>
      </c>
      <c r="AO66" s="98">
        <f t="shared" si="4"/>
        <v>2.9773097429266978E-2</v>
      </c>
      <c r="AP66" s="98">
        <f t="shared" si="4"/>
        <v>3.8048262689594492E-2</v>
      </c>
      <c r="AQ66" s="98">
        <f t="shared" si="4"/>
        <v>2.0263939308837325E-2</v>
      </c>
      <c r="AR66" s="98">
        <f t="shared" si="4"/>
        <v>2.2650456874411234E-2</v>
      </c>
      <c r="AS66" s="98">
        <f t="shared" si="4"/>
        <v>2.1304617249231703E-3</v>
      </c>
      <c r="AT66" s="98">
        <f t="shared" si="4"/>
        <v>9.8697367590804535E-3</v>
      </c>
      <c r="AU66" s="98">
        <f t="shared" si="4"/>
        <v>1.3846515128297789E-2</v>
      </c>
      <c r="AV66" s="98">
        <f t="shared" si="4"/>
        <v>1.8537428200374757E-3</v>
      </c>
      <c r="AW66" s="98">
        <f t="shared" si="4"/>
        <v>1.7613332768533975E-2</v>
      </c>
      <c r="AX66" s="98">
        <f t="shared" si="4"/>
        <v>3.1922205216090786E-2</v>
      </c>
      <c r="AY66" s="98">
        <f t="shared" si="4"/>
        <v>3.0011305188556145E-2</v>
      </c>
      <c r="AZ66" s="98">
        <f t="shared" si="4"/>
        <v>3.7554148248528429E-2</v>
      </c>
    </row>
    <row r="67" spans="2:52">
      <c r="B67" t="str">
        <f t="shared" si="1"/>
        <v>SANOFI</v>
      </c>
      <c r="C67" s="98">
        <f t="shared" si="3"/>
        <v>1.5180890913087879E-2</v>
      </c>
      <c r="D67" s="98">
        <f t="shared" si="4"/>
        <v>1.1595349892618232E-2</v>
      </c>
      <c r="E67" s="98">
        <f t="shared" si="4"/>
        <v>9.069922142247425E-3</v>
      </c>
      <c r="F67" s="98">
        <f t="shared" si="4"/>
        <v>1.7764602462971901E-2</v>
      </c>
      <c r="G67" s="98">
        <f t="shared" si="4"/>
        <v>1.2069503862107585E-2</v>
      </c>
      <c r="H67" s="98">
        <f t="shared" si="4"/>
        <v>1.3636732576427292E-2</v>
      </c>
      <c r="I67" s="98">
        <f t="shared" si="4"/>
        <v>1.6746483072480917E-2</v>
      </c>
      <c r="J67" s="98">
        <f t="shared" si="4"/>
        <v>1.1965944265933503E-3</v>
      </c>
      <c r="K67" s="98">
        <f t="shared" si="4"/>
        <v>1.5175838621722559E-2</v>
      </c>
      <c r="L67" s="98">
        <f t="shared" si="4"/>
        <v>0.17711010038326497</v>
      </c>
      <c r="M67" s="98">
        <f t="shared" si="4"/>
        <v>2.9602268838487607E-2</v>
      </c>
      <c r="N67" s="98">
        <f t="shared" si="4"/>
        <v>1.6247879510027374E-2</v>
      </c>
      <c r="O67" s="98">
        <f t="shared" si="4"/>
        <v>1.0533252636459767E-2</v>
      </c>
      <c r="P67" s="98">
        <f t="shared" si="4"/>
        <v>1.0678067163073329E-2</v>
      </c>
      <c r="Q67" s="98">
        <f t="shared" si="4"/>
        <v>1.68268382565985E-2</v>
      </c>
      <c r="R67" s="98">
        <f t="shared" si="4"/>
        <v>3.6640634470749456E-3</v>
      </c>
      <c r="S67" s="98">
        <f t="shared" si="4"/>
        <v>1.1384280082747736E-2</v>
      </c>
      <c r="T67" s="98">
        <f t="shared" si="4"/>
        <v>1.3894491831341685E-2</v>
      </c>
      <c r="U67" s="98">
        <f t="shared" si="4"/>
        <v>1.164736920517174E-2</v>
      </c>
      <c r="V67" s="98">
        <f t="shared" si="4"/>
        <v>1.0442164256151132E-2</v>
      </c>
      <c r="W67" s="98">
        <f t="shared" si="4"/>
        <v>8.3695046756082202E-3</v>
      </c>
      <c r="X67" s="98">
        <f t="shared" si="4"/>
        <v>1.5163127992946354E-2</v>
      </c>
      <c r="Y67" s="98">
        <f t="shared" si="4"/>
        <v>6.1525048769242576E-3</v>
      </c>
      <c r="Z67" s="98">
        <f t="shared" si="4"/>
        <v>1.3542449752445198E-2</v>
      </c>
      <c r="AA67" s="98">
        <f t="shared" si="4"/>
        <v>1.0780842318668745E-2</v>
      </c>
      <c r="AB67" s="98">
        <f t="shared" si="4"/>
        <v>-1.9384796116956942E-4</v>
      </c>
      <c r="AC67" s="98">
        <f t="shared" si="4"/>
        <v>6.12925125452673E-3</v>
      </c>
      <c r="AD67" s="98">
        <f t="shared" si="4"/>
        <v>1.5765109565070382E-2</v>
      </c>
      <c r="AE67" s="98">
        <f t="shared" si="4"/>
        <v>1.6861514799026496E-3</v>
      </c>
      <c r="AF67" s="98">
        <f t="shared" si="4"/>
        <v>1.5082874022291522E-2</v>
      </c>
      <c r="AG67" s="98">
        <f t="shared" si="4"/>
        <v>9.4023017464362878E-3</v>
      </c>
      <c r="AH67" s="98">
        <f t="shared" si="4"/>
        <v>1.7994275178554679E-2</v>
      </c>
      <c r="AI67" s="98">
        <f t="shared" si="4"/>
        <v>9.1458179479815722E-3</v>
      </c>
      <c r="AJ67" s="98">
        <f t="shared" si="4"/>
        <v>4.3781757322011606E-3</v>
      </c>
      <c r="AK67" s="98">
        <f t="shared" si="4"/>
        <v>1.1757238024572261E-3</v>
      </c>
      <c r="AL67" s="98">
        <f t="shared" si="4"/>
        <v>8.4556605243378546E-3</v>
      </c>
      <c r="AM67" s="98">
        <f t="shared" si="4"/>
        <v>1.3818944649554975E-2</v>
      </c>
      <c r="AN67" s="98">
        <f t="shared" si="4"/>
        <v>1.5222391379121165E-2</v>
      </c>
      <c r="AO67" s="98">
        <f t="shared" si="4"/>
        <v>1.243084542578796E-2</v>
      </c>
      <c r="AP67" s="98">
        <f t="shared" si="4"/>
        <v>2.0545165091203625E-2</v>
      </c>
      <c r="AQ67" s="98">
        <f t="shared" si="4"/>
        <v>2.9453675208454624E-2</v>
      </c>
      <c r="AR67" s="98">
        <f t="shared" si="4"/>
        <v>1.0005687359641387E-2</v>
      </c>
      <c r="AS67" s="98">
        <f t="shared" si="4"/>
        <v>-3.1105202902585861E-3</v>
      </c>
      <c r="AT67" s="98">
        <f t="shared" si="4"/>
        <v>1.5011036030124035E-2</v>
      </c>
      <c r="AU67" s="98">
        <f t="shared" si="4"/>
        <v>1.5816797017415906E-2</v>
      </c>
      <c r="AV67" s="98">
        <f t="shared" si="4"/>
        <v>5.305729837258133E-3</v>
      </c>
      <c r="AW67" s="98">
        <f t="shared" si="4"/>
        <v>1.1770311561127161E-2</v>
      </c>
      <c r="AX67" s="98">
        <f t="shared" si="4"/>
        <v>1.1909318508626917E-2</v>
      </c>
      <c r="AY67" s="98">
        <f t="shared" si="4"/>
        <v>9.72984718321563E-3</v>
      </c>
      <c r="AZ67" s="98">
        <f t="shared" si="4"/>
        <v>1.7498878996935828E-2</v>
      </c>
    </row>
    <row r="68" spans="2:52">
      <c r="B68" t="str">
        <f t="shared" si="1"/>
        <v>AIRBUS SE</v>
      </c>
      <c r="C68" s="98">
        <f t="shared" si="3"/>
        <v>2.4522500792571365E-2</v>
      </c>
      <c r="D68" s="98">
        <f t="shared" si="4"/>
        <v>3.5160471792206875E-2</v>
      </c>
      <c r="E68" s="98">
        <f t="shared" si="4"/>
        <v>2.9589069393527512E-2</v>
      </c>
      <c r="F68" s="98">
        <f t="shared" si="4"/>
        <v>1.6722648068911369E-2</v>
      </c>
      <c r="G68" s="98">
        <f t="shared" si="4"/>
        <v>3.0527183076803584E-2</v>
      </c>
      <c r="H68" s="98">
        <f t="shared" si="4"/>
        <v>1.8286620484651333E-2</v>
      </c>
      <c r="I68" s="98">
        <f t="shared" si="4"/>
        <v>3.1261587281969899E-2</v>
      </c>
      <c r="J68" s="98">
        <f t="shared" si="4"/>
        <v>6.8917921338386302E-3</v>
      </c>
      <c r="K68" s="98">
        <f t="shared" si="4"/>
        <v>3.1817549882813573E-2</v>
      </c>
      <c r="L68" s="98">
        <f t="shared" si="4"/>
        <v>2.9602268838487607E-2</v>
      </c>
      <c r="M68" s="98">
        <f t="shared" si="4"/>
        <v>0.11275469555917317</v>
      </c>
      <c r="N68" s="98">
        <f t="shared" si="4"/>
        <v>4.3884118918753504E-2</v>
      </c>
      <c r="O68" s="98">
        <f t="shared" si="4"/>
        <v>2.6622736795662773E-2</v>
      </c>
      <c r="P68" s="98">
        <f t="shared" si="4"/>
        <v>1.7018783663911245E-2</v>
      </c>
      <c r="Q68" s="98">
        <f t="shared" si="4"/>
        <v>5.0545269689133358E-2</v>
      </c>
      <c r="R68" s="98">
        <f t="shared" si="4"/>
        <v>4.0199744009270767E-2</v>
      </c>
      <c r="S68" s="98">
        <f t="shared" si="4"/>
        <v>3.1119689368052865E-2</v>
      </c>
      <c r="T68" s="98">
        <f t="shared" si="4"/>
        <v>2.0452941117872957E-2</v>
      </c>
      <c r="U68" s="98">
        <f t="shared" si="4"/>
        <v>4.9374849400140162E-2</v>
      </c>
      <c r="V68" s="98">
        <f t="shared" si="4"/>
        <v>2.7316051127454388E-2</v>
      </c>
      <c r="W68" s="98">
        <f t="shared" si="4"/>
        <v>2.8610711060643911E-2</v>
      </c>
      <c r="X68" s="98">
        <f t="shared" si="4"/>
        <v>4.0454170012758542E-2</v>
      </c>
      <c r="Y68" s="98">
        <f t="shared" si="4"/>
        <v>2.9218924460684546E-2</v>
      </c>
      <c r="Z68" s="98">
        <f t="shared" si="4"/>
        <v>2.5378099004844647E-2</v>
      </c>
      <c r="AA68" s="98">
        <f t="shared" si="4"/>
        <v>1.9445434861313046E-2</v>
      </c>
      <c r="AB68" s="98">
        <f t="shared" si="4"/>
        <v>4.0844062729660591E-3</v>
      </c>
      <c r="AC68" s="98">
        <f t="shared" si="4"/>
        <v>1.5550653036120802E-2</v>
      </c>
      <c r="AD68" s="98">
        <f t="shared" si="4"/>
        <v>5.0783198581391617E-2</v>
      </c>
      <c r="AE68" s="98">
        <f t="shared" si="4"/>
        <v>6.181484213754973E-3</v>
      </c>
      <c r="AF68" s="98">
        <f t="shared" si="4"/>
        <v>4.0246757487219509E-2</v>
      </c>
      <c r="AG68" s="98">
        <f t="shared" si="4"/>
        <v>3.4004147738281941E-2</v>
      </c>
      <c r="AH68" s="98">
        <f t="shared" si="4"/>
        <v>1.7540974964815801E-2</v>
      </c>
      <c r="AI68" s="98">
        <f t="shared" si="4"/>
        <v>1.9534781226867227E-2</v>
      </c>
      <c r="AJ68" s="98">
        <f t="shared" si="4"/>
        <v>2.2144431914541528E-2</v>
      </c>
      <c r="AK68" s="98">
        <f t="shared" si="4"/>
        <v>-1.7714642597624532E-3</v>
      </c>
      <c r="AL68" s="98">
        <f t="shared" si="4"/>
        <v>1.3578849936684453E-2</v>
      </c>
      <c r="AM68" s="98">
        <f t="shared" ref="D68:AZ73" si="5">AM14*12</f>
        <v>3.3757704370885003E-2</v>
      </c>
      <c r="AN68" s="98">
        <f t="shared" si="5"/>
        <v>4.2978904328336662E-2</v>
      </c>
      <c r="AO68" s="98">
        <f t="shared" si="5"/>
        <v>3.0879699087869625E-2</v>
      </c>
      <c r="AP68" s="98">
        <f t="shared" si="5"/>
        <v>5.1354759775730834E-2</v>
      </c>
      <c r="AQ68" s="98">
        <f t="shared" si="5"/>
        <v>2.7234528342016451E-2</v>
      </c>
      <c r="AR68" s="98">
        <f t="shared" si="5"/>
        <v>2.1966194207625748E-2</v>
      </c>
      <c r="AS68" s="98">
        <f t="shared" si="5"/>
        <v>2.3920387997565535E-3</v>
      </c>
      <c r="AT68" s="98">
        <f t="shared" si="5"/>
        <v>1.3679595486994583E-2</v>
      </c>
      <c r="AU68" s="98">
        <f t="shared" si="5"/>
        <v>1.0947712550069433E-2</v>
      </c>
      <c r="AV68" s="98">
        <f t="shared" si="5"/>
        <v>1.3852406993780477E-2</v>
      </c>
      <c r="AW68" s="98">
        <f t="shared" si="5"/>
        <v>3.0808088597256776E-2</v>
      </c>
      <c r="AX68" s="98">
        <f t="shared" si="5"/>
        <v>4.5867081693538363E-2</v>
      </c>
      <c r="AY68" s="98">
        <f t="shared" si="5"/>
        <v>2.7545165256709345E-2</v>
      </c>
      <c r="AZ68" s="98">
        <f t="shared" si="5"/>
        <v>3.3994201497070588E-2</v>
      </c>
    </row>
    <row r="69" spans="2:52">
      <c r="B69" t="str">
        <f t="shared" si="1"/>
        <v>ALLIANZ</v>
      </c>
      <c r="C69" s="98">
        <f t="shared" si="3"/>
        <v>1.5389763283458365E-2</v>
      </c>
      <c r="D69" s="98">
        <f t="shared" si="5"/>
        <v>3.4657308475963475E-2</v>
      </c>
      <c r="E69" s="98">
        <f t="shared" si="5"/>
        <v>2.4427355202265605E-2</v>
      </c>
      <c r="F69" s="98">
        <f t="shared" si="5"/>
        <v>1.2824279760764423E-2</v>
      </c>
      <c r="G69" s="98">
        <f t="shared" si="5"/>
        <v>4.4186332232736054E-2</v>
      </c>
      <c r="H69" s="98">
        <f t="shared" si="5"/>
        <v>2.8328352867896617E-2</v>
      </c>
      <c r="I69" s="98">
        <f t="shared" si="5"/>
        <v>4.9637902328395857E-2</v>
      </c>
      <c r="J69" s="98">
        <f t="shared" si="5"/>
        <v>-3.6325543403757069E-4</v>
      </c>
      <c r="K69" s="98">
        <f t="shared" si="5"/>
        <v>4.2750785254365417E-2</v>
      </c>
      <c r="L69" s="98">
        <f t="shared" si="5"/>
        <v>1.6247879510027374E-2</v>
      </c>
      <c r="M69" s="98">
        <f t="shared" si="5"/>
        <v>4.3884118918753504E-2</v>
      </c>
      <c r="N69" s="98">
        <f t="shared" si="5"/>
        <v>9.9803062007983334E-2</v>
      </c>
      <c r="O69" s="98">
        <f t="shared" si="5"/>
        <v>4.8649218648445E-2</v>
      </c>
      <c r="P69" s="98">
        <f t="shared" si="5"/>
        <v>6.2315325009398657E-3</v>
      </c>
      <c r="Q69" s="98">
        <f t="shared" si="5"/>
        <v>4.0319804197563779E-2</v>
      </c>
      <c r="R69" s="98">
        <f t="shared" si="5"/>
        <v>6.4410171581812586E-2</v>
      </c>
      <c r="S69" s="98">
        <f t="shared" si="5"/>
        <v>4.8043782475274903E-2</v>
      </c>
      <c r="T69" s="98">
        <f t="shared" si="5"/>
        <v>2.5282947153204144E-2</v>
      </c>
      <c r="U69" s="98">
        <f t="shared" si="5"/>
        <v>5.3175741348864367E-2</v>
      </c>
      <c r="V69" s="98">
        <f t="shared" si="5"/>
        <v>2.2228621201158941E-2</v>
      </c>
      <c r="W69" s="98">
        <f t="shared" si="5"/>
        <v>4.2805322152399523E-2</v>
      </c>
      <c r="X69" s="98">
        <f t="shared" si="5"/>
        <v>7.7242160312740685E-2</v>
      </c>
      <c r="Y69" s="98">
        <f t="shared" si="5"/>
        <v>3.3947428033655212E-2</v>
      </c>
      <c r="Z69" s="98">
        <f t="shared" si="5"/>
        <v>2.4770164389317301E-2</v>
      </c>
      <c r="AA69" s="98">
        <f t="shared" si="5"/>
        <v>3.6978140001441518E-3</v>
      </c>
      <c r="AB69" s="98">
        <f t="shared" si="5"/>
        <v>3.2995764758841596E-3</v>
      </c>
      <c r="AC69" s="98">
        <f t="shared" si="5"/>
        <v>1.916972107403226E-2</v>
      </c>
      <c r="AD69" s="98">
        <f t="shared" si="5"/>
        <v>4.0499768914846419E-2</v>
      </c>
      <c r="AE69" s="98">
        <f t="shared" si="5"/>
        <v>3.6748458445825922E-3</v>
      </c>
      <c r="AF69" s="98">
        <f t="shared" si="5"/>
        <v>6.299691952914567E-2</v>
      </c>
      <c r="AG69" s="98">
        <f t="shared" si="5"/>
        <v>3.6746549460486159E-2</v>
      </c>
      <c r="AH69" s="98">
        <f t="shared" si="5"/>
        <v>4.338038883242616E-3</v>
      </c>
      <c r="AI69" s="98">
        <f t="shared" si="5"/>
        <v>3.1310783116331765E-2</v>
      </c>
      <c r="AJ69" s="98">
        <f t="shared" si="5"/>
        <v>2.0945632180855541E-2</v>
      </c>
      <c r="AK69" s="98">
        <f t="shared" si="5"/>
        <v>-9.2410315567984902E-4</v>
      </c>
      <c r="AL69" s="98">
        <f t="shared" si="5"/>
        <v>4.6261725966319257E-3</v>
      </c>
      <c r="AM69" s="98">
        <f t="shared" si="5"/>
        <v>5.8884646937531877E-2</v>
      </c>
      <c r="AN69" s="98">
        <f t="shared" si="5"/>
        <v>4.0941872866599865E-2</v>
      </c>
      <c r="AO69" s="98">
        <f t="shared" si="5"/>
        <v>3.7684063647905171E-2</v>
      </c>
      <c r="AP69" s="98">
        <f t="shared" si="5"/>
        <v>7.7341969636943675E-2</v>
      </c>
      <c r="AQ69" s="98">
        <f t="shared" si="5"/>
        <v>3.339796166378603E-2</v>
      </c>
      <c r="AR69" s="98">
        <f t="shared" si="5"/>
        <v>3.4083634201780025E-2</v>
      </c>
      <c r="AS69" s="98">
        <f t="shared" si="5"/>
        <v>-7.2276684112745609E-3</v>
      </c>
      <c r="AT69" s="98">
        <f t="shared" si="5"/>
        <v>1.4404507869607086E-2</v>
      </c>
      <c r="AU69" s="98">
        <f t="shared" si="5"/>
        <v>2.3158817529097042E-2</v>
      </c>
      <c r="AV69" s="98">
        <f t="shared" si="5"/>
        <v>3.134330486571784E-2</v>
      </c>
      <c r="AW69" s="98">
        <f t="shared" si="5"/>
        <v>1.8878531164033905E-2</v>
      </c>
      <c r="AX69" s="98">
        <f t="shared" si="5"/>
        <v>4.4330794715915424E-2</v>
      </c>
      <c r="AY69" s="98">
        <f t="shared" si="5"/>
        <v>3.9920964220186983E-2</v>
      </c>
      <c r="AZ69" s="98">
        <f t="shared" si="5"/>
        <v>7.3181683159814312E-2</v>
      </c>
    </row>
    <row r="70" spans="2:52">
      <c r="B70" t="str">
        <f t="shared" si="1"/>
        <v>BASF</v>
      </c>
      <c r="C70" s="98">
        <f t="shared" si="3"/>
        <v>2.2002422481048611E-2</v>
      </c>
      <c r="D70" s="98">
        <f t="shared" si="5"/>
        <v>3.3229523763193117E-2</v>
      </c>
      <c r="E70" s="98">
        <f t="shared" si="5"/>
        <v>2.4204713786294095E-2</v>
      </c>
      <c r="F70" s="98">
        <f t="shared" si="5"/>
        <v>1.2997500302977657E-2</v>
      </c>
      <c r="G70" s="98">
        <f t="shared" si="5"/>
        <v>2.6174774972563375E-2</v>
      </c>
      <c r="H70" s="98">
        <f t="shared" si="5"/>
        <v>2.2695623742118476E-2</v>
      </c>
      <c r="I70" s="98">
        <f t="shared" si="5"/>
        <v>4.3162650519995092E-2</v>
      </c>
      <c r="J70" s="98">
        <f t="shared" si="5"/>
        <v>5.8845239824720508E-3</v>
      </c>
      <c r="K70" s="98">
        <f t="shared" si="5"/>
        <v>3.5175994310290393E-2</v>
      </c>
      <c r="L70" s="98">
        <f t="shared" si="5"/>
        <v>1.0533252636459767E-2</v>
      </c>
      <c r="M70" s="98">
        <f t="shared" si="5"/>
        <v>2.6622736795662773E-2</v>
      </c>
      <c r="N70" s="98">
        <f t="shared" si="5"/>
        <v>4.8649218648445E-2</v>
      </c>
      <c r="O70" s="98">
        <f t="shared" si="5"/>
        <v>6.2709751392871715E-2</v>
      </c>
      <c r="P70" s="98">
        <f t="shared" si="5"/>
        <v>9.226660028442385E-3</v>
      </c>
      <c r="Q70" s="98">
        <f t="shared" si="5"/>
        <v>3.0535329565265286E-2</v>
      </c>
      <c r="R70" s="98">
        <f t="shared" si="5"/>
        <v>5.3219575630040677E-2</v>
      </c>
      <c r="S70" s="98">
        <f t="shared" si="5"/>
        <v>3.3129448051107575E-2</v>
      </c>
      <c r="T70" s="98">
        <f t="shared" si="5"/>
        <v>1.8925801734024441E-2</v>
      </c>
      <c r="U70" s="98">
        <f t="shared" si="5"/>
        <v>5.7176406276394934E-2</v>
      </c>
      <c r="V70" s="98">
        <f t="shared" si="5"/>
        <v>2.3587480189953016E-2</v>
      </c>
      <c r="W70" s="98">
        <f t="shared" si="5"/>
        <v>4.8621866966527982E-2</v>
      </c>
      <c r="X70" s="98">
        <f t="shared" si="5"/>
        <v>4.4172350512516487E-2</v>
      </c>
      <c r="Y70" s="98">
        <f t="shared" si="5"/>
        <v>2.6469980302040612E-2</v>
      </c>
      <c r="Z70" s="98">
        <f t="shared" si="5"/>
        <v>2.0925150128325309E-2</v>
      </c>
      <c r="AA70" s="98">
        <f t="shared" si="5"/>
        <v>8.3400627136136357E-3</v>
      </c>
      <c r="AB70" s="98">
        <f t="shared" si="5"/>
        <v>4.312870456596514E-3</v>
      </c>
      <c r="AC70" s="98">
        <f t="shared" si="5"/>
        <v>1.6431538050938284E-2</v>
      </c>
      <c r="AD70" s="98">
        <f t="shared" si="5"/>
        <v>3.3525802898848156E-2</v>
      </c>
      <c r="AE70" s="98">
        <f t="shared" si="5"/>
        <v>6.4832567257127396E-3</v>
      </c>
      <c r="AF70" s="98">
        <f t="shared" si="5"/>
        <v>3.3960487363620416E-2</v>
      </c>
      <c r="AG70" s="98">
        <f t="shared" si="5"/>
        <v>3.8851681100743225E-2</v>
      </c>
      <c r="AH70" s="98">
        <f t="shared" si="5"/>
        <v>6.3582672258621804E-3</v>
      </c>
      <c r="AI70" s="98">
        <f t="shared" si="5"/>
        <v>3.3122361075364218E-2</v>
      </c>
      <c r="AJ70" s="98">
        <f t="shared" si="5"/>
        <v>1.2259778564313061E-2</v>
      </c>
      <c r="AK70" s="98">
        <f t="shared" si="5"/>
        <v>6.5126729622836188E-3</v>
      </c>
      <c r="AL70" s="98">
        <f t="shared" si="5"/>
        <v>9.8235407362944182E-3</v>
      </c>
      <c r="AM70" s="98">
        <f t="shared" si="5"/>
        <v>3.650548207354213E-2</v>
      </c>
      <c r="AN70" s="98">
        <f t="shared" si="5"/>
        <v>3.3177534294416035E-2</v>
      </c>
      <c r="AO70" s="98">
        <f t="shared" si="5"/>
        <v>2.0846500459688708E-2</v>
      </c>
      <c r="AP70" s="98">
        <f t="shared" si="5"/>
        <v>5.1483293356247628E-2</v>
      </c>
      <c r="AQ70" s="98">
        <f t="shared" si="5"/>
        <v>2.454933590990491E-2</v>
      </c>
      <c r="AR70" s="98">
        <f t="shared" si="5"/>
        <v>1.7040162008330282E-2</v>
      </c>
      <c r="AS70" s="98">
        <f t="shared" si="5"/>
        <v>-4.993189106579264E-3</v>
      </c>
      <c r="AT70" s="98">
        <f t="shared" si="5"/>
        <v>1.5450470188156519E-2</v>
      </c>
      <c r="AU70" s="98">
        <f t="shared" si="5"/>
        <v>1.7777286574300416E-2</v>
      </c>
      <c r="AV70" s="98">
        <f t="shared" si="5"/>
        <v>-1.8844646914623346E-3</v>
      </c>
      <c r="AW70" s="98">
        <f t="shared" si="5"/>
        <v>2.7150723793620286E-2</v>
      </c>
      <c r="AX70" s="98">
        <f t="shared" si="5"/>
        <v>3.6970253046914023E-2</v>
      </c>
      <c r="AY70" s="98">
        <f t="shared" si="5"/>
        <v>2.9608755061182546E-2</v>
      </c>
      <c r="AZ70" s="98">
        <f t="shared" si="5"/>
        <v>5.0761613591856332E-2</v>
      </c>
    </row>
    <row r="71" spans="2:52">
      <c r="B71" t="str">
        <f t="shared" si="1"/>
        <v>BANCO SANTANDER</v>
      </c>
      <c r="C71" s="98">
        <f t="shared" si="3"/>
        <v>7.213708571149881E-3</v>
      </c>
      <c r="D71" s="98">
        <f t="shared" si="5"/>
        <v>-9.0414903990662491E-4</v>
      </c>
      <c r="E71" s="98">
        <f t="shared" si="5"/>
        <v>4.6074266972998545E-3</v>
      </c>
      <c r="F71" s="98">
        <f t="shared" si="5"/>
        <v>4.3456018578060061E-3</v>
      </c>
      <c r="G71" s="98">
        <f t="shared" si="5"/>
        <v>7.3793222086895541E-3</v>
      </c>
      <c r="H71" s="98">
        <f t="shared" si="5"/>
        <v>3.22987659520408E-3</v>
      </c>
      <c r="I71" s="98">
        <f t="shared" si="5"/>
        <v>1.8710014223902857E-3</v>
      </c>
      <c r="J71" s="98">
        <f t="shared" si="5"/>
        <v>2.7193437171665294E-2</v>
      </c>
      <c r="K71" s="98">
        <f t="shared" si="5"/>
        <v>1.0921360243886678E-2</v>
      </c>
      <c r="L71" s="98">
        <f t="shared" si="5"/>
        <v>1.0678067163073329E-2</v>
      </c>
      <c r="M71" s="98">
        <f t="shared" si="5"/>
        <v>1.7018783663911245E-2</v>
      </c>
      <c r="N71" s="98">
        <f t="shared" si="5"/>
        <v>6.2315325009398657E-3</v>
      </c>
      <c r="O71" s="98">
        <f t="shared" si="5"/>
        <v>9.226660028442385E-3</v>
      </c>
      <c r="P71" s="98">
        <f t="shared" si="5"/>
        <v>8.608714847578508E-2</v>
      </c>
      <c r="Q71" s="98">
        <f t="shared" si="5"/>
        <v>4.4783695252355541E-3</v>
      </c>
      <c r="R71" s="98">
        <f t="shared" si="5"/>
        <v>1.7976616176005659E-2</v>
      </c>
      <c r="S71" s="98">
        <f t="shared" si="5"/>
        <v>1.7068374835730066E-2</v>
      </c>
      <c r="T71" s="98">
        <f t="shared" si="5"/>
        <v>1.0364714973475667E-3</v>
      </c>
      <c r="U71" s="98">
        <f t="shared" si="5"/>
        <v>7.0734040957390193E-3</v>
      </c>
      <c r="V71" s="98">
        <f t="shared" si="5"/>
        <v>5.6724580071503342E-3</v>
      </c>
      <c r="W71" s="98">
        <f t="shared" si="5"/>
        <v>3.0668336178135263E-4</v>
      </c>
      <c r="X71" s="98">
        <f t="shared" si="5"/>
        <v>5.0635508959550367E-3</v>
      </c>
      <c r="Y71" s="98">
        <f t="shared" si="5"/>
        <v>7.0140010525287068E-4</v>
      </c>
      <c r="Z71" s="98">
        <f t="shared" si="5"/>
        <v>9.2885980423415768E-3</v>
      </c>
      <c r="AA71" s="98">
        <f t="shared" si="5"/>
        <v>8.7517810689781664E-2</v>
      </c>
      <c r="AB71" s="98">
        <f t="shared" si="5"/>
        <v>2.2187644626521133E-2</v>
      </c>
      <c r="AC71" s="98">
        <f t="shared" si="5"/>
        <v>-2.7378574467165472E-3</v>
      </c>
      <c r="AD71" s="98">
        <f t="shared" si="5"/>
        <v>3.7717025859527013E-3</v>
      </c>
      <c r="AE71" s="98">
        <f t="shared" si="5"/>
        <v>3.6624627569845275E-2</v>
      </c>
      <c r="AF71" s="98">
        <f t="shared" si="5"/>
        <v>1.3306217983467827E-2</v>
      </c>
      <c r="AG71" s="98">
        <f t="shared" si="5"/>
        <v>-5.1973652090390977E-4</v>
      </c>
      <c r="AH71" s="98">
        <f t="shared" si="5"/>
        <v>7.5707589659584018E-2</v>
      </c>
      <c r="AI71" s="98">
        <f t="shared" si="5"/>
        <v>-2.9025104663396588E-3</v>
      </c>
      <c r="AJ71" s="98">
        <f t="shared" si="5"/>
        <v>3.9411619738800342E-3</v>
      </c>
      <c r="AK71" s="98">
        <f t="shared" si="5"/>
        <v>3.6755709621443478E-2</v>
      </c>
      <c r="AL71" s="98">
        <f t="shared" si="5"/>
        <v>1.0271435043802861E-3</v>
      </c>
      <c r="AM71" s="98">
        <f t="shared" si="5"/>
        <v>1.2236667986940532E-2</v>
      </c>
      <c r="AN71" s="98">
        <f t="shared" si="5"/>
        <v>7.6854612892624987E-3</v>
      </c>
      <c r="AO71" s="98">
        <f t="shared" si="5"/>
        <v>9.6059644147865461E-4</v>
      </c>
      <c r="AP71" s="98">
        <f t="shared" si="5"/>
        <v>1.7909826389045286E-2</v>
      </c>
      <c r="AQ71" s="98">
        <f t="shared" si="5"/>
        <v>5.8049768591690179E-3</v>
      </c>
      <c r="AR71" s="98">
        <f t="shared" si="5"/>
        <v>-5.9488050092018786E-3</v>
      </c>
      <c r="AS71" s="98">
        <f t="shared" si="5"/>
        <v>3.4149965484394432E-2</v>
      </c>
      <c r="AT71" s="98">
        <f t="shared" si="5"/>
        <v>-3.3628837479925068E-4</v>
      </c>
      <c r="AU71" s="98">
        <f t="shared" si="5"/>
        <v>3.8681618483514466E-3</v>
      </c>
      <c r="AV71" s="98">
        <f t="shared" si="5"/>
        <v>1.0456853141303221E-2</v>
      </c>
      <c r="AW71" s="98">
        <f t="shared" si="5"/>
        <v>2.9543045424814452E-3</v>
      </c>
      <c r="AX71" s="98">
        <f t="shared" si="5"/>
        <v>1.0859449614974127E-2</v>
      </c>
      <c r="AY71" s="98">
        <f t="shared" si="5"/>
        <v>6.0402942046261111E-3</v>
      </c>
      <c r="AZ71" s="98">
        <f t="shared" si="5"/>
        <v>8.1713267292673128E-3</v>
      </c>
    </row>
    <row r="72" spans="2:52">
      <c r="B72" t="str">
        <f t="shared" si="1"/>
        <v>ASML HOLDING</v>
      </c>
      <c r="C72" s="98">
        <f t="shared" si="3"/>
        <v>1.7799467210623324E-2</v>
      </c>
      <c r="D72" s="98">
        <f t="shared" si="5"/>
        <v>3.12567531793266E-2</v>
      </c>
      <c r="E72" s="98">
        <f t="shared" si="5"/>
        <v>2.3687795978360741E-2</v>
      </c>
      <c r="F72" s="98">
        <f t="shared" si="5"/>
        <v>1.4833801263644832E-2</v>
      </c>
      <c r="G72" s="98">
        <f t="shared" si="5"/>
        <v>2.8293671948867477E-2</v>
      </c>
      <c r="H72" s="98">
        <f t="shared" si="5"/>
        <v>1.9090977902358645E-2</v>
      </c>
      <c r="I72" s="98">
        <f t="shared" si="5"/>
        <v>3.5020629940855634E-2</v>
      </c>
      <c r="J72" s="98">
        <f t="shared" si="5"/>
        <v>-2.4907289969775563E-3</v>
      </c>
      <c r="K72" s="98">
        <f t="shared" si="5"/>
        <v>2.2740497326133563E-2</v>
      </c>
      <c r="L72" s="98">
        <f t="shared" si="5"/>
        <v>1.68268382565985E-2</v>
      </c>
      <c r="M72" s="98">
        <f t="shared" si="5"/>
        <v>5.0545269689133358E-2</v>
      </c>
      <c r="N72" s="98">
        <f t="shared" si="5"/>
        <v>4.0319804197563779E-2</v>
      </c>
      <c r="O72" s="98">
        <f t="shared" si="5"/>
        <v>3.0535329565265286E-2</v>
      </c>
      <c r="P72" s="98">
        <f t="shared" si="5"/>
        <v>4.4783695252355541E-3</v>
      </c>
      <c r="Q72" s="98">
        <f t="shared" si="5"/>
        <v>9.8490417566486632E-2</v>
      </c>
      <c r="R72" s="98">
        <f t="shared" si="5"/>
        <v>3.4356733022797112E-2</v>
      </c>
      <c r="S72" s="98">
        <f t="shared" si="5"/>
        <v>2.9369281194460507E-2</v>
      </c>
      <c r="T72" s="98">
        <f t="shared" si="5"/>
        <v>1.9776072815817364E-2</v>
      </c>
      <c r="U72" s="98">
        <f t="shared" si="5"/>
        <v>4.0064225259891804E-2</v>
      </c>
      <c r="V72" s="98">
        <f t="shared" si="5"/>
        <v>2.4446073004141915E-2</v>
      </c>
      <c r="W72" s="98">
        <f t="shared" si="5"/>
        <v>2.2087039189475445E-2</v>
      </c>
      <c r="X72" s="98">
        <f t="shared" si="5"/>
        <v>3.7760743172048472E-2</v>
      </c>
      <c r="Y72" s="98">
        <f t="shared" si="5"/>
        <v>2.26843343783804E-2</v>
      </c>
      <c r="Z72" s="98">
        <f t="shared" si="5"/>
        <v>1.8552389590176903E-2</v>
      </c>
      <c r="AA72" s="98">
        <f t="shared" si="5"/>
        <v>-5.5431638341059278E-3</v>
      </c>
      <c r="AB72" s="98">
        <f t="shared" si="5"/>
        <v>6.6906813752587082E-3</v>
      </c>
      <c r="AC72" s="98">
        <f t="shared" si="5"/>
        <v>8.5909569962673155E-3</v>
      </c>
      <c r="AD72" s="98">
        <f t="shared" si="5"/>
        <v>2.9913475596524547E-2</v>
      </c>
      <c r="AE72" s="98">
        <f t="shared" si="5"/>
        <v>2.8301819647154255E-4</v>
      </c>
      <c r="AF72" s="98">
        <f t="shared" si="5"/>
        <v>3.5567448922482668E-2</v>
      </c>
      <c r="AG72" s="98">
        <f t="shared" si="5"/>
        <v>3.1097676771185988E-2</v>
      </c>
      <c r="AH72" s="98">
        <f t="shared" si="5"/>
        <v>-3.560110861741126E-4</v>
      </c>
      <c r="AI72" s="98">
        <f t="shared" si="5"/>
        <v>1.8391649546427285E-2</v>
      </c>
      <c r="AJ72" s="98">
        <f t="shared" si="5"/>
        <v>2.0240462357066582E-2</v>
      </c>
      <c r="AK72" s="98">
        <f t="shared" si="5"/>
        <v>5.7628267736309358E-4</v>
      </c>
      <c r="AL72" s="98">
        <f t="shared" si="5"/>
        <v>5.5199837369835428E-3</v>
      </c>
      <c r="AM72" s="98">
        <f t="shared" si="5"/>
        <v>2.4571403787979694E-2</v>
      </c>
      <c r="AN72" s="98">
        <f t="shared" si="5"/>
        <v>4.9030900428884569E-2</v>
      </c>
      <c r="AO72" s="98">
        <f t="shared" si="5"/>
        <v>3.0870575569901002E-2</v>
      </c>
      <c r="AP72" s="98">
        <f t="shared" si="5"/>
        <v>4.1798911941165168E-2</v>
      </c>
      <c r="AQ72" s="98">
        <f t="shared" si="5"/>
        <v>3.5784562944302864E-2</v>
      </c>
      <c r="AR72" s="98">
        <f t="shared" si="5"/>
        <v>2.2371802503919975E-2</v>
      </c>
      <c r="AS72" s="98">
        <f t="shared" si="5"/>
        <v>-1.1124831158052623E-3</v>
      </c>
      <c r="AT72" s="98">
        <f t="shared" si="5"/>
        <v>1.3023052094041495E-2</v>
      </c>
      <c r="AU72" s="98">
        <f t="shared" si="5"/>
        <v>8.2610500451609069E-3</v>
      </c>
      <c r="AV72" s="98">
        <f t="shared" si="5"/>
        <v>6.7766979311385898E-4</v>
      </c>
      <c r="AW72" s="98">
        <f t="shared" si="5"/>
        <v>2.3914930686545266E-2</v>
      </c>
      <c r="AX72" s="98">
        <f t="shared" si="5"/>
        <v>3.0871770319019852E-2</v>
      </c>
      <c r="AY72" s="98">
        <f t="shared" si="5"/>
        <v>3.1821995331018038E-2</v>
      </c>
      <c r="AZ72" s="98">
        <f t="shared" si="5"/>
        <v>2.6469876228444052E-2</v>
      </c>
    </row>
    <row r="73" spans="2:52">
      <c r="B73" t="str">
        <f t="shared" si="1"/>
        <v>VOLKSWAGEN</v>
      </c>
      <c r="C73" s="98">
        <f t="shared" si="3"/>
        <v>3.9614472707809684E-2</v>
      </c>
      <c r="D73" s="98">
        <f t="shared" si="5"/>
        <v>4.8990919423455889E-2</v>
      </c>
      <c r="E73" s="98">
        <f t="shared" si="5"/>
        <v>2.5668753036948419E-2</v>
      </c>
      <c r="F73" s="98">
        <f t="shared" si="5"/>
        <v>8.9261925304192774E-3</v>
      </c>
      <c r="G73" s="98">
        <f t="shared" si="5"/>
        <v>3.9863459025368371E-2</v>
      </c>
      <c r="H73" s="98">
        <f t="shared" si="5"/>
        <v>2.0020388391623019E-2</v>
      </c>
      <c r="I73" s="98">
        <f t="shared" si="5"/>
        <v>4.4189733316352259E-2</v>
      </c>
      <c r="J73" s="98">
        <f t="shared" si="5"/>
        <v>2.2609040493413644E-2</v>
      </c>
      <c r="K73" s="98">
        <f t="shared" si="5"/>
        <v>4.1802727657056941E-2</v>
      </c>
      <c r="L73" s="98">
        <f t="shared" si="5"/>
        <v>3.6640634470749456E-3</v>
      </c>
      <c r="M73" s="98">
        <f t="shared" si="5"/>
        <v>4.0199744009270767E-2</v>
      </c>
      <c r="N73" s="98">
        <f t="shared" si="5"/>
        <v>6.4410171581812586E-2</v>
      </c>
      <c r="O73" s="98">
        <f t="shared" si="5"/>
        <v>5.3219575630040677E-2</v>
      </c>
      <c r="P73" s="98">
        <f t="shared" si="5"/>
        <v>1.7976616176005659E-2</v>
      </c>
      <c r="Q73" s="98">
        <f t="shared" si="5"/>
        <v>3.4356733022797112E-2</v>
      </c>
      <c r="R73" s="98">
        <f t="shared" si="5"/>
        <v>0.17343422915346543</v>
      </c>
      <c r="S73" s="98">
        <f t="shared" si="5"/>
        <v>4.904057861368033E-2</v>
      </c>
      <c r="T73" s="98">
        <f t="shared" si="5"/>
        <v>9.8203823440377088E-3</v>
      </c>
      <c r="U73" s="98">
        <f t="shared" si="5"/>
        <v>7.8961795311438557E-2</v>
      </c>
      <c r="V73" s="98">
        <f t="shared" si="5"/>
        <v>1.9382284802956274E-2</v>
      </c>
      <c r="W73" s="98">
        <f t="shared" si="5"/>
        <v>6.7160635159321053E-2</v>
      </c>
      <c r="X73" s="98">
        <f t="shared" si="5"/>
        <v>6.7205120369870489E-2</v>
      </c>
      <c r="Y73" s="98">
        <f t="shared" si="5"/>
        <v>2.8240847255380831E-2</v>
      </c>
      <c r="Z73" s="98">
        <f t="shared" si="5"/>
        <v>2.5399994969961575E-2</v>
      </c>
      <c r="AA73" s="98">
        <f t="shared" si="5"/>
        <v>4.3335471996207547E-2</v>
      </c>
      <c r="AB73" s="98">
        <f t="shared" si="5"/>
        <v>1.9888368289305014E-2</v>
      </c>
      <c r="AC73" s="98">
        <f t="shared" si="5"/>
        <v>2.281707186084107E-2</v>
      </c>
      <c r="AD73" s="98">
        <f t="shared" si="5"/>
        <v>3.3513881907182588E-2</v>
      </c>
      <c r="AE73" s="98">
        <f t="shared" si="5"/>
        <v>2.6420404918902587E-2</v>
      </c>
      <c r="AF73" s="98">
        <f t="shared" si="5"/>
        <v>5.7087160669739005E-2</v>
      </c>
      <c r="AG73" s="98">
        <f t="shared" si="5"/>
        <v>5.0644854234395027E-2</v>
      </c>
      <c r="AH73" s="98">
        <f t="shared" si="5"/>
        <v>1.4229852673394034E-2</v>
      </c>
      <c r="AI73" s="98">
        <f t="shared" si="5"/>
        <v>3.8807256350638142E-2</v>
      </c>
      <c r="AJ73" s="98">
        <f t="shared" si="5"/>
        <v>1.7693453713062971E-2</v>
      </c>
      <c r="AK73" s="98">
        <f t="shared" si="5"/>
        <v>1.5153360219293774E-2</v>
      </c>
      <c r="AL73" s="98">
        <f t="shared" si="5"/>
        <v>5.8259955311710963E-3</v>
      </c>
      <c r="AM73" s="98">
        <f t="shared" si="5"/>
        <v>3.9713302379966051E-2</v>
      </c>
      <c r="AN73" s="98">
        <f t="shared" si="5"/>
        <v>3.9026946049977251E-2</v>
      </c>
      <c r="AO73" s="98">
        <f t="shared" si="5"/>
        <v>3.1863465756147784E-2</v>
      </c>
      <c r="AP73" s="98">
        <f t="shared" si="5"/>
        <v>7.6260180424404925E-2</v>
      </c>
      <c r="AQ73" s="98">
        <f t="shared" si="5"/>
        <v>2.544699923914899E-2</v>
      </c>
      <c r="AR73" s="98">
        <f t="shared" si="5"/>
        <v>2.1969389217051563E-2</v>
      </c>
      <c r="AS73" s="98">
        <f t="shared" si="5"/>
        <v>6.0979862452008871E-3</v>
      </c>
      <c r="AT73" s="98">
        <f t="shared" si="5"/>
        <v>1.1670609041975784E-2</v>
      </c>
      <c r="AU73" s="98">
        <f t="shared" si="5"/>
        <v>2.6320336432772574E-2</v>
      </c>
      <c r="AV73" s="98">
        <f t="shared" si="5"/>
        <v>2.7966861003383095E-2</v>
      </c>
      <c r="AW73" s="98">
        <f t="shared" ref="D73:AZ79" si="6">AW19*12</f>
        <v>2.6260695986769805E-2</v>
      </c>
      <c r="AX73" s="98">
        <f t="shared" si="6"/>
        <v>4.4520870026949641E-2</v>
      </c>
      <c r="AY73" s="98">
        <f t="shared" si="6"/>
        <v>4.1970598662389502E-2</v>
      </c>
      <c r="AZ73" s="98">
        <f t="shared" si="6"/>
        <v>7.5588091480070785E-2</v>
      </c>
    </row>
    <row r="74" spans="2:52">
      <c r="B74" t="str">
        <f t="shared" si="1"/>
        <v>BNP PARIBAS</v>
      </c>
      <c r="C74" s="98">
        <f t="shared" si="3"/>
        <v>9.9946029390676708E-3</v>
      </c>
      <c r="D74" s="98">
        <f t="shared" si="6"/>
        <v>2.8683018475045875E-2</v>
      </c>
      <c r="E74" s="98">
        <f t="shared" si="6"/>
        <v>2.2352755354936867E-2</v>
      </c>
      <c r="F74" s="98">
        <f t="shared" si="6"/>
        <v>9.8353068064911935E-3</v>
      </c>
      <c r="G74" s="98">
        <f t="shared" si="6"/>
        <v>3.1392446923634028E-2</v>
      </c>
      <c r="H74" s="98">
        <f t="shared" si="6"/>
        <v>1.7314828829750648E-2</v>
      </c>
      <c r="I74" s="98">
        <f t="shared" si="6"/>
        <v>3.5230196969127291E-2</v>
      </c>
      <c r="J74" s="98">
        <f t="shared" si="6"/>
        <v>1.0117407818419633E-2</v>
      </c>
      <c r="K74" s="98">
        <f t="shared" si="6"/>
        <v>2.5037482275735871E-2</v>
      </c>
      <c r="L74" s="98">
        <f t="shared" si="6"/>
        <v>1.1384280082747736E-2</v>
      </c>
      <c r="M74" s="98">
        <f t="shared" si="6"/>
        <v>3.1119689368052865E-2</v>
      </c>
      <c r="N74" s="98">
        <f t="shared" si="6"/>
        <v>4.8043782475274903E-2</v>
      </c>
      <c r="O74" s="98">
        <f t="shared" si="6"/>
        <v>3.3129448051107575E-2</v>
      </c>
      <c r="P74" s="98">
        <f t="shared" si="6"/>
        <v>1.7068374835730066E-2</v>
      </c>
      <c r="Q74" s="98">
        <f t="shared" si="6"/>
        <v>2.9369281194460507E-2</v>
      </c>
      <c r="R74" s="98">
        <f t="shared" si="6"/>
        <v>4.904057861368033E-2</v>
      </c>
      <c r="S74" s="98">
        <f t="shared" si="6"/>
        <v>8.9319235846768805E-2</v>
      </c>
      <c r="T74" s="98">
        <f t="shared" si="6"/>
        <v>1.6552293328176038E-2</v>
      </c>
      <c r="U74" s="98">
        <f t="shared" si="6"/>
        <v>4.283424918691088E-2</v>
      </c>
      <c r="V74" s="98">
        <f t="shared" si="6"/>
        <v>2.2614987460931255E-2</v>
      </c>
      <c r="W74" s="98">
        <f t="shared" si="6"/>
        <v>3.3249676277874111E-2</v>
      </c>
      <c r="X74" s="98">
        <f t="shared" si="6"/>
        <v>6.6196822648214457E-2</v>
      </c>
      <c r="Y74" s="98">
        <f t="shared" si="6"/>
        <v>3.2934014156620076E-2</v>
      </c>
      <c r="Z74" s="98">
        <f t="shared" si="6"/>
        <v>3.3862058116323694E-2</v>
      </c>
      <c r="AA74" s="98">
        <f t="shared" si="6"/>
        <v>2.4450474392743029E-2</v>
      </c>
      <c r="AB74" s="98">
        <f t="shared" si="6"/>
        <v>7.7557795447812461E-3</v>
      </c>
      <c r="AC74" s="98">
        <f t="shared" si="6"/>
        <v>1.2485290836898085E-2</v>
      </c>
      <c r="AD74" s="98">
        <f t="shared" si="6"/>
        <v>2.8361741633513911E-2</v>
      </c>
      <c r="AE74" s="98">
        <f t="shared" si="6"/>
        <v>7.3468516958436975E-3</v>
      </c>
      <c r="AF74" s="98">
        <f t="shared" si="6"/>
        <v>6.7302634595492961E-2</v>
      </c>
      <c r="AG74" s="98">
        <f t="shared" si="6"/>
        <v>3.2389909513951154E-2</v>
      </c>
      <c r="AH74" s="98">
        <f t="shared" si="6"/>
        <v>1.5498384533513456E-2</v>
      </c>
      <c r="AI74" s="98">
        <f t="shared" si="6"/>
        <v>2.1282650077819616E-2</v>
      </c>
      <c r="AJ74" s="98">
        <f t="shared" si="6"/>
        <v>1.3691624854670617E-2</v>
      </c>
      <c r="AK74" s="98">
        <f t="shared" si="6"/>
        <v>4.9721514515645941E-4</v>
      </c>
      <c r="AL74" s="98">
        <f t="shared" si="6"/>
        <v>4.9206537219190129E-3</v>
      </c>
      <c r="AM74" s="98">
        <f t="shared" si="6"/>
        <v>3.222585453308173E-2</v>
      </c>
      <c r="AN74" s="98">
        <f t="shared" si="6"/>
        <v>3.4386087739373281E-2</v>
      </c>
      <c r="AO74" s="98">
        <f t="shared" si="6"/>
        <v>2.17934018122692E-2</v>
      </c>
      <c r="AP74" s="98">
        <f t="shared" si="6"/>
        <v>8.8853970810630636E-2</v>
      </c>
      <c r="AQ74" s="98">
        <f t="shared" si="6"/>
        <v>2.9825088624638098E-2</v>
      </c>
      <c r="AR74" s="98">
        <f t="shared" si="6"/>
        <v>2.2381332715620806E-2</v>
      </c>
      <c r="AS74" s="98">
        <f t="shared" si="6"/>
        <v>-4.8922353054459038E-3</v>
      </c>
      <c r="AT74" s="98">
        <f t="shared" si="6"/>
        <v>9.1038681246590376E-3</v>
      </c>
      <c r="AU74" s="98">
        <f t="shared" si="6"/>
        <v>2.0696225968748067E-2</v>
      </c>
      <c r="AV74" s="98">
        <f t="shared" si="6"/>
        <v>1.3394403381620538E-3</v>
      </c>
      <c r="AW74" s="98">
        <f t="shared" si="6"/>
        <v>1.980861896930677E-2</v>
      </c>
      <c r="AX74" s="98">
        <f t="shared" si="6"/>
        <v>3.9942379132935468E-2</v>
      </c>
      <c r="AY74" s="98">
        <f t="shared" si="6"/>
        <v>3.0480454440425589E-2</v>
      </c>
      <c r="AZ74" s="98">
        <f t="shared" si="6"/>
        <v>6.9598516807032537E-2</v>
      </c>
    </row>
    <row r="75" spans="2:52">
      <c r="B75" t="str">
        <f t="shared" si="1"/>
        <v>DEUTSCHE TELEKOM</v>
      </c>
      <c r="C75" s="98">
        <f t="shared" si="3"/>
        <v>9.0224828676412159E-3</v>
      </c>
      <c r="D75" s="98">
        <f t="shared" si="6"/>
        <v>1.3098643032752488E-2</v>
      </c>
      <c r="E75" s="98">
        <f t="shared" si="6"/>
        <v>1.4326302119699793E-2</v>
      </c>
      <c r="F75" s="98">
        <f t="shared" si="6"/>
        <v>8.9161529663341899E-3</v>
      </c>
      <c r="G75" s="98">
        <f t="shared" si="6"/>
        <v>1.3331252061395028E-2</v>
      </c>
      <c r="H75" s="98">
        <f t="shared" si="6"/>
        <v>1.2870738271201859E-2</v>
      </c>
      <c r="I75" s="98">
        <f t="shared" si="6"/>
        <v>2.1020077498249651E-2</v>
      </c>
      <c r="J75" s="98">
        <f t="shared" si="6"/>
        <v>-2.9502516874128503E-3</v>
      </c>
      <c r="K75" s="98">
        <f t="shared" si="6"/>
        <v>2.231648223133172E-2</v>
      </c>
      <c r="L75" s="98">
        <f t="shared" si="6"/>
        <v>1.3894491831341685E-2</v>
      </c>
      <c r="M75" s="98">
        <f t="shared" si="6"/>
        <v>2.0452941117872957E-2</v>
      </c>
      <c r="N75" s="98">
        <f t="shared" si="6"/>
        <v>2.5282947153204144E-2</v>
      </c>
      <c r="O75" s="98">
        <f t="shared" si="6"/>
        <v>1.8925801734024441E-2</v>
      </c>
      <c r="P75" s="98">
        <f t="shared" si="6"/>
        <v>1.0364714973475667E-3</v>
      </c>
      <c r="Q75" s="98">
        <f t="shared" si="6"/>
        <v>1.9776072815817364E-2</v>
      </c>
      <c r="R75" s="98">
        <f t="shared" si="6"/>
        <v>9.8203823440377088E-3</v>
      </c>
      <c r="S75" s="98">
        <f t="shared" si="6"/>
        <v>1.6552293328176038E-2</v>
      </c>
      <c r="T75" s="98">
        <f t="shared" si="6"/>
        <v>4.724597265856538E-2</v>
      </c>
      <c r="U75" s="98">
        <f t="shared" si="6"/>
        <v>1.5728286754991369E-2</v>
      </c>
      <c r="V75" s="98">
        <f t="shared" si="6"/>
        <v>1.3967397310061155E-2</v>
      </c>
      <c r="W75" s="98">
        <f t="shared" si="6"/>
        <v>1.5568783081583729E-2</v>
      </c>
      <c r="X75" s="98">
        <f t="shared" si="6"/>
        <v>2.1409789749879608E-2</v>
      </c>
      <c r="Y75" s="98">
        <f t="shared" si="6"/>
        <v>1.0646513543045084E-2</v>
      </c>
      <c r="Z75" s="98">
        <f t="shared" si="6"/>
        <v>1.1917663546273811E-2</v>
      </c>
      <c r="AA75" s="98">
        <f t="shared" si="6"/>
        <v>-1.5519125741098073E-3</v>
      </c>
      <c r="AB75" s="98">
        <f t="shared" si="6"/>
        <v>1.8012536086804813E-3</v>
      </c>
      <c r="AC75" s="98">
        <f t="shared" si="6"/>
        <v>1.0315802037437686E-2</v>
      </c>
      <c r="AD75" s="98">
        <f t="shared" si="6"/>
        <v>6.8097864041397616E-3</v>
      </c>
      <c r="AE75" s="98">
        <f t="shared" si="6"/>
        <v>-1.3288344880044202E-3</v>
      </c>
      <c r="AF75" s="98">
        <f t="shared" si="6"/>
        <v>2.2251827238397213E-2</v>
      </c>
      <c r="AG75" s="98">
        <f t="shared" si="6"/>
        <v>1.0797563476760409E-2</v>
      </c>
      <c r="AH75" s="98">
        <f t="shared" si="6"/>
        <v>-2.9615661600256168E-4</v>
      </c>
      <c r="AI75" s="98">
        <f t="shared" si="6"/>
        <v>1.0646099329399063E-2</v>
      </c>
      <c r="AJ75" s="98">
        <f t="shared" si="6"/>
        <v>2.2798259973493499E-2</v>
      </c>
      <c r="AK75" s="98">
        <f t="shared" si="6"/>
        <v>-1.0655843999837721E-3</v>
      </c>
      <c r="AL75" s="98">
        <f t="shared" si="6"/>
        <v>9.0067624490867658E-3</v>
      </c>
      <c r="AM75" s="98">
        <f t="shared" si="6"/>
        <v>1.679701454541422E-2</v>
      </c>
      <c r="AN75" s="98">
        <f t="shared" si="6"/>
        <v>1.5401976330831242E-2</v>
      </c>
      <c r="AO75" s="98">
        <f t="shared" si="6"/>
        <v>2.0932790953939337E-2</v>
      </c>
      <c r="AP75" s="98">
        <f t="shared" si="6"/>
        <v>2.6873644763306268E-2</v>
      </c>
      <c r="AQ75" s="98">
        <f t="shared" si="6"/>
        <v>1.9627787762564415E-2</v>
      </c>
      <c r="AR75" s="98">
        <f t="shared" si="6"/>
        <v>2.0609490105188366E-2</v>
      </c>
      <c r="AS75" s="98">
        <f t="shared" si="6"/>
        <v>-3.4813878306243179E-3</v>
      </c>
      <c r="AT75" s="98">
        <f t="shared" si="6"/>
        <v>6.9396625875043031E-3</v>
      </c>
      <c r="AU75" s="98">
        <f t="shared" si="6"/>
        <v>9.329285829443916E-3</v>
      </c>
      <c r="AV75" s="98">
        <f t="shared" si="6"/>
        <v>2.32903591811857E-3</v>
      </c>
      <c r="AW75" s="98">
        <f t="shared" si="6"/>
        <v>1.042962113976126E-2</v>
      </c>
      <c r="AX75" s="98">
        <f t="shared" si="6"/>
        <v>1.7545083129420286E-2</v>
      </c>
      <c r="AY75" s="98">
        <f t="shared" si="6"/>
        <v>2.2098131447421576E-2</v>
      </c>
      <c r="AZ75" s="98">
        <f t="shared" si="6"/>
        <v>2.0285339586383767E-2</v>
      </c>
    </row>
    <row r="76" spans="2:52">
      <c r="B76" t="str">
        <f t="shared" si="1"/>
        <v>DAIMLER</v>
      </c>
      <c r="C76" s="98">
        <f t="shared" si="3"/>
        <v>3.0295406991316557E-2</v>
      </c>
      <c r="D76" s="98">
        <f t="shared" si="6"/>
        <v>4.4717439145473915E-2</v>
      </c>
      <c r="E76" s="98">
        <f t="shared" si="6"/>
        <v>2.6246603630395861E-2</v>
      </c>
      <c r="F76" s="98">
        <f t="shared" si="6"/>
        <v>1.7220543507174915E-2</v>
      </c>
      <c r="G76" s="98">
        <f t="shared" si="6"/>
        <v>3.361186023900431E-2</v>
      </c>
      <c r="H76" s="98">
        <f t="shared" si="6"/>
        <v>2.9319281873490317E-2</v>
      </c>
      <c r="I76" s="98">
        <f t="shared" si="6"/>
        <v>4.9646603616476659E-2</v>
      </c>
      <c r="J76" s="98">
        <f t="shared" si="6"/>
        <v>4.7915462336868449E-3</v>
      </c>
      <c r="K76" s="98">
        <f t="shared" si="6"/>
        <v>3.7361809656631245E-2</v>
      </c>
      <c r="L76" s="98">
        <f t="shared" si="6"/>
        <v>1.164736920517174E-2</v>
      </c>
      <c r="M76" s="98">
        <f t="shared" si="6"/>
        <v>4.9374849400140162E-2</v>
      </c>
      <c r="N76" s="98">
        <f t="shared" si="6"/>
        <v>5.3175741348864367E-2</v>
      </c>
      <c r="O76" s="98">
        <f t="shared" si="6"/>
        <v>5.7176406276394934E-2</v>
      </c>
      <c r="P76" s="98">
        <f t="shared" si="6"/>
        <v>7.0734040957390193E-3</v>
      </c>
      <c r="Q76" s="98">
        <f t="shared" si="6"/>
        <v>4.0064225259891804E-2</v>
      </c>
      <c r="R76" s="98">
        <f t="shared" si="6"/>
        <v>7.8961795311438557E-2</v>
      </c>
      <c r="S76" s="98">
        <f t="shared" si="6"/>
        <v>4.283424918691088E-2</v>
      </c>
      <c r="T76" s="98">
        <f t="shared" si="6"/>
        <v>1.5728286754991369E-2</v>
      </c>
      <c r="U76" s="98">
        <f t="shared" si="6"/>
        <v>0.10075180438996514</v>
      </c>
      <c r="V76" s="98">
        <f t="shared" si="6"/>
        <v>2.3030823212674408E-2</v>
      </c>
      <c r="W76" s="98">
        <f t="shared" si="6"/>
        <v>6.5150740302903992E-2</v>
      </c>
      <c r="X76" s="98">
        <f t="shared" si="6"/>
        <v>6.3587949844569225E-2</v>
      </c>
      <c r="Y76" s="98">
        <f t="shared" si="6"/>
        <v>3.5310753272812301E-2</v>
      </c>
      <c r="Z76" s="98">
        <f t="shared" si="6"/>
        <v>2.996810225296994E-2</v>
      </c>
      <c r="AA76" s="98">
        <f t="shared" si="6"/>
        <v>1.1055561800396199E-2</v>
      </c>
      <c r="AB76" s="98">
        <f t="shared" si="6"/>
        <v>6.8894075198690456E-3</v>
      </c>
      <c r="AC76" s="98">
        <f t="shared" si="6"/>
        <v>2.2454632083361292E-2</v>
      </c>
      <c r="AD76" s="98">
        <f t="shared" si="6"/>
        <v>4.5822935737813653E-2</v>
      </c>
      <c r="AE76" s="98">
        <f t="shared" si="6"/>
        <v>1.1343139100998703E-2</v>
      </c>
      <c r="AF76" s="98">
        <f t="shared" si="6"/>
        <v>4.9811611574497615E-2</v>
      </c>
      <c r="AG76" s="98">
        <f t="shared" si="6"/>
        <v>4.8934956428149566E-2</v>
      </c>
      <c r="AH76" s="98">
        <f t="shared" si="6"/>
        <v>4.2348548313200915E-3</v>
      </c>
      <c r="AI76" s="98">
        <f t="shared" si="6"/>
        <v>4.0296744313094497E-2</v>
      </c>
      <c r="AJ76" s="98">
        <f t="shared" si="6"/>
        <v>1.745968175997667E-2</v>
      </c>
      <c r="AK76" s="98">
        <f t="shared" si="6"/>
        <v>5.2719255028664917E-3</v>
      </c>
      <c r="AL76" s="98">
        <f t="shared" si="6"/>
        <v>1.1928748841759474E-2</v>
      </c>
      <c r="AM76" s="98">
        <f t="shared" si="6"/>
        <v>4.6901152172643137E-2</v>
      </c>
      <c r="AN76" s="98">
        <f t="shared" si="6"/>
        <v>4.6889989161263163E-2</v>
      </c>
      <c r="AO76" s="98">
        <f t="shared" si="6"/>
        <v>2.772234051475576E-2</v>
      </c>
      <c r="AP76" s="98">
        <f t="shared" si="6"/>
        <v>6.6507775354348764E-2</v>
      </c>
      <c r="AQ76" s="98">
        <f t="shared" si="6"/>
        <v>3.4905736433191274E-2</v>
      </c>
      <c r="AR76" s="98">
        <f t="shared" si="6"/>
        <v>2.138544419478948E-2</v>
      </c>
      <c r="AS76" s="98">
        <f t="shared" si="6"/>
        <v>-3.9378973290879271E-3</v>
      </c>
      <c r="AT76" s="98">
        <f t="shared" si="6"/>
        <v>2.1278431727504214E-2</v>
      </c>
      <c r="AU76" s="98">
        <f t="shared" si="6"/>
        <v>2.5342603785421802E-2</v>
      </c>
      <c r="AV76" s="98">
        <f t="shared" si="6"/>
        <v>5.816682921952609E-3</v>
      </c>
      <c r="AW76" s="98">
        <f t="shared" si="6"/>
        <v>3.3425912223860654E-2</v>
      </c>
      <c r="AX76" s="98">
        <f t="shared" si="6"/>
        <v>5.0847307217090347E-2</v>
      </c>
      <c r="AY76" s="98">
        <f t="shared" si="6"/>
        <v>3.5754173490548977E-2</v>
      </c>
      <c r="AZ76" s="98">
        <f t="shared" si="6"/>
        <v>5.7551878355381697E-2</v>
      </c>
    </row>
    <row r="77" spans="2:52">
      <c r="B77" t="str">
        <f t="shared" si="1"/>
        <v>ENI</v>
      </c>
      <c r="C77" s="98">
        <f t="shared" si="3"/>
        <v>1.1521079779024411E-2</v>
      </c>
      <c r="D77" s="98">
        <f t="shared" si="6"/>
        <v>1.8965644489024828E-2</v>
      </c>
      <c r="E77" s="98">
        <f t="shared" si="6"/>
        <v>2.7468911055720781E-2</v>
      </c>
      <c r="F77" s="98">
        <f t="shared" si="6"/>
        <v>8.2980654187155192E-3</v>
      </c>
      <c r="G77" s="98">
        <f t="shared" si="6"/>
        <v>1.2734905076430356E-2</v>
      </c>
      <c r="H77" s="98">
        <f t="shared" si="6"/>
        <v>1.1031044327664255E-2</v>
      </c>
      <c r="I77" s="98">
        <f t="shared" si="6"/>
        <v>1.8893435833142312E-2</v>
      </c>
      <c r="J77" s="98">
        <f t="shared" si="6"/>
        <v>2.6374259409061001E-3</v>
      </c>
      <c r="K77" s="98">
        <f t="shared" si="6"/>
        <v>1.8940869294884071E-2</v>
      </c>
      <c r="L77" s="98">
        <f t="shared" si="6"/>
        <v>1.0442164256151132E-2</v>
      </c>
      <c r="M77" s="98">
        <f t="shared" si="6"/>
        <v>2.7316051127454388E-2</v>
      </c>
      <c r="N77" s="98">
        <f t="shared" si="6"/>
        <v>2.2228621201158941E-2</v>
      </c>
      <c r="O77" s="98">
        <f t="shared" si="6"/>
        <v>2.3587480189953016E-2</v>
      </c>
      <c r="P77" s="98">
        <f t="shared" si="6"/>
        <v>5.6724580071503342E-3</v>
      </c>
      <c r="Q77" s="98">
        <f t="shared" si="6"/>
        <v>2.4446073004141915E-2</v>
      </c>
      <c r="R77" s="98">
        <f t="shared" si="6"/>
        <v>1.9382284802956274E-2</v>
      </c>
      <c r="S77" s="98">
        <f t="shared" si="6"/>
        <v>2.2614987460931255E-2</v>
      </c>
      <c r="T77" s="98">
        <f t="shared" si="6"/>
        <v>1.3967397310061155E-2</v>
      </c>
      <c r="U77" s="98">
        <f t="shared" si="6"/>
        <v>2.3030823212674408E-2</v>
      </c>
      <c r="V77" s="98">
        <f t="shared" si="6"/>
        <v>4.0465329502966323E-2</v>
      </c>
      <c r="W77" s="98">
        <f t="shared" si="6"/>
        <v>1.8124076949730426E-2</v>
      </c>
      <c r="X77" s="98">
        <f t="shared" si="6"/>
        <v>2.2168602799828678E-2</v>
      </c>
      <c r="Y77" s="98">
        <f t="shared" si="6"/>
        <v>1.8803056270373181E-2</v>
      </c>
      <c r="Z77" s="98">
        <f t="shared" si="6"/>
        <v>2.1367302254290496E-2</v>
      </c>
      <c r="AA77" s="98">
        <f t="shared" si="6"/>
        <v>9.179499924613501E-3</v>
      </c>
      <c r="AB77" s="98">
        <f t="shared" si="6"/>
        <v>3.1615156539901686E-3</v>
      </c>
      <c r="AC77" s="98">
        <f t="shared" si="6"/>
        <v>7.2477840521664103E-3</v>
      </c>
      <c r="AD77" s="98">
        <f t="shared" si="6"/>
        <v>1.6219309020517512E-2</v>
      </c>
      <c r="AE77" s="98">
        <f t="shared" si="6"/>
        <v>2.2688501717564478E-3</v>
      </c>
      <c r="AF77" s="98">
        <f t="shared" si="6"/>
        <v>2.5658529012234428E-2</v>
      </c>
      <c r="AG77" s="98">
        <f t="shared" si="6"/>
        <v>1.5612206059905031E-2</v>
      </c>
      <c r="AH77" s="98">
        <f t="shared" si="6"/>
        <v>4.2674417461884828E-3</v>
      </c>
      <c r="AI77" s="98">
        <f t="shared" si="6"/>
        <v>1.5109473586814196E-2</v>
      </c>
      <c r="AJ77" s="98">
        <f t="shared" si="6"/>
        <v>8.1326275242740789E-3</v>
      </c>
      <c r="AK77" s="98">
        <f t="shared" si="6"/>
        <v>-2.7255100586119842E-3</v>
      </c>
      <c r="AL77" s="98">
        <f t="shared" si="6"/>
        <v>5.2600855656768043E-3</v>
      </c>
      <c r="AM77" s="98">
        <f t="shared" si="6"/>
        <v>1.722790612247212E-2</v>
      </c>
      <c r="AN77" s="98">
        <f t="shared" si="6"/>
        <v>2.3366704229453042E-2</v>
      </c>
      <c r="AO77" s="98">
        <f t="shared" si="6"/>
        <v>2.0462786421843415E-2</v>
      </c>
      <c r="AP77" s="98">
        <f t="shared" si="6"/>
        <v>3.0140504183445032E-2</v>
      </c>
      <c r="AQ77" s="98">
        <f t="shared" si="6"/>
        <v>1.712002470943317E-2</v>
      </c>
      <c r="AR77" s="98">
        <f t="shared" si="6"/>
        <v>1.2142239740075687E-2</v>
      </c>
      <c r="AS77" s="98">
        <f t="shared" si="6"/>
        <v>5.5259432479336391E-3</v>
      </c>
      <c r="AT77" s="98">
        <f t="shared" si="6"/>
        <v>7.6709744587661359E-3</v>
      </c>
      <c r="AU77" s="98">
        <f t="shared" si="6"/>
        <v>1.1721966385969474E-2</v>
      </c>
      <c r="AV77" s="98">
        <f t="shared" si="6"/>
        <v>7.3538553806129165E-3</v>
      </c>
      <c r="AW77" s="98">
        <f t="shared" si="6"/>
        <v>1.8023380751721763E-2</v>
      </c>
      <c r="AX77" s="98">
        <f t="shared" si="6"/>
        <v>2.7519052002526384E-2</v>
      </c>
      <c r="AY77" s="98">
        <f t="shared" si="6"/>
        <v>2.4122619206284328E-2</v>
      </c>
      <c r="AZ77" s="98">
        <f t="shared" si="6"/>
        <v>2.4074441732413937E-2</v>
      </c>
    </row>
    <row r="78" spans="2:52">
      <c r="B78" t="str">
        <f t="shared" si="1"/>
        <v>BMW</v>
      </c>
      <c r="C78" s="98">
        <f t="shared" si="3"/>
        <v>1.9604294499951234E-2</v>
      </c>
      <c r="D78" s="98">
        <f t="shared" si="6"/>
        <v>3.9739148680559035E-2</v>
      </c>
      <c r="E78" s="98">
        <f t="shared" si="6"/>
        <v>1.938389323118522E-2</v>
      </c>
      <c r="F78" s="98">
        <f t="shared" si="6"/>
        <v>1.1153528292681495E-2</v>
      </c>
      <c r="G78" s="98">
        <f t="shared" si="6"/>
        <v>3.1358841847548259E-2</v>
      </c>
      <c r="H78" s="98">
        <f t="shared" si="6"/>
        <v>2.2048166426255615E-2</v>
      </c>
      <c r="I78" s="98">
        <f t="shared" si="6"/>
        <v>4.1074226786225992E-2</v>
      </c>
      <c r="J78" s="98">
        <f t="shared" si="6"/>
        <v>7.1298479626983133E-3</v>
      </c>
      <c r="K78" s="98">
        <f t="shared" si="6"/>
        <v>3.3594945118896123E-2</v>
      </c>
      <c r="L78" s="98">
        <f t="shared" si="6"/>
        <v>8.3695046756082202E-3</v>
      </c>
      <c r="M78" s="98">
        <f t="shared" si="6"/>
        <v>2.8610711060643911E-2</v>
      </c>
      <c r="N78" s="98">
        <f t="shared" si="6"/>
        <v>4.2805322152399523E-2</v>
      </c>
      <c r="O78" s="98">
        <f t="shared" si="6"/>
        <v>4.8621866966527982E-2</v>
      </c>
      <c r="P78" s="98">
        <f t="shared" si="6"/>
        <v>3.0668336178135263E-4</v>
      </c>
      <c r="Q78" s="98">
        <f t="shared" si="6"/>
        <v>2.2087039189475445E-2</v>
      </c>
      <c r="R78" s="98">
        <f t="shared" si="6"/>
        <v>6.7160635159321053E-2</v>
      </c>
      <c r="S78" s="98">
        <f t="shared" si="6"/>
        <v>3.3249676277874111E-2</v>
      </c>
      <c r="T78" s="98">
        <f t="shared" si="6"/>
        <v>1.5568783081583729E-2</v>
      </c>
      <c r="U78" s="98">
        <f t="shared" si="6"/>
        <v>6.5150740302903992E-2</v>
      </c>
      <c r="V78" s="98">
        <f t="shared" si="6"/>
        <v>1.8124076949730426E-2</v>
      </c>
      <c r="W78" s="98">
        <f t="shared" si="6"/>
        <v>7.6389386349860755E-2</v>
      </c>
      <c r="X78" s="98">
        <f t="shared" si="6"/>
        <v>4.608707550911742E-2</v>
      </c>
      <c r="Y78" s="98">
        <f t="shared" si="6"/>
        <v>2.6411705719879421E-2</v>
      </c>
      <c r="Z78" s="98">
        <f t="shared" si="6"/>
        <v>2.1242295263841259E-2</v>
      </c>
      <c r="AA78" s="98">
        <f t="shared" si="6"/>
        <v>4.8447804702589949E-3</v>
      </c>
      <c r="AB78" s="98">
        <f t="shared" si="6"/>
        <v>5.1304034481333572E-3</v>
      </c>
      <c r="AC78" s="98">
        <f t="shared" si="6"/>
        <v>2.0135974630317344E-2</v>
      </c>
      <c r="AD78" s="98">
        <f t="shared" si="6"/>
        <v>3.2014767123655828E-2</v>
      </c>
      <c r="AE78" s="98">
        <f t="shared" si="6"/>
        <v>1.015300109434975E-2</v>
      </c>
      <c r="AF78" s="98">
        <f t="shared" si="6"/>
        <v>3.7068179717856767E-2</v>
      </c>
      <c r="AG78" s="98">
        <f t="shared" si="6"/>
        <v>4.271307752421194E-2</v>
      </c>
      <c r="AH78" s="98">
        <f t="shared" si="6"/>
        <v>-2.2051696710994988E-3</v>
      </c>
      <c r="AI78" s="98">
        <f t="shared" si="6"/>
        <v>3.2786548129894601E-2</v>
      </c>
      <c r="AJ78" s="98">
        <f t="shared" si="6"/>
        <v>1.2095162345249502E-2</v>
      </c>
      <c r="AK78" s="98">
        <f t="shared" si="6"/>
        <v>1.9982187078500481E-3</v>
      </c>
      <c r="AL78" s="98">
        <f t="shared" si="6"/>
        <v>1.0557579393521971E-2</v>
      </c>
      <c r="AM78" s="98">
        <f t="shared" si="6"/>
        <v>3.5725313977600044E-2</v>
      </c>
      <c r="AN78" s="98">
        <f t="shared" si="6"/>
        <v>3.3318816726668088E-2</v>
      </c>
      <c r="AO78" s="98">
        <f t="shared" si="6"/>
        <v>1.8280475757937856E-2</v>
      </c>
      <c r="AP78" s="98">
        <f t="shared" si="6"/>
        <v>5.2716896260946264E-2</v>
      </c>
      <c r="AQ78" s="98">
        <f t="shared" si="6"/>
        <v>2.2690119110526041E-2</v>
      </c>
      <c r="AR78" s="98">
        <f t="shared" si="6"/>
        <v>1.8685777281786917E-2</v>
      </c>
      <c r="AS78" s="98">
        <f t="shared" si="6"/>
        <v>-1.4605337792769357E-3</v>
      </c>
      <c r="AT78" s="98">
        <f t="shared" si="6"/>
        <v>1.2668715712602651E-2</v>
      </c>
      <c r="AU78" s="98">
        <f t="shared" si="6"/>
        <v>2.4505219167530456E-2</v>
      </c>
      <c r="AV78" s="98">
        <f t="shared" si="6"/>
        <v>6.7977862463254671E-3</v>
      </c>
      <c r="AW78" s="98">
        <f t="shared" si="6"/>
        <v>2.2789549928406747E-2</v>
      </c>
      <c r="AX78" s="98">
        <f t="shared" si="6"/>
        <v>3.8687352136015471E-2</v>
      </c>
      <c r="AY78" s="98">
        <f t="shared" si="6"/>
        <v>2.4555143130882508E-2</v>
      </c>
      <c r="AZ78" s="98">
        <f t="shared" si="6"/>
        <v>5.2089268745952919E-2</v>
      </c>
    </row>
    <row r="79" spans="2:52">
      <c r="B79" t="str">
        <f t="shared" si="1"/>
        <v>AXA</v>
      </c>
      <c r="C79" s="98">
        <f t="shared" si="3"/>
        <v>1.6846051353877366E-2</v>
      </c>
      <c r="D79" s="98">
        <f t="shared" si="6"/>
        <v>3.3347330279933939E-2</v>
      </c>
      <c r="E79" s="98">
        <f t="shared" si="6"/>
        <v>2.8130708961043055E-2</v>
      </c>
      <c r="F79" s="98">
        <f t="shared" si="6"/>
        <v>1.7872563683756858E-2</v>
      </c>
      <c r="G79" s="98">
        <f t="shared" si="6"/>
        <v>3.946796777965117E-2</v>
      </c>
      <c r="H79" s="98">
        <f t="shared" si="6"/>
        <v>2.8533282549377859E-2</v>
      </c>
      <c r="I79" s="98">
        <f t="shared" si="6"/>
        <v>5.027421296931419E-2</v>
      </c>
      <c r="J79" s="98">
        <f t="shared" ref="D79:AZ84" si="7">J25*12</f>
        <v>-7.2001446367480368E-4</v>
      </c>
      <c r="K79" s="98">
        <f t="shared" si="7"/>
        <v>3.4641222550734319E-2</v>
      </c>
      <c r="L79" s="98">
        <f t="shared" si="7"/>
        <v>1.5163127992946354E-2</v>
      </c>
      <c r="M79" s="98">
        <f t="shared" si="7"/>
        <v>4.0454170012758542E-2</v>
      </c>
      <c r="N79" s="98">
        <f t="shared" si="7"/>
        <v>7.7242160312740685E-2</v>
      </c>
      <c r="O79" s="98">
        <f t="shared" si="7"/>
        <v>4.4172350512516487E-2</v>
      </c>
      <c r="P79" s="98">
        <f t="shared" si="7"/>
        <v>5.0635508959550367E-3</v>
      </c>
      <c r="Q79" s="98">
        <f t="shared" si="7"/>
        <v>3.7760743172048472E-2</v>
      </c>
      <c r="R79" s="98">
        <f t="shared" si="7"/>
        <v>6.7205120369870489E-2</v>
      </c>
      <c r="S79" s="98">
        <f t="shared" si="7"/>
        <v>6.6196822648214457E-2</v>
      </c>
      <c r="T79" s="98">
        <f t="shared" si="7"/>
        <v>2.1409789749879608E-2</v>
      </c>
      <c r="U79" s="98">
        <f t="shared" si="7"/>
        <v>6.3587949844569225E-2</v>
      </c>
      <c r="V79" s="98">
        <f t="shared" si="7"/>
        <v>2.2168602799828678E-2</v>
      </c>
      <c r="W79" s="98">
        <f t="shared" si="7"/>
        <v>4.608707550911742E-2</v>
      </c>
      <c r="X79" s="98">
        <f t="shared" si="7"/>
        <v>0.11769791795823578</v>
      </c>
      <c r="Y79" s="98">
        <f t="shared" si="7"/>
        <v>4.2037993844429855E-2</v>
      </c>
      <c r="Z79" s="98">
        <f t="shared" si="7"/>
        <v>2.8940288254225243E-2</v>
      </c>
      <c r="AA79" s="98">
        <f t="shared" si="7"/>
        <v>6.6617650664070301E-3</v>
      </c>
      <c r="AB79" s="98">
        <f t="shared" si="7"/>
        <v>9.6118595405657002E-3</v>
      </c>
      <c r="AC79" s="98">
        <f t="shared" si="7"/>
        <v>2.227934721720885E-2</v>
      </c>
      <c r="AD79" s="98">
        <f t="shared" si="7"/>
        <v>4.4961433462562497E-2</v>
      </c>
      <c r="AE79" s="98">
        <f t="shared" si="7"/>
        <v>4.8628817090026312E-3</v>
      </c>
      <c r="AF79" s="98">
        <f t="shared" si="7"/>
        <v>6.9995367602533401E-2</v>
      </c>
      <c r="AG79" s="98">
        <f t="shared" si="7"/>
        <v>4.4780050423977646E-2</v>
      </c>
      <c r="AH79" s="98">
        <f t="shared" si="7"/>
        <v>3.345552536982324E-3</v>
      </c>
      <c r="AI79" s="98">
        <f t="shared" si="7"/>
        <v>3.5333256317273201E-2</v>
      </c>
      <c r="AJ79" s="98">
        <f t="shared" si="7"/>
        <v>1.744894474384583E-2</v>
      </c>
      <c r="AK79" s="98">
        <f t="shared" si="7"/>
        <v>-8.8126895192974634E-4</v>
      </c>
      <c r="AL79" s="98">
        <f t="shared" si="7"/>
        <v>1.0513785086887193E-2</v>
      </c>
      <c r="AM79" s="98">
        <f t="shared" si="7"/>
        <v>6.040312584032069E-2</v>
      </c>
      <c r="AN79" s="98">
        <f t="shared" si="7"/>
        <v>4.5086399707053353E-2</v>
      </c>
      <c r="AO79" s="98">
        <f t="shared" si="7"/>
        <v>3.6953173986489368E-2</v>
      </c>
      <c r="AP79" s="98">
        <f t="shared" si="7"/>
        <v>9.4132725996537409E-2</v>
      </c>
      <c r="AQ79" s="98">
        <f t="shared" si="7"/>
        <v>4.5330172443204302E-2</v>
      </c>
      <c r="AR79" s="98">
        <f t="shared" si="7"/>
        <v>3.1962932738238851E-2</v>
      </c>
      <c r="AS79" s="98">
        <f t="shared" si="7"/>
        <v>-1.1106641524513693E-2</v>
      </c>
      <c r="AT79" s="98">
        <f t="shared" si="7"/>
        <v>2.0402560400469692E-2</v>
      </c>
      <c r="AU79" s="98">
        <f t="shared" si="7"/>
        <v>2.3837162425044769E-2</v>
      </c>
      <c r="AV79" s="98">
        <f t="shared" si="7"/>
        <v>-8.2513178559210309E-4</v>
      </c>
      <c r="AW79" s="98">
        <f t="shared" si="7"/>
        <v>2.2196255594516334E-2</v>
      </c>
      <c r="AX79" s="98">
        <f t="shared" si="7"/>
        <v>4.9189213457146441E-2</v>
      </c>
      <c r="AY79" s="98">
        <f t="shared" si="7"/>
        <v>4.4791269900059716E-2</v>
      </c>
      <c r="AZ79" s="98">
        <f t="shared" si="7"/>
        <v>7.9733482155606425E-2</v>
      </c>
    </row>
    <row r="80" spans="2:52">
      <c r="B80" t="str">
        <f t="shared" si="1"/>
        <v>VINCI</v>
      </c>
      <c r="C80" s="98">
        <f t="shared" si="3"/>
        <v>1.0645921952799672E-2</v>
      </c>
      <c r="D80" s="98">
        <f t="shared" si="7"/>
        <v>2.532308108931864E-2</v>
      </c>
      <c r="E80" s="98">
        <f t="shared" si="7"/>
        <v>2.1275336270956929E-2</v>
      </c>
      <c r="F80" s="98">
        <f t="shared" si="7"/>
        <v>1.2735365982631057E-2</v>
      </c>
      <c r="G80" s="98">
        <f t="shared" si="7"/>
        <v>1.9387013243340266E-2</v>
      </c>
      <c r="H80" s="98">
        <f t="shared" si="7"/>
        <v>1.6203194591363337E-2</v>
      </c>
      <c r="I80" s="98">
        <f t="shared" si="7"/>
        <v>2.9004570203586974E-2</v>
      </c>
      <c r="J80" s="98">
        <f t="shared" si="7"/>
        <v>9.7609455021962382E-4</v>
      </c>
      <c r="K80" s="98">
        <f t="shared" si="7"/>
        <v>1.55659656862456E-2</v>
      </c>
      <c r="L80" s="98">
        <f t="shared" si="7"/>
        <v>6.1525048769242576E-3</v>
      </c>
      <c r="M80" s="98">
        <f t="shared" si="7"/>
        <v>2.9218924460684546E-2</v>
      </c>
      <c r="N80" s="98">
        <f t="shared" si="7"/>
        <v>3.3947428033655212E-2</v>
      </c>
      <c r="O80" s="98">
        <f t="shared" si="7"/>
        <v>2.6469980302040612E-2</v>
      </c>
      <c r="P80" s="98">
        <f t="shared" si="7"/>
        <v>7.0140010525287068E-4</v>
      </c>
      <c r="Q80" s="98">
        <f t="shared" si="7"/>
        <v>2.26843343783804E-2</v>
      </c>
      <c r="R80" s="98">
        <f t="shared" si="7"/>
        <v>2.8240847255380831E-2</v>
      </c>
      <c r="S80" s="98">
        <f t="shared" si="7"/>
        <v>3.2934014156620076E-2</v>
      </c>
      <c r="T80" s="98">
        <f t="shared" si="7"/>
        <v>1.0646513543045084E-2</v>
      </c>
      <c r="U80" s="98">
        <f t="shared" si="7"/>
        <v>3.5310753272812301E-2</v>
      </c>
      <c r="V80" s="98">
        <f t="shared" si="7"/>
        <v>1.8803056270373181E-2</v>
      </c>
      <c r="W80" s="98">
        <f t="shared" si="7"/>
        <v>2.6411705719879421E-2</v>
      </c>
      <c r="X80" s="98">
        <f t="shared" si="7"/>
        <v>4.2037993844429855E-2</v>
      </c>
      <c r="Y80" s="98">
        <f t="shared" si="7"/>
        <v>5.4706191891984807E-2</v>
      </c>
      <c r="Z80" s="98">
        <f t="shared" si="7"/>
        <v>2.6453262513035571E-2</v>
      </c>
      <c r="AA80" s="98">
        <f t="shared" si="7"/>
        <v>-3.1738408731750998E-4</v>
      </c>
      <c r="AB80" s="98">
        <f t="shared" si="7"/>
        <v>2.6609895588348307E-3</v>
      </c>
      <c r="AC80" s="98">
        <f t="shared" si="7"/>
        <v>1.5858657172478197E-2</v>
      </c>
      <c r="AD80" s="98">
        <f t="shared" si="7"/>
        <v>2.9801381820642181E-2</v>
      </c>
      <c r="AE80" s="98">
        <f t="shared" si="7"/>
        <v>-6.6316237511992256E-4</v>
      </c>
      <c r="AF80" s="98">
        <f t="shared" si="7"/>
        <v>3.1173591781019461E-2</v>
      </c>
      <c r="AG80" s="98">
        <f t="shared" si="7"/>
        <v>3.1748802494076273E-2</v>
      </c>
      <c r="AH80" s="98">
        <f t="shared" si="7"/>
        <v>-1.0131882654357211E-3</v>
      </c>
      <c r="AI80" s="98">
        <f t="shared" si="7"/>
        <v>2.0525586865598223E-2</v>
      </c>
      <c r="AJ80" s="98">
        <f t="shared" si="7"/>
        <v>1.5750455972491608E-2</v>
      </c>
      <c r="AK80" s="98">
        <f t="shared" si="7"/>
        <v>-1.0328754488961561E-3</v>
      </c>
      <c r="AL80" s="98">
        <f t="shared" si="7"/>
        <v>9.1989992036417122E-3</v>
      </c>
      <c r="AM80" s="98">
        <f t="shared" si="7"/>
        <v>3.4233813648492581E-2</v>
      </c>
      <c r="AN80" s="98">
        <f t="shared" si="7"/>
        <v>2.5996529767138742E-2</v>
      </c>
      <c r="AO80" s="98">
        <f t="shared" si="7"/>
        <v>2.2585941177691696E-2</v>
      </c>
      <c r="AP80" s="98">
        <f t="shared" si="7"/>
        <v>4.7041016557248232E-2</v>
      </c>
      <c r="AQ80" s="98">
        <f t="shared" si="7"/>
        <v>2.8950795622482706E-2</v>
      </c>
      <c r="AR80" s="98">
        <f t="shared" si="7"/>
        <v>2.3321459556553417E-2</v>
      </c>
      <c r="AS80" s="98">
        <f t="shared" si="7"/>
        <v>-5.1372359372049725E-4</v>
      </c>
      <c r="AT80" s="98">
        <f t="shared" si="7"/>
        <v>1.126940696656533E-2</v>
      </c>
      <c r="AU80" s="98">
        <f t="shared" si="7"/>
        <v>2.0620832679494688E-2</v>
      </c>
      <c r="AV80" s="98">
        <f t="shared" si="7"/>
        <v>1.0808012614692631E-3</v>
      </c>
      <c r="AW80" s="98">
        <f t="shared" si="7"/>
        <v>2.3936506685653579E-2</v>
      </c>
      <c r="AX80" s="98">
        <f t="shared" si="7"/>
        <v>3.2693278229521637E-2</v>
      </c>
      <c r="AY80" s="98">
        <f t="shared" si="7"/>
        <v>2.5988695002632289E-2</v>
      </c>
      <c r="AZ80" s="98">
        <f t="shared" si="7"/>
        <v>3.8583361804378755E-2</v>
      </c>
    </row>
    <row r="81" spans="2:52">
      <c r="B81" t="str">
        <f t="shared" si="1"/>
        <v>ENEL</v>
      </c>
      <c r="C81" s="98">
        <f t="shared" si="3"/>
        <v>1.0999119853832107E-2</v>
      </c>
      <c r="D81" s="98">
        <f t="shared" si="7"/>
        <v>2.0923178159645235E-2</v>
      </c>
      <c r="E81" s="98">
        <f t="shared" si="7"/>
        <v>1.6777372040847713E-2</v>
      </c>
      <c r="F81" s="98">
        <f t="shared" si="7"/>
        <v>8.813617418859266E-3</v>
      </c>
      <c r="G81" s="98">
        <f t="shared" si="7"/>
        <v>1.5196259557225481E-2</v>
      </c>
      <c r="H81" s="98">
        <f t="shared" si="7"/>
        <v>1.2321339946399274E-2</v>
      </c>
      <c r="I81" s="98">
        <f t="shared" si="7"/>
        <v>2.1831921908773817E-2</v>
      </c>
      <c r="J81" s="98">
        <f t="shared" si="7"/>
        <v>5.9299219430263925E-3</v>
      </c>
      <c r="K81" s="98">
        <f t="shared" si="7"/>
        <v>1.5989216985780735E-2</v>
      </c>
      <c r="L81" s="98">
        <f t="shared" si="7"/>
        <v>1.3542449752445198E-2</v>
      </c>
      <c r="M81" s="98">
        <f t="shared" si="7"/>
        <v>2.5378099004844647E-2</v>
      </c>
      <c r="N81" s="98">
        <f t="shared" si="7"/>
        <v>2.4770164389317301E-2</v>
      </c>
      <c r="O81" s="98">
        <f t="shared" si="7"/>
        <v>2.0925150128325309E-2</v>
      </c>
      <c r="P81" s="98">
        <f t="shared" si="7"/>
        <v>9.2885980423415768E-3</v>
      </c>
      <c r="Q81" s="98">
        <f t="shared" si="7"/>
        <v>1.8552389590176903E-2</v>
      </c>
      <c r="R81" s="98">
        <f t="shared" si="7"/>
        <v>2.5399994969961575E-2</v>
      </c>
      <c r="S81" s="98">
        <f t="shared" si="7"/>
        <v>3.3862058116323694E-2</v>
      </c>
      <c r="T81" s="98">
        <f t="shared" si="7"/>
        <v>1.1917663546273811E-2</v>
      </c>
      <c r="U81" s="98">
        <f t="shared" si="7"/>
        <v>2.996810225296994E-2</v>
      </c>
      <c r="V81" s="98">
        <f t="shared" si="7"/>
        <v>2.1367302254290496E-2</v>
      </c>
      <c r="W81" s="98">
        <f t="shared" si="7"/>
        <v>2.1242295263841259E-2</v>
      </c>
      <c r="X81" s="98">
        <f t="shared" si="7"/>
        <v>2.8940288254225243E-2</v>
      </c>
      <c r="Y81" s="98">
        <f t="shared" si="7"/>
        <v>2.6453262513035571E-2</v>
      </c>
      <c r="Z81" s="98">
        <f t="shared" si="7"/>
        <v>4.9930563947536595E-2</v>
      </c>
      <c r="AA81" s="98">
        <f t="shared" si="7"/>
        <v>1.3330607718936275E-2</v>
      </c>
      <c r="AB81" s="98">
        <f t="shared" si="7"/>
        <v>5.2825676517615598E-3</v>
      </c>
      <c r="AC81" s="98">
        <f t="shared" si="7"/>
        <v>8.9661352631508449E-3</v>
      </c>
      <c r="AD81" s="98">
        <f t="shared" si="7"/>
        <v>2.0539348064312891E-2</v>
      </c>
      <c r="AE81" s="98">
        <f t="shared" si="7"/>
        <v>2.2443972280386062E-3</v>
      </c>
      <c r="AF81" s="98">
        <f t="shared" si="7"/>
        <v>4.5791442090263444E-2</v>
      </c>
      <c r="AG81" s="98">
        <f t="shared" si="7"/>
        <v>1.652468555243651E-2</v>
      </c>
      <c r="AH81" s="98">
        <f t="shared" si="7"/>
        <v>6.0558960542760687E-3</v>
      </c>
      <c r="AI81" s="98">
        <f t="shared" si="7"/>
        <v>1.2144968265285371E-2</v>
      </c>
      <c r="AJ81" s="98">
        <f t="shared" si="7"/>
        <v>1.9179018962636754E-2</v>
      </c>
      <c r="AK81" s="98">
        <f t="shared" si="7"/>
        <v>2.2235255727175544E-3</v>
      </c>
      <c r="AL81" s="98">
        <f t="shared" si="7"/>
        <v>3.0243941595978555E-3</v>
      </c>
      <c r="AM81" s="98">
        <f t="shared" si="7"/>
        <v>2.4365805016523349E-2</v>
      </c>
      <c r="AN81" s="98">
        <f t="shared" si="7"/>
        <v>2.4761195437274914E-2</v>
      </c>
      <c r="AO81" s="98">
        <f t="shared" si="7"/>
        <v>2.40893962781627E-2</v>
      </c>
      <c r="AP81" s="98">
        <f t="shared" si="7"/>
        <v>4.8119301791702797E-2</v>
      </c>
      <c r="AQ81" s="98">
        <f t="shared" si="7"/>
        <v>2.8333794262807903E-2</v>
      </c>
      <c r="AR81" s="98">
        <f t="shared" si="7"/>
        <v>1.8736765463330148E-2</v>
      </c>
      <c r="AS81" s="98">
        <f t="shared" si="7"/>
        <v>4.7365629213262037E-4</v>
      </c>
      <c r="AT81" s="98">
        <f t="shared" si="7"/>
        <v>6.164726843534923E-3</v>
      </c>
      <c r="AU81" s="98">
        <f t="shared" si="7"/>
        <v>2.0413524111765613E-2</v>
      </c>
      <c r="AV81" s="98">
        <f t="shared" si="7"/>
        <v>-2.7130864071885905E-3</v>
      </c>
      <c r="AW81" s="98">
        <f t="shared" si="7"/>
        <v>1.6658593203790574E-2</v>
      </c>
      <c r="AX81" s="98">
        <f t="shared" si="7"/>
        <v>3.4125526797062364E-2</v>
      </c>
      <c r="AY81" s="98">
        <f t="shared" si="7"/>
        <v>2.4049519958646473E-2</v>
      </c>
      <c r="AZ81" s="98">
        <f t="shared" si="7"/>
        <v>3.4403625346883848E-2</v>
      </c>
    </row>
    <row r="82" spans="2:52">
      <c r="B82" t="str">
        <f t="shared" si="1"/>
        <v>ING GROEP</v>
      </c>
      <c r="C82" s="98">
        <f t="shared" si="3"/>
        <v>3.0114785578466412E-2</v>
      </c>
      <c r="D82" s="98">
        <f t="shared" si="7"/>
        <v>9.6309865004146743E-3</v>
      </c>
      <c r="E82" s="98">
        <f t="shared" si="7"/>
        <v>4.8238454026778661E-3</v>
      </c>
      <c r="F82" s="98">
        <f t="shared" si="7"/>
        <v>2.1423396953458903E-3</v>
      </c>
      <c r="G82" s="98">
        <f t="shared" si="7"/>
        <v>6.7558297445476194E-3</v>
      </c>
      <c r="H82" s="98">
        <f t="shared" si="7"/>
        <v>-1.721253436450939E-3</v>
      </c>
      <c r="I82" s="98">
        <f t="shared" si="7"/>
        <v>3.4809518984151985E-3</v>
      </c>
      <c r="J82" s="98">
        <f t="shared" si="7"/>
        <v>3.6893929251057604E-2</v>
      </c>
      <c r="K82" s="98">
        <f t="shared" si="7"/>
        <v>1.5896492186020746E-2</v>
      </c>
      <c r="L82" s="98">
        <f t="shared" si="7"/>
        <v>1.0780842318668745E-2</v>
      </c>
      <c r="M82" s="98">
        <f t="shared" si="7"/>
        <v>1.9445434861313046E-2</v>
      </c>
      <c r="N82" s="98">
        <f t="shared" si="7"/>
        <v>3.6978140001441518E-3</v>
      </c>
      <c r="O82" s="98">
        <f t="shared" si="7"/>
        <v>8.3400627136136357E-3</v>
      </c>
      <c r="P82" s="98">
        <f t="shared" si="7"/>
        <v>8.7517810689781664E-2</v>
      </c>
      <c r="Q82" s="98">
        <f t="shared" si="7"/>
        <v>-5.5431638341059278E-3</v>
      </c>
      <c r="R82" s="98">
        <f t="shared" si="7"/>
        <v>4.3335471996207547E-2</v>
      </c>
      <c r="S82" s="98">
        <f t="shared" si="7"/>
        <v>2.4450474392743029E-2</v>
      </c>
      <c r="T82" s="98">
        <f t="shared" si="7"/>
        <v>-1.5519125741098073E-3</v>
      </c>
      <c r="U82" s="98">
        <f t="shared" si="7"/>
        <v>1.1055561800396199E-2</v>
      </c>
      <c r="V82" s="98">
        <f t="shared" si="7"/>
        <v>9.179499924613501E-3</v>
      </c>
      <c r="W82" s="98">
        <f t="shared" si="7"/>
        <v>4.8447804702589949E-3</v>
      </c>
      <c r="X82" s="98">
        <f t="shared" si="7"/>
        <v>6.6617650664070301E-3</v>
      </c>
      <c r="Y82" s="98">
        <f t="shared" si="7"/>
        <v>-3.1738408731750998E-4</v>
      </c>
      <c r="Z82" s="98">
        <f t="shared" si="7"/>
        <v>1.3330607718936275E-2</v>
      </c>
      <c r="AA82" s="98">
        <f t="shared" si="7"/>
        <v>0.1798304058363904</v>
      </c>
      <c r="AB82" s="98">
        <f t="shared" si="7"/>
        <v>3.1727709127995794E-2</v>
      </c>
      <c r="AC82" s="98">
        <f t="shared" si="7"/>
        <v>-2.1236175575003059E-3</v>
      </c>
      <c r="AD82" s="98">
        <f t="shared" si="7"/>
        <v>1.2794709091560838E-2</v>
      </c>
      <c r="AE82" s="98">
        <f t="shared" si="7"/>
        <v>5.1587743884035767E-2</v>
      </c>
      <c r="AF82" s="98">
        <f t="shared" si="7"/>
        <v>2.6656546878247478E-2</v>
      </c>
      <c r="AG82" s="98">
        <f t="shared" si="7"/>
        <v>-1.0658589603598256E-3</v>
      </c>
      <c r="AH82" s="98">
        <f t="shared" si="7"/>
        <v>8.7717582552541959E-2</v>
      </c>
      <c r="AI82" s="98">
        <f t="shared" si="7"/>
        <v>3.1228993863966804E-3</v>
      </c>
      <c r="AJ82" s="98">
        <f t="shared" si="7"/>
        <v>-1.9642442856637635E-3</v>
      </c>
      <c r="AK82" s="98">
        <f t="shared" si="7"/>
        <v>3.6500883650144679E-2</v>
      </c>
      <c r="AL82" s="98">
        <f t="shared" si="7"/>
        <v>4.946438575085756E-3</v>
      </c>
      <c r="AM82" s="98">
        <f t="shared" si="7"/>
        <v>8.7422511277349089E-3</v>
      </c>
      <c r="AN82" s="98">
        <f t="shared" si="7"/>
        <v>1.8847485839207478E-2</v>
      </c>
      <c r="AO82" s="98">
        <f t="shared" si="7"/>
        <v>2.1944008230885487E-3</v>
      </c>
      <c r="AP82" s="98">
        <f t="shared" si="7"/>
        <v>2.7751550600227722E-2</v>
      </c>
      <c r="AQ82" s="98">
        <f t="shared" si="7"/>
        <v>1.1791027165499065E-2</v>
      </c>
      <c r="AR82" s="98">
        <f t="shared" si="7"/>
        <v>-8.5016975512086472E-3</v>
      </c>
      <c r="AS82" s="98">
        <f t="shared" si="7"/>
        <v>5.5744086397314263E-2</v>
      </c>
      <c r="AT82" s="98">
        <f t="shared" si="7"/>
        <v>7.6994093068291386E-4</v>
      </c>
      <c r="AU82" s="98">
        <f t="shared" si="7"/>
        <v>8.5934025416422311E-3</v>
      </c>
      <c r="AV82" s="98">
        <f t="shared" si="7"/>
        <v>3.060912393129718E-2</v>
      </c>
      <c r="AW82" s="98">
        <f t="shared" si="7"/>
        <v>-2.6346087101000604E-3</v>
      </c>
      <c r="AX82" s="98">
        <f t="shared" si="7"/>
        <v>1.7060283186293275E-2</v>
      </c>
      <c r="AY82" s="98">
        <f t="shared" si="7"/>
        <v>8.6979012799406567E-3</v>
      </c>
      <c r="AZ82" s="98">
        <f t="shared" si="7"/>
        <v>8.354406446894851E-3</v>
      </c>
    </row>
    <row r="83" spans="2:52">
      <c r="B83" t="str">
        <f t="shared" si="1"/>
        <v>AIR LIQUIDE</v>
      </c>
      <c r="C83" s="98">
        <f t="shared" si="3"/>
        <v>5.4811574337614256E-3</v>
      </c>
      <c r="D83" s="98">
        <f t="shared" si="7"/>
        <v>1.3176713984521728E-3</v>
      </c>
      <c r="E83" s="98">
        <f t="shared" si="7"/>
        <v>4.6663751754576677E-4</v>
      </c>
      <c r="F83" s="98">
        <f t="shared" si="7"/>
        <v>-7.2396992477854138E-4</v>
      </c>
      <c r="G83" s="98">
        <f t="shared" si="7"/>
        <v>3.9642312760368214E-3</v>
      </c>
      <c r="H83" s="98">
        <f t="shared" si="7"/>
        <v>1.7735938763796778E-3</v>
      </c>
      <c r="I83" s="98">
        <f t="shared" si="7"/>
        <v>3.025976884589273E-3</v>
      </c>
      <c r="J83" s="98">
        <f t="shared" si="7"/>
        <v>1.2273301386394615E-2</v>
      </c>
      <c r="K83" s="98">
        <f t="shared" si="7"/>
        <v>4.5915821597334264E-3</v>
      </c>
      <c r="L83" s="98">
        <f t="shared" si="7"/>
        <v>-1.9384796116956942E-4</v>
      </c>
      <c r="M83" s="98">
        <f t="shared" si="7"/>
        <v>4.0844062729660591E-3</v>
      </c>
      <c r="N83" s="98">
        <f t="shared" si="7"/>
        <v>3.2995764758841596E-3</v>
      </c>
      <c r="O83" s="98">
        <f t="shared" si="7"/>
        <v>4.312870456596514E-3</v>
      </c>
      <c r="P83" s="98">
        <f t="shared" si="7"/>
        <v>2.2187644626521133E-2</v>
      </c>
      <c r="Q83" s="98">
        <f t="shared" si="7"/>
        <v>6.6906813752587082E-3</v>
      </c>
      <c r="R83" s="98">
        <f t="shared" si="7"/>
        <v>1.9888368289305014E-2</v>
      </c>
      <c r="S83" s="98">
        <f t="shared" si="7"/>
        <v>7.7557795447812461E-3</v>
      </c>
      <c r="T83" s="98">
        <f t="shared" si="7"/>
        <v>1.8012536086804813E-3</v>
      </c>
      <c r="U83" s="98">
        <f t="shared" si="7"/>
        <v>6.8894075198690456E-3</v>
      </c>
      <c r="V83" s="98">
        <f t="shared" si="7"/>
        <v>3.1615156539901686E-3</v>
      </c>
      <c r="W83" s="98">
        <f t="shared" si="7"/>
        <v>5.1304034481333572E-3</v>
      </c>
      <c r="X83" s="98">
        <f t="shared" si="7"/>
        <v>9.6118595405657002E-3</v>
      </c>
      <c r="Y83" s="98">
        <f t="shared" si="7"/>
        <v>2.6609895588348307E-3</v>
      </c>
      <c r="Z83" s="98">
        <f t="shared" si="7"/>
        <v>5.2825676517615598E-3</v>
      </c>
      <c r="AA83" s="98">
        <f t="shared" si="7"/>
        <v>3.1727709127995794E-2</v>
      </c>
      <c r="AB83" s="98">
        <f t="shared" si="7"/>
        <v>2.5607093248538555E-2</v>
      </c>
      <c r="AC83" s="98">
        <f t="shared" si="7"/>
        <v>-2.2343725233489537E-3</v>
      </c>
      <c r="AD83" s="98">
        <f t="shared" si="7"/>
        <v>3.189931540872474E-3</v>
      </c>
      <c r="AE83" s="98">
        <f t="shared" si="7"/>
        <v>1.1341512229300741E-2</v>
      </c>
      <c r="AF83" s="98">
        <f t="shared" si="7"/>
        <v>1.2478669903175536E-2</v>
      </c>
      <c r="AG83" s="98">
        <f t="shared" si="7"/>
        <v>2.5751271199877719E-3</v>
      </c>
      <c r="AH83" s="98">
        <f t="shared" si="7"/>
        <v>2.1638457937412481E-2</v>
      </c>
      <c r="AI83" s="98">
        <f t="shared" si="7"/>
        <v>2.7181695371096249E-3</v>
      </c>
      <c r="AJ83" s="98">
        <f t="shared" si="7"/>
        <v>2.1898082918445192E-3</v>
      </c>
      <c r="AK83" s="98">
        <f t="shared" si="7"/>
        <v>1.6179403426453538E-2</v>
      </c>
      <c r="AL83" s="98">
        <f t="shared" si="7"/>
        <v>-1.0352830019607212E-3</v>
      </c>
      <c r="AM83" s="98">
        <f t="shared" si="7"/>
        <v>5.7385843305425791E-3</v>
      </c>
      <c r="AN83" s="98">
        <f t="shared" si="7"/>
        <v>5.7638096448414345E-3</v>
      </c>
      <c r="AO83" s="98">
        <f t="shared" si="7"/>
        <v>6.6575622519438561E-3</v>
      </c>
      <c r="AP83" s="98">
        <f t="shared" si="7"/>
        <v>1.2636047114157143E-2</v>
      </c>
      <c r="AQ83" s="98">
        <f t="shared" si="7"/>
        <v>3.6568143585025627E-3</v>
      </c>
      <c r="AR83" s="98">
        <f t="shared" si="7"/>
        <v>-1.0626085349979373E-3</v>
      </c>
      <c r="AS83" s="98">
        <f t="shared" si="7"/>
        <v>1.8231553012546645E-2</v>
      </c>
      <c r="AT83" s="98">
        <f t="shared" si="7"/>
        <v>1.5041664435273662E-3</v>
      </c>
      <c r="AU83" s="98">
        <f t="shared" si="7"/>
        <v>2.4519498009152965E-3</v>
      </c>
      <c r="AV83" s="98">
        <f t="shared" si="7"/>
        <v>3.3552652952209823E-3</v>
      </c>
      <c r="AW83" s="98">
        <f t="shared" si="7"/>
        <v>1.2025299959719622E-3</v>
      </c>
      <c r="AX83" s="98">
        <f t="shared" si="7"/>
        <v>7.2176865141702603E-3</v>
      </c>
      <c r="AY83" s="98">
        <f t="shared" si="7"/>
        <v>9.513114428420847E-3</v>
      </c>
      <c r="AZ83" s="98">
        <f t="shared" si="7"/>
        <v>1.0666377335988835E-2</v>
      </c>
    </row>
    <row r="84" spans="2:52">
      <c r="B84" t="str">
        <f t="shared" si="1"/>
        <v>DANONE</v>
      </c>
      <c r="C84" s="98">
        <f t="shared" si="3"/>
        <v>1.1716479785799577E-2</v>
      </c>
      <c r="D84" s="98">
        <f t="shared" si="7"/>
        <v>1.5522860987778156E-2</v>
      </c>
      <c r="E84" s="98">
        <f t="shared" si="7"/>
        <v>1.0682761577858108E-2</v>
      </c>
      <c r="F84" s="98">
        <f t="shared" si="7"/>
        <v>1.8193666094198618E-2</v>
      </c>
      <c r="G84" s="98">
        <f t="shared" si="7"/>
        <v>1.3847542324701926E-2</v>
      </c>
      <c r="H84" s="98">
        <f t="shared" si="7"/>
        <v>1.936231106605249E-2</v>
      </c>
      <c r="I84" s="98">
        <f t="shared" si="7"/>
        <v>1.7004744179276346E-2</v>
      </c>
      <c r="J84" s="98">
        <f t="shared" si="7"/>
        <v>3.9223903390913136E-3</v>
      </c>
      <c r="K84" s="98">
        <f t="shared" si="7"/>
        <v>1.8539660050942777E-2</v>
      </c>
      <c r="L84" s="98">
        <f t="shared" si="7"/>
        <v>6.12925125452673E-3</v>
      </c>
      <c r="M84" s="98">
        <f t="shared" si="7"/>
        <v>1.5550653036120802E-2</v>
      </c>
      <c r="N84" s="98">
        <f t="shared" si="7"/>
        <v>1.916972107403226E-2</v>
      </c>
      <c r="O84" s="98">
        <f t="shared" si="7"/>
        <v>1.6431538050938284E-2</v>
      </c>
      <c r="P84" s="98">
        <f t="shared" si="7"/>
        <v>-2.7378574467165472E-3</v>
      </c>
      <c r="Q84" s="98">
        <f t="shared" si="7"/>
        <v>8.5909569962673155E-3</v>
      </c>
      <c r="R84" s="98">
        <f t="shared" si="7"/>
        <v>2.281707186084107E-2</v>
      </c>
      <c r="S84" s="98">
        <f t="shared" si="7"/>
        <v>1.2485290836898085E-2</v>
      </c>
      <c r="T84" s="98">
        <f t="shared" ref="D84:AZ89" si="8">T30*12</f>
        <v>1.0315802037437686E-2</v>
      </c>
      <c r="U84" s="98">
        <f t="shared" si="8"/>
        <v>2.2454632083361292E-2</v>
      </c>
      <c r="V84" s="98">
        <f t="shared" si="8"/>
        <v>7.2477840521664103E-3</v>
      </c>
      <c r="W84" s="98">
        <f t="shared" si="8"/>
        <v>2.0135974630317344E-2</v>
      </c>
      <c r="X84" s="98">
        <f t="shared" si="8"/>
        <v>2.227934721720885E-2</v>
      </c>
      <c r="Y84" s="98">
        <f t="shared" si="8"/>
        <v>1.5858657172478197E-2</v>
      </c>
      <c r="Z84" s="98">
        <f t="shared" si="8"/>
        <v>8.9661352631508449E-3</v>
      </c>
      <c r="AA84" s="98">
        <f t="shared" si="8"/>
        <v>-2.1236175575003059E-3</v>
      </c>
      <c r="AB84" s="98">
        <f t="shared" si="8"/>
        <v>-2.2343725233489537E-3</v>
      </c>
      <c r="AC84" s="98">
        <f t="shared" si="8"/>
        <v>2.943516249299849E-2</v>
      </c>
      <c r="AD84" s="98">
        <f t="shared" si="8"/>
        <v>1.7020405688104312E-2</v>
      </c>
      <c r="AE84" s="98">
        <f t="shared" si="8"/>
        <v>1.5245469868951683E-3</v>
      </c>
      <c r="AF84" s="98">
        <f t="shared" si="8"/>
        <v>8.6056697285876466E-3</v>
      </c>
      <c r="AG84" s="98">
        <f t="shared" si="8"/>
        <v>2.0986139560766993E-2</v>
      </c>
      <c r="AH84" s="98">
        <f t="shared" si="8"/>
        <v>-5.179630481258927E-3</v>
      </c>
      <c r="AI84" s="98">
        <f t="shared" si="8"/>
        <v>1.5944441250620469E-2</v>
      </c>
      <c r="AJ84" s="98">
        <f t="shared" si="8"/>
        <v>7.6830419563685918E-3</v>
      </c>
      <c r="AK84" s="98">
        <f t="shared" si="8"/>
        <v>-3.2327622176187122E-3</v>
      </c>
      <c r="AL84" s="98">
        <f t="shared" si="8"/>
        <v>1.0743342476355838E-2</v>
      </c>
      <c r="AM84" s="98">
        <f t="shared" si="8"/>
        <v>1.8810001437810416E-2</v>
      </c>
      <c r="AN84" s="98">
        <f t="shared" si="8"/>
        <v>1.3650800774042137E-2</v>
      </c>
      <c r="AO84" s="98">
        <f t="shared" si="8"/>
        <v>1.4743233974100399E-2</v>
      </c>
      <c r="AP84" s="98">
        <f t="shared" si="8"/>
        <v>1.5520895481325538E-2</v>
      </c>
      <c r="AQ84" s="98">
        <f t="shared" si="8"/>
        <v>9.853246127207678E-3</v>
      </c>
      <c r="AR84" s="98">
        <f t="shared" si="8"/>
        <v>1.0367416325160618E-2</v>
      </c>
      <c r="AS84" s="98">
        <f t="shared" si="8"/>
        <v>-6.3432786858316544E-3</v>
      </c>
      <c r="AT84" s="98">
        <f t="shared" si="8"/>
        <v>8.948850915151043E-3</v>
      </c>
      <c r="AU84" s="98">
        <f t="shared" si="8"/>
        <v>1.3089076806329163E-2</v>
      </c>
      <c r="AV84" s="98">
        <f t="shared" si="8"/>
        <v>1.1379331960617329E-3</v>
      </c>
      <c r="AW84" s="98">
        <f t="shared" si="8"/>
        <v>1.2030790114916815E-2</v>
      </c>
      <c r="AX84" s="98">
        <f t="shared" si="8"/>
        <v>1.5172417032972943E-2</v>
      </c>
      <c r="AY84" s="98">
        <f t="shared" si="8"/>
        <v>1.4301004991856429E-2</v>
      </c>
      <c r="AZ84" s="98">
        <f t="shared" si="8"/>
        <v>1.7821405059121581E-2</v>
      </c>
    </row>
    <row r="85" spans="2:52">
      <c r="B85" t="str">
        <f t="shared" si="1"/>
        <v>SAFRAN</v>
      </c>
      <c r="C85" s="98">
        <f t="shared" si="3"/>
        <v>2.0750512807671803E-2</v>
      </c>
      <c r="D85" s="98">
        <f t="shared" si="8"/>
        <v>3.1939525212515911E-2</v>
      </c>
      <c r="E85" s="98">
        <f t="shared" si="8"/>
        <v>1.5962195148919806E-2</v>
      </c>
      <c r="F85" s="98">
        <f t="shared" si="8"/>
        <v>1.7986956390210723E-2</v>
      </c>
      <c r="G85" s="98">
        <f t="shared" si="8"/>
        <v>2.3589894008349786E-2</v>
      </c>
      <c r="H85" s="98">
        <f t="shared" si="8"/>
        <v>2.0730658445588766E-2</v>
      </c>
      <c r="I85" s="98">
        <f t="shared" si="8"/>
        <v>3.2161597587913843E-2</v>
      </c>
      <c r="J85" s="98">
        <f t="shared" si="8"/>
        <v>-6.2486208561061236E-4</v>
      </c>
      <c r="K85" s="98">
        <f t="shared" si="8"/>
        <v>2.6513522089874633E-2</v>
      </c>
      <c r="L85" s="98">
        <f t="shared" si="8"/>
        <v>1.5765109565070382E-2</v>
      </c>
      <c r="M85" s="98">
        <f t="shared" si="8"/>
        <v>5.0783198581391617E-2</v>
      </c>
      <c r="N85" s="98">
        <f t="shared" si="8"/>
        <v>4.0499768914846419E-2</v>
      </c>
      <c r="O85" s="98">
        <f t="shared" si="8"/>
        <v>3.3525802898848156E-2</v>
      </c>
      <c r="P85" s="98">
        <f t="shared" si="8"/>
        <v>3.7717025859527013E-3</v>
      </c>
      <c r="Q85" s="98">
        <f t="shared" si="8"/>
        <v>2.9913475596524547E-2</v>
      </c>
      <c r="R85" s="98">
        <f t="shared" si="8"/>
        <v>3.3513881907182588E-2</v>
      </c>
      <c r="S85" s="98">
        <f t="shared" si="8"/>
        <v>2.8361741633513911E-2</v>
      </c>
      <c r="T85" s="98">
        <f t="shared" si="8"/>
        <v>6.8097864041397616E-3</v>
      </c>
      <c r="U85" s="98">
        <f t="shared" si="8"/>
        <v>4.5822935737813653E-2</v>
      </c>
      <c r="V85" s="98">
        <f t="shared" si="8"/>
        <v>1.6219309020517512E-2</v>
      </c>
      <c r="W85" s="98">
        <f t="shared" si="8"/>
        <v>3.2014767123655828E-2</v>
      </c>
      <c r="X85" s="98">
        <f t="shared" si="8"/>
        <v>4.4961433462562497E-2</v>
      </c>
      <c r="Y85" s="98">
        <f t="shared" si="8"/>
        <v>2.9801381820642181E-2</v>
      </c>
      <c r="Z85" s="98">
        <f t="shared" si="8"/>
        <v>2.0539348064312891E-2</v>
      </c>
      <c r="AA85" s="98">
        <f t="shared" si="8"/>
        <v>1.2794709091560838E-2</v>
      </c>
      <c r="AB85" s="98">
        <f t="shared" si="8"/>
        <v>3.189931540872474E-3</v>
      </c>
      <c r="AC85" s="98">
        <f t="shared" si="8"/>
        <v>1.7020405688104312E-2</v>
      </c>
      <c r="AD85" s="98">
        <f t="shared" si="8"/>
        <v>8.1105042091619214E-2</v>
      </c>
      <c r="AE85" s="98">
        <f t="shared" si="8"/>
        <v>2.2439870595795152E-3</v>
      </c>
      <c r="AF85" s="98">
        <f t="shared" si="8"/>
        <v>2.8078850812886604E-2</v>
      </c>
      <c r="AG85" s="98">
        <f t="shared" si="8"/>
        <v>3.0457476278965112E-2</v>
      </c>
      <c r="AH85" s="98">
        <f t="shared" si="8"/>
        <v>3.1197002993360859E-3</v>
      </c>
      <c r="AI85" s="98">
        <f t="shared" si="8"/>
        <v>2.7134119126518703E-2</v>
      </c>
      <c r="AJ85" s="98">
        <f t="shared" si="8"/>
        <v>8.3834478201325526E-3</v>
      </c>
      <c r="AK85" s="98">
        <f t="shared" si="8"/>
        <v>-7.7189683499530454E-3</v>
      </c>
      <c r="AL85" s="98">
        <f t="shared" si="8"/>
        <v>1.0799353756313768E-2</v>
      </c>
      <c r="AM85" s="98">
        <f t="shared" si="8"/>
        <v>3.5953849179597444E-2</v>
      </c>
      <c r="AN85" s="98">
        <f t="shared" si="8"/>
        <v>3.694201472532363E-2</v>
      </c>
      <c r="AO85" s="98">
        <f t="shared" si="8"/>
        <v>2.1400665423270151E-2</v>
      </c>
      <c r="AP85" s="98">
        <f t="shared" si="8"/>
        <v>4.1877009296310101E-2</v>
      </c>
      <c r="AQ85" s="98">
        <f t="shared" si="8"/>
        <v>2.2677368745967381E-2</v>
      </c>
      <c r="AR85" s="98">
        <f t="shared" si="8"/>
        <v>1.8856774584345586E-2</v>
      </c>
      <c r="AS85" s="98">
        <f t="shared" si="8"/>
        <v>-2.7672729865700903E-3</v>
      </c>
      <c r="AT85" s="98">
        <f t="shared" si="8"/>
        <v>1.8860562710556375E-2</v>
      </c>
      <c r="AU85" s="98">
        <f t="shared" si="8"/>
        <v>1.7144319807371217E-2</v>
      </c>
      <c r="AV85" s="98">
        <f t="shared" si="8"/>
        <v>-3.5360050295284084E-3</v>
      </c>
      <c r="AW85" s="98">
        <f t="shared" si="8"/>
        <v>2.211048294083854E-2</v>
      </c>
      <c r="AX85" s="98">
        <f t="shared" si="8"/>
        <v>3.7693060598488072E-2</v>
      </c>
      <c r="AY85" s="98">
        <f t="shared" si="8"/>
        <v>1.9670475402791841E-2</v>
      </c>
      <c r="AZ85" s="98">
        <f t="shared" si="8"/>
        <v>3.2408797791446925E-2</v>
      </c>
    </row>
    <row r="86" spans="2:52">
      <c r="B86" t="str">
        <f t="shared" si="1"/>
        <v>IBERDROLA</v>
      </c>
      <c r="C86" s="98">
        <f t="shared" si="3"/>
        <v>8.1723183631819199E-3</v>
      </c>
      <c r="D86" s="98">
        <f t="shared" si="8"/>
        <v>2.0993265367282611E-3</v>
      </c>
      <c r="E86" s="98">
        <f t="shared" si="8"/>
        <v>3.5921855892409411E-3</v>
      </c>
      <c r="F86" s="98">
        <f t="shared" si="8"/>
        <v>2.1358416787967405E-3</v>
      </c>
      <c r="G86" s="98">
        <f t="shared" si="8"/>
        <v>6.795215524569298E-3</v>
      </c>
      <c r="H86" s="98">
        <f t="shared" si="8"/>
        <v>-3.0118239673752344E-3</v>
      </c>
      <c r="I86" s="98">
        <f t="shared" si="8"/>
        <v>5.771597799449261E-3</v>
      </c>
      <c r="J86" s="98">
        <f t="shared" si="8"/>
        <v>1.9443423546250404E-2</v>
      </c>
      <c r="K86" s="98">
        <f t="shared" si="8"/>
        <v>7.4100099439117929E-3</v>
      </c>
      <c r="L86" s="98">
        <f t="shared" si="8"/>
        <v>1.6861514799026496E-3</v>
      </c>
      <c r="M86" s="98">
        <f t="shared" si="8"/>
        <v>6.181484213754973E-3</v>
      </c>
      <c r="N86" s="98">
        <f t="shared" si="8"/>
        <v>3.6748458445825922E-3</v>
      </c>
      <c r="O86" s="98">
        <f t="shared" si="8"/>
        <v>6.4832567257127396E-3</v>
      </c>
      <c r="P86" s="98">
        <f t="shared" si="8"/>
        <v>3.6624627569845275E-2</v>
      </c>
      <c r="Q86" s="98">
        <f t="shared" si="8"/>
        <v>2.8301819647154255E-4</v>
      </c>
      <c r="R86" s="98">
        <f t="shared" si="8"/>
        <v>2.6420404918902587E-2</v>
      </c>
      <c r="S86" s="98">
        <f t="shared" si="8"/>
        <v>7.3468516958436975E-3</v>
      </c>
      <c r="T86" s="98">
        <f t="shared" si="8"/>
        <v>-1.3288344880044202E-3</v>
      </c>
      <c r="U86" s="98">
        <f t="shared" si="8"/>
        <v>1.1343139100998703E-2</v>
      </c>
      <c r="V86" s="98">
        <f t="shared" si="8"/>
        <v>2.2688501717564478E-3</v>
      </c>
      <c r="W86" s="98">
        <f t="shared" si="8"/>
        <v>1.015300109434975E-2</v>
      </c>
      <c r="X86" s="98">
        <f t="shared" si="8"/>
        <v>4.8628817090026312E-3</v>
      </c>
      <c r="Y86" s="98">
        <f t="shared" si="8"/>
        <v>-6.6316237511992256E-4</v>
      </c>
      <c r="Z86" s="98">
        <f t="shared" si="8"/>
        <v>2.2443972280386062E-3</v>
      </c>
      <c r="AA86" s="98">
        <f t="shared" si="8"/>
        <v>5.1587743884035767E-2</v>
      </c>
      <c r="AB86" s="98">
        <f t="shared" si="8"/>
        <v>1.1341512229300741E-2</v>
      </c>
      <c r="AC86" s="98">
        <f t="shared" si="8"/>
        <v>1.5245469868951683E-3</v>
      </c>
      <c r="AD86" s="98">
        <f t="shared" si="8"/>
        <v>2.2439870595795152E-3</v>
      </c>
      <c r="AE86" s="98">
        <f t="shared" si="8"/>
        <v>5.4144354819461893E-2</v>
      </c>
      <c r="AF86" s="98">
        <f t="shared" si="8"/>
        <v>4.6010013781072109E-3</v>
      </c>
      <c r="AG86" s="98">
        <f t="shared" si="8"/>
        <v>1.7561219432243405E-3</v>
      </c>
      <c r="AH86" s="98">
        <f t="shared" si="8"/>
        <v>3.8590609953261801E-2</v>
      </c>
      <c r="AI86" s="98">
        <f t="shared" si="8"/>
        <v>4.934725352227106E-3</v>
      </c>
      <c r="AJ86" s="98">
        <f t="shared" si="8"/>
        <v>-2.3960905847103912E-3</v>
      </c>
      <c r="AK86" s="98">
        <f t="shared" si="8"/>
        <v>2.8170424715802441E-2</v>
      </c>
      <c r="AL86" s="98">
        <f t="shared" si="8"/>
        <v>4.0753728272511841E-3</v>
      </c>
      <c r="AM86" s="98">
        <f t="shared" si="8"/>
        <v>2.1738870393467778E-3</v>
      </c>
      <c r="AN86" s="98">
        <f t="shared" si="8"/>
        <v>1.1517731352447179E-2</v>
      </c>
      <c r="AO86" s="98">
        <f t="shared" si="8"/>
        <v>-1.0273559040255168E-3</v>
      </c>
      <c r="AP86" s="98">
        <f t="shared" si="8"/>
        <v>1.1577710210052343E-2</v>
      </c>
      <c r="AQ86" s="98">
        <f t="shared" si="8"/>
        <v>5.9670438472244468E-3</v>
      </c>
      <c r="AR86" s="98">
        <f t="shared" si="8"/>
        <v>-4.3224218391598344E-3</v>
      </c>
      <c r="AS86" s="98">
        <f t="shared" si="8"/>
        <v>1.2871071096568844E-2</v>
      </c>
      <c r="AT86" s="98">
        <f t="shared" si="8"/>
        <v>-8.1552609102523294E-4</v>
      </c>
      <c r="AU86" s="98">
        <f t="shared" si="8"/>
        <v>-2.8018633391324265E-3</v>
      </c>
      <c r="AV86" s="98">
        <f t="shared" si="8"/>
        <v>8.9387138200826589E-3</v>
      </c>
      <c r="AW86" s="98">
        <f t="shared" si="8"/>
        <v>3.4778958621422659E-3</v>
      </c>
      <c r="AX86" s="98">
        <f t="shared" si="8"/>
        <v>7.9188817039330516E-3</v>
      </c>
      <c r="AY86" s="98">
        <f t="shared" si="8"/>
        <v>1.4956630408014321E-3</v>
      </c>
      <c r="AZ86" s="98">
        <f t="shared" si="8"/>
        <v>4.8235104375173848E-3</v>
      </c>
    </row>
    <row r="87" spans="2:52">
      <c r="B87" t="str">
        <f t="shared" si="1"/>
        <v>INTESA SANPAOLO</v>
      </c>
      <c r="C87" s="98">
        <f t="shared" si="3"/>
        <v>1.0034112492042821E-2</v>
      </c>
      <c r="D87" s="98">
        <f t="shared" si="8"/>
        <v>3.3958489057359736E-2</v>
      </c>
      <c r="E87" s="98">
        <f t="shared" si="8"/>
        <v>2.7646565687625232E-2</v>
      </c>
      <c r="F87" s="98">
        <f t="shared" si="8"/>
        <v>5.1766925297981993E-3</v>
      </c>
      <c r="G87" s="98">
        <f t="shared" si="8"/>
        <v>3.1735705293176174E-2</v>
      </c>
      <c r="H87" s="98">
        <f t="shared" si="8"/>
        <v>1.745937517943208E-2</v>
      </c>
      <c r="I87" s="98">
        <f t="shared" si="8"/>
        <v>3.4181616646049483E-2</v>
      </c>
      <c r="J87" s="98">
        <f t="shared" si="8"/>
        <v>5.6891621499205701E-3</v>
      </c>
      <c r="K87" s="98">
        <f t="shared" si="8"/>
        <v>3.4359698342515427E-2</v>
      </c>
      <c r="L87" s="98">
        <f t="shared" si="8"/>
        <v>1.5082874022291522E-2</v>
      </c>
      <c r="M87" s="98">
        <f t="shared" si="8"/>
        <v>4.0246757487219509E-2</v>
      </c>
      <c r="N87" s="98">
        <f t="shared" si="8"/>
        <v>6.299691952914567E-2</v>
      </c>
      <c r="O87" s="98">
        <f t="shared" si="8"/>
        <v>3.3960487363620416E-2</v>
      </c>
      <c r="P87" s="98">
        <f t="shared" si="8"/>
        <v>1.3306217983467827E-2</v>
      </c>
      <c r="Q87" s="98">
        <f t="shared" si="8"/>
        <v>3.5567448922482668E-2</v>
      </c>
      <c r="R87" s="98">
        <f t="shared" si="8"/>
        <v>5.7087160669739005E-2</v>
      </c>
      <c r="S87" s="98">
        <f t="shared" si="8"/>
        <v>6.7302634595492961E-2</v>
      </c>
      <c r="T87" s="98">
        <f t="shared" si="8"/>
        <v>2.2251827238397213E-2</v>
      </c>
      <c r="U87" s="98">
        <f t="shared" si="8"/>
        <v>4.9811611574497615E-2</v>
      </c>
      <c r="V87" s="98">
        <f t="shared" si="8"/>
        <v>2.5658529012234428E-2</v>
      </c>
      <c r="W87" s="98">
        <f t="shared" si="8"/>
        <v>3.7068179717856767E-2</v>
      </c>
      <c r="X87" s="98">
        <f t="shared" si="8"/>
        <v>6.9995367602533401E-2</v>
      </c>
      <c r="Y87" s="98">
        <f t="shared" si="8"/>
        <v>3.1173591781019461E-2</v>
      </c>
      <c r="Z87" s="98">
        <f t="shared" si="8"/>
        <v>4.5791442090263444E-2</v>
      </c>
      <c r="AA87" s="98">
        <f t="shared" si="8"/>
        <v>2.6656546878247478E-2</v>
      </c>
      <c r="AB87" s="98">
        <f t="shared" si="8"/>
        <v>1.2478669903175536E-2</v>
      </c>
      <c r="AC87" s="98">
        <f t="shared" si="8"/>
        <v>8.6056697285876466E-3</v>
      </c>
      <c r="AD87" s="98">
        <f t="shared" si="8"/>
        <v>2.8078850812886604E-2</v>
      </c>
      <c r="AE87" s="98">
        <f t="shared" si="8"/>
        <v>4.6010013781072109E-3</v>
      </c>
      <c r="AF87" s="98">
        <f t="shared" si="8"/>
        <v>0.13369415517596323</v>
      </c>
      <c r="AG87" s="98">
        <f t="shared" si="8"/>
        <v>2.7764602141010626E-2</v>
      </c>
      <c r="AH87" s="98">
        <f t="shared" si="8"/>
        <v>1.4250647077380676E-2</v>
      </c>
      <c r="AI87" s="98">
        <f t="shared" si="8"/>
        <v>2.2984995160833965E-2</v>
      </c>
      <c r="AJ87" s="98">
        <f t="shared" si="8"/>
        <v>1.875577162771859E-2</v>
      </c>
      <c r="AK87" s="98">
        <f t="shared" si="8"/>
        <v>8.8714807825393139E-3</v>
      </c>
      <c r="AL87" s="98">
        <f t="shared" si="8"/>
        <v>4.0067789099091757E-3</v>
      </c>
      <c r="AM87" s="98">
        <f t="shared" si="8"/>
        <v>5.014052742763582E-2</v>
      </c>
      <c r="AN87" s="98">
        <f t="shared" si="8"/>
        <v>3.7597483028596008E-2</v>
      </c>
      <c r="AO87" s="98">
        <f t="shared" si="8"/>
        <v>3.222806394767997E-2</v>
      </c>
      <c r="AP87" s="98">
        <f t="shared" si="8"/>
        <v>9.6548938101079007E-2</v>
      </c>
      <c r="AQ87" s="98">
        <f t="shared" si="8"/>
        <v>3.524979838149081E-2</v>
      </c>
      <c r="AR87" s="98">
        <f t="shared" si="8"/>
        <v>2.8804372084034711E-2</v>
      </c>
      <c r="AS87" s="98">
        <f t="shared" si="8"/>
        <v>1.7102809700685184E-2</v>
      </c>
      <c r="AT87" s="98">
        <f t="shared" si="8"/>
        <v>6.5675653333652599E-3</v>
      </c>
      <c r="AU87" s="98">
        <f t="shared" si="8"/>
        <v>2.365269638906068E-2</v>
      </c>
      <c r="AV87" s="98">
        <f t="shared" si="8"/>
        <v>1.4365151989570342E-2</v>
      </c>
      <c r="AW87" s="98">
        <f t="shared" si="8"/>
        <v>1.8657120902190075E-2</v>
      </c>
      <c r="AX87" s="98">
        <f t="shared" si="8"/>
        <v>4.8926269177976989E-2</v>
      </c>
      <c r="AY87" s="98">
        <f t="shared" si="8"/>
        <v>3.63794112138442E-2</v>
      </c>
      <c r="AZ87" s="98">
        <f t="shared" si="8"/>
        <v>7.5050306619684537E-2</v>
      </c>
    </row>
    <row r="88" spans="2:52">
      <c r="B88" t="str">
        <f t="shared" si="1"/>
        <v>SCHNEIDER ELECTRIC SE</v>
      </c>
      <c r="C88" s="98">
        <f t="shared" si="3"/>
        <v>1.9557139654812396E-2</v>
      </c>
      <c r="D88" s="98">
        <f t="shared" si="8"/>
        <v>3.4172207551346284E-2</v>
      </c>
      <c r="E88" s="98">
        <f t="shared" si="8"/>
        <v>2.0249405956983886E-2</v>
      </c>
      <c r="F88" s="98">
        <f t="shared" si="8"/>
        <v>1.5154096791659293E-2</v>
      </c>
      <c r="G88" s="98">
        <f t="shared" si="8"/>
        <v>2.2378883256194006E-2</v>
      </c>
      <c r="H88" s="98">
        <f t="shared" si="8"/>
        <v>2.107895128206598E-2</v>
      </c>
      <c r="I88" s="98">
        <f t="shared" si="8"/>
        <v>3.740542322696977E-2</v>
      </c>
      <c r="J88" s="98">
        <f t="shared" si="8"/>
        <v>5.4206517229905375E-3</v>
      </c>
      <c r="K88" s="98">
        <f t="shared" si="8"/>
        <v>2.598389167173307E-2</v>
      </c>
      <c r="L88" s="98">
        <f t="shared" si="8"/>
        <v>9.4023017464362878E-3</v>
      </c>
      <c r="M88" s="98">
        <f t="shared" si="8"/>
        <v>3.4004147738281941E-2</v>
      </c>
      <c r="N88" s="98">
        <f t="shared" si="8"/>
        <v>3.6746549460486159E-2</v>
      </c>
      <c r="O88" s="98">
        <f t="shared" si="8"/>
        <v>3.8851681100743225E-2</v>
      </c>
      <c r="P88" s="98">
        <f t="shared" si="8"/>
        <v>-5.1973652090390977E-4</v>
      </c>
      <c r="Q88" s="98">
        <f t="shared" si="8"/>
        <v>3.1097676771185988E-2</v>
      </c>
      <c r="R88" s="98">
        <f t="shared" si="8"/>
        <v>5.0644854234395027E-2</v>
      </c>
      <c r="S88" s="98">
        <f t="shared" si="8"/>
        <v>3.2389909513951154E-2</v>
      </c>
      <c r="T88" s="98">
        <f t="shared" si="8"/>
        <v>1.0797563476760409E-2</v>
      </c>
      <c r="U88" s="98">
        <f t="shared" si="8"/>
        <v>4.8934956428149566E-2</v>
      </c>
      <c r="V88" s="98">
        <f t="shared" si="8"/>
        <v>1.5612206059905031E-2</v>
      </c>
      <c r="W88" s="98">
        <f t="shared" si="8"/>
        <v>4.271307752421194E-2</v>
      </c>
      <c r="X88" s="98">
        <f t="shared" si="8"/>
        <v>4.4780050423977646E-2</v>
      </c>
      <c r="Y88" s="98">
        <f t="shared" si="8"/>
        <v>3.1748802494076273E-2</v>
      </c>
      <c r="Z88" s="98">
        <f t="shared" si="8"/>
        <v>1.652468555243651E-2</v>
      </c>
      <c r="AA88" s="98">
        <f t="shared" si="8"/>
        <v>-1.0658589603598256E-3</v>
      </c>
      <c r="AB88" s="98">
        <f t="shared" si="8"/>
        <v>2.5751271199877719E-3</v>
      </c>
      <c r="AC88" s="98">
        <f t="shared" si="8"/>
        <v>2.0986139560766993E-2</v>
      </c>
      <c r="AD88" s="98">
        <f t="shared" si="8"/>
        <v>3.0457476278965112E-2</v>
      </c>
      <c r="AE88" s="98">
        <f t="shared" si="8"/>
        <v>1.7561219432243405E-3</v>
      </c>
      <c r="AF88" s="98">
        <f t="shared" si="8"/>
        <v>2.7764602141010626E-2</v>
      </c>
      <c r="AG88" s="98">
        <f t="shared" si="8"/>
        <v>5.8893678568195426E-2</v>
      </c>
      <c r="AH88" s="98">
        <f t="shared" si="8"/>
        <v>-2.7166339369346319E-3</v>
      </c>
      <c r="AI88" s="98">
        <f t="shared" si="8"/>
        <v>3.1188354358487991E-2</v>
      </c>
      <c r="AJ88" s="98">
        <f t="shared" si="8"/>
        <v>9.6933507579400058E-3</v>
      </c>
      <c r="AK88" s="98">
        <f t="shared" si="8"/>
        <v>1.8494028295564244E-3</v>
      </c>
      <c r="AL88" s="98">
        <f t="shared" si="8"/>
        <v>9.1747083647499925E-3</v>
      </c>
      <c r="AM88" s="98">
        <f t="shared" si="8"/>
        <v>3.3131969959747889E-2</v>
      </c>
      <c r="AN88" s="98">
        <f t="shared" si="8"/>
        <v>3.2246255500304098E-2</v>
      </c>
      <c r="AO88" s="98">
        <f t="shared" si="8"/>
        <v>1.8816424191888507E-2</v>
      </c>
      <c r="AP88" s="98">
        <f t="shared" si="8"/>
        <v>4.8117992067136212E-2</v>
      </c>
      <c r="AQ88" s="98">
        <f t="shared" si="8"/>
        <v>2.2519903812888264E-2</v>
      </c>
      <c r="AR88" s="98">
        <f t="shared" si="8"/>
        <v>2.0678745076570478E-2</v>
      </c>
      <c r="AS88" s="98">
        <f t="shared" si="8"/>
        <v>-4.1259676951506631E-3</v>
      </c>
      <c r="AT88" s="98">
        <f t="shared" si="8"/>
        <v>1.3611101211683962E-2</v>
      </c>
      <c r="AU88" s="98">
        <f t="shared" si="8"/>
        <v>1.5331870207827905E-2</v>
      </c>
      <c r="AV88" s="98">
        <f t="shared" si="8"/>
        <v>-2.6214517321538778E-3</v>
      </c>
      <c r="AW88" s="98">
        <f t="shared" si="8"/>
        <v>2.3058747459431875E-2</v>
      </c>
      <c r="AX88" s="98">
        <f t="shared" si="8"/>
        <v>3.7816705926080801E-2</v>
      </c>
      <c r="AY88" s="98">
        <f t="shared" si="8"/>
        <v>2.2323502887341591E-2</v>
      </c>
      <c r="AZ88" s="98">
        <f t="shared" si="8"/>
        <v>4.0288751826395859E-2</v>
      </c>
    </row>
    <row r="89" spans="2:52">
      <c r="B89" t="str">
        <f t="shared" si="1"/>
        <v>BANCO BILBAO</v>
      </c>
      <c r="C89" s="98">
        <f t="shared" si="3"/>
        <v>6.4380592627687585E-3</v>
      </c>
      <c r="D89" s="98">
        <f t="shared" si="8"/>
        <v>-2.3604834872042336E-3</v>
      </c>
      <c r="E89" s="98">
        <f t="shared" si="8"/>
        <v>2.5125669708573788E-3</v>
      </c>
      <c r="F89" s="98">
        <f t="shared" si="8"/>
        <v>1.0371432437035082E-3</v>
      </c>
      <c r="G89" s="98">
        <f t="shared" si="8"/>
        <v>4.2310362968058287E-3</v>
      </c>
      <c r="H89" s="98">
        <f t="shared" si="8"/>
        <v>-4.7825355182504854E-4</v>
      </c>
      <c r="I89" s="98">
        <f t="shared" si="8"/>
        <v>-1.0845883997754274E-3</v>
      </c>
      <c r="J89" s="98">
        <f t="shared" si="8"/>
        <v>2.7096517607534815E-2</v>
      </c>
      <c r="K89" s="98">
        <f t="shared" si="8"/>
        <v>1.1417636920760876E-2</v>
      </c>
      <c r="L89" s="98">
        <f t="shared" si="8"/>
        <v>1.7994275178554679E-2</v>
      </c>
      <c r="M89" s="98">
        <f t="shared" si="8"/>
        <v>1.7540974964815801E-2</v>
      </c>
      <c r="N89" s="98">
        <f t="shared" si="8"/>
        <v>4.338038883242616E-3</v>
      </c>
      <c r="O89" s="98">
        <f t="shared" si="8"/>
        <v>6.3582672258621804E-3</v>
      </c>
      <c r="P89" s="98">
        <f t="shared" si="8"/>
        <v>7.5707589659584018E-2</v>
      </c>
      <c r="Q89" s="98">
        <f t="shared" si="8"/>
        <v>-3.560110861741126E-4</v>
      </c>
      <c r="R89" s="98">
        <f t="shared" si="8"/>
        <v>1.4229852673394034E-2</v>
      </c>
      <c r="S89" s="98">
        <f t="shared" si="8"/>
        <v>1.5498384533513456E-2</v>
      </c>
      <c r="T89" s="98">
        <f t="shared" si="8"/>
        <v>-2.9615661600256168E-4</v>
      </c>
      <c r="U89" s="98">
        <f t="shared" si="8"/>
        <v>4.2348548313200915E-3</v>
      </c>
      <c r="V89" s="98">
        <f t="shared" si="8"/>
        <v>4.2674417461884828E-3</v>
      </c>
      <c r="W89" s="98">
        <f t="shared" si="8"/>
        <v>-2.2051696710994988E-3</v>
      </c>
      <c r="X89" s="98">
        <f t="shared" si="8"/>
        <v>3.345552536982324E-3</v>
      </c>
      <c r="Y89" s="98">
        <f t="shared" si="8"/>
        <v>-1.0131882654357211E-3</v>
      </c>
      <c r="Z89" s="98">
        <f t="shared" si="8"/>
        <v>6.0558960542760687E-3</v>
      </c>
      <c r="AA89" s="98">
        <f t="shared" si="8"/>
        <v>8.7717582552541959E-2</v>
      </c>
      <c r="AB89" s="98">
        <f t="shared" si="8"/>
        <v>2.1638457937412481E-2</v>
      </c>
      <c r="AC89" s="98">
        <f t="shared" si="8"/>
        <v>-5.179630481258927E-3</v>
      </c>
      <c r="AD89" s="98">
        <f t="shared" ref="D89:AZ94" si="9">AD35*12</f>
        <v>3.1197002993360859E-3</v>
      </c>
      <c r="AE89" s="98">
        <f t="shared" si="9"/>
        <v>3.8590609953261801E-2</v>
      </c>
      <c r="AF89" s="98">
        <f t="shared" si="9"/>
        <v>1.4250647077380676E-2</v>
      </c>
      <c r="AG89" s="98">
        <f t="shared" si="9"/>
        <v>-2.7166339369346319E-3</v>
      </c>
      <c r="AH89" s="98">
        <f t="shared" si="9"/>
        <v>8.3617832134692163E-2</v>
      </c>
      <c r="AI89" s="98">
        <f t="shared" si="9"/>
        <v>-3.2718435762600715E-4</v>
      </c>
      <c r="AJ89" s="98">
        <f t="shared" si="9"/>
        <v>5.7197802744806151E-4</v>
      </c>
      <c r="AK89" s="98">
        <f t="shared" si="9"/>
        <v>3.8660595067140181E-2</v>
      </c>
      <c r="AL89" s="98">
        <f t="shared" si="9"/>
        <v>1.9952876372772918E-3</v>
      </c>
      <c r="AM89" s="98">
        <f t="shared" si="9"/>
        <v>9.4540763436680927E-3</v>
      </c>
      <c r="AN89" s="98">
        <f t="shared" si="9"/>
        <v>5.6351970385165673E-3</v>
      </c>
      <c r="AO89" s="98">
        <f t="shared" si="9"/>
        <v>1.2933067326167036E-3</v>
      </c>
      <c r="AP89" s="98">
        <f t="shared" si="9"/>
        <v>1.8696360863123609E-2</v>
      </c>
      <c r="AQ89" s="98">
        <f t="shared" si="9"/>
        <v>5.9966794163611049E-3</v>
      </c>
      <c r="AR89" s="98">
        <f t="shared" si="9"/>
        <v>-6.4341311327080425E-3</v>
      </c>
      <c r="AS89" s="98">
        <f t="shared" si="9"/>
        <v>3.5306163841578746E-2</v>
      </c>
      <c r="AT89" s="98">
        <f t="shared" si="9"/>
        <v>-1.3532185304452242E-3</v>
      </c>
      <c r="AU89" s="98">
        <f t="shared" si="9"/>
        <v>1.0642153978766629E-3</v>
      </c>
      <c r="AV89" s="98">
        <f t="shared" si="9"/>
        <v>1.6692932475864255E-2</v>
      </c>
      <c r="AW89" s="98">
        <f t="shared" si="9"/>
        <v>2.3270075899674766E-3</v>
      </c>
      <c r="AX89" s="98">
        <f t="shared" si="9"/>
        <v>1.0232702276511848E-2</v>
      </c>
      <c r="AY89" s="98">
        <f t="shared" si="9"/>
        <v>4.203298985941184E-3</v>
      </c>
      <c r="AZ89" s="98">
        <f t="shared" si="9"/>
        <v>2.002151253759763E-3</v>
      </c>
    </row>
    <row r="90" spans="2:52">
      <c r="B90" t="str">
        <f t="shared" si="1"/>
        <v>ADIDAS</v>
      </c>
      <c r="C90" s="98">
        <f t="shared" si="3"/>
        <v>2.5287048805010603E-2</v>
      </c>
      <c r="D90" s="98">
        <f t="shared" si="9"/>
        <v>2.6036416949279662E-2</v>
      </c>
      <c r="E90" s="98">
        <f t="shared" si="9"/>
        <v>1.6294476023858872E-2</v>
      </c>
      <c r="F90" s="98">
        <f t="shared" si="9"/>
        <v>1.4989297168038717E-2</v>
      </c>
      <c r="G90" s="98">
        <f t="shared" si="9"/>
        <v>2.3235674795044244E-2</v>
      </c>
      <c r="H90" s="98">
        <f t="shared" si="9"/>
        <v>1.6588262437029686E-2</v>
      </c>
      <c r="I90" s="98">
        <f t="shared" si="9"/>
        <v>3.3104479985568834E-2</v>
      </c>
      <c r="J90" s="98">
        <f t="shared" si="9"/>
        <v>8.8677529991574525E-3</v>
      </c>
      <c r="K90" s="98">
        <f t="shared" si="9"/>
        <v>2.5086471349720481E-2</v>
      </c>
      <c r="L90" s="98">
        <f t="shared" si="9"/>
        <v>9.1458179479815722E-3</v>
      </c>
      <c r="M90" s="98">
        <f t="shared" si="9"/>
        <v>1.9534781226867227E-2</v>
      </c>
      <c r="N90" s="98">
        <f t="shared" si="9"/>
        <v>3.1310783116331765E-2</v>
      </c>
      <c r="O90" s="98">
        <f t="shared" si="9"/>
        <v>3.3122361075364218E-2</v>
      </c>
      <c r="P90" s="98">
        <f t="shared" si="9"/>
        <v>-2.9025104663396588E-3</v>
      </c>
      <c r="Q90" s="98">
        <f t="shared" si="9"/>
        <v>1.8391649546427285E-2</v>
      </c>
      <c r="R90" s="98">
        <f t="shared" si="9"/>
        <v>3.8807256350638142E-2</v>
      </c>
      <c r="S90" s="98">
        <f t="shared" si="9"/>
        <v>2.1282650077819616E-2</v>
      </c>
      <c r="T90" s="98">
        <f t="shared" si="9"/>
        <v>1.0646099329399063E-2</v>
      </c>
      <c r="U90" s="98">
        <f t="shared" si="9"/>
        <v>4.0296744313094497E-2</v>
      </c>
      <c r="V90" s="98">
        <f t="shared" si="9"/>
        <v>1.5109473586814196E-2</v>
      </c>
      <c r="W90" s="98">
        <f t="shared" si="9"/>
        <v>3.2786548129894601E-2</v>
      </c>
      <c r="X90" s="98">
        <f t="shared" si="9"/>
        <v>3.5333256317273201E-2</v>
      </c>
      <c r="Y90" s="98">
        <f t="shared" si="9"/>
        <v>2.0525586865598223E-2</v>
      </c>
      <c r="Z90" s="98">
        <f t="shared" si="9"/>
        <v>1.2144968265285371E-2</v>
      </c>
      <c r="AA90" s="98">
        <f t="shared" si="9"/>
        <v>3.1228993863966804E-3</v>
      </c>
      <c r="AB90" s="98">
        <f t="shared" si="9"/>
        <v>2.7181695371096249E-3</v>
      </c>
      <c r="AC90" s="98">
        <f t="shared" si="9"/>
        <v>1.5944441250620469E-2</v>
      </c>
      <c r="AD90" s="98">
        <f t="shared" si="9"/>
        <v>2.7134119126518703E-2</v>
      </c>
      <c r="AE90" s="98">
        <f t="shared" si="9"/>
        <v>4.934725352227106E-3</v>
      </c>
      <c r="AF90" s="98">
        <f t="shared" si="9"/>
        <v>2.2984995160833965E-2</v>
      </c>
      <c r="AG90" s="98">
        <f t="shared" si="9"/>
        <v>3.1188354358487991E-2</v>
      </c>
      <c r="AH90" s="98">
        <f t="shared" si="9"/>
        <v>-3.2718435762600715E-4</v>
      </c>
      <c r="AI90" s="98">
        <f t="shared" si="9"/>
        <v>6.1609444792572521E-2</v>
      </c>
      <c r="AJ90" s="98">
        <f t="shared" si="9"/>
        <v>3.9187516975776734E-3</v>
      </c>
      <c r="AK90" s="98">
        <f t="shared" si="9"/>
        <v>2.4206747861344803E-3</v>
      </c>
      <c r="AL90" s="98">
        <f t="shared" si="9"/>
        <v>1.0011690324929103E-2</v>
      </c>
      <c r="AM90" s="98">
        <f t="shared" si="9"/>
        <v>2.8699664558073205E-2</v>
      </c>
      <c r="AN90" s="98">
        <f t="shared" si="9"/>
        <v>3.0535779615397763E-2</v>
      </c>
      <c r="AO90" s="98">
        <f t="shared" si="9"/>
        <v>1.3454894009735926E-2</v>
      </c>
      <c r="AP90" s="98">
        <f t="shared" si="9"/>
        <v>3.6833760120105002E-2</v>
      </c>
      <c r="AQ90" s="98">
        <f t="shared" si="9"/>
        <v>2.1439797401939714E-2</v>
      </c>
      <c r="AR90" s="98">
        <f t="shared" si="9"/>
        <v>1.2545832986138795E-2</v>
      </c>
      <c r="AS90" s="98">
        <f t="shared" si="9"/>
        <v>4.6190907680645029E-4</v>
      </c>
      <c r="AT90" s="98">
        <f t="shared" si="9"/>
        <v>1.4344371342165874E-2</v>
      </c>
      <c r="AU90" s="98">
        <f t="shared" si="9"/>
        <v>1.7529853869807845E-2</v>
      </c>
      <c r="AV90" s="98">
        <f t="shared" si="9"/>
        <v>-8.1614501705757434E-3</v>
      </c>
      <c r="AW90" s="98">
        <f t="shared" si="9"/>
        <v>1.7013441056629719E-2</v>
      </c>
      <c r="AX90" s="98">
        <f t="shared" si="9"/>
        <v>2.7076987991946067E-2</v>
      </c>
      <c r="AY90" s="98">
        <f t="shared" si="9"/>
        <v>2.5169047892805552E-2</v>
      </c>
      <c r="AZ90" s="98">
        <f t="shared" si="9"/>
        <v>2.5681474286231569E-2</v>
      </c>
    </row>
    <row r="91" spans="2:52">
      <c r="B91" t="str">
        <f t="shared" si="1"/>
        <v>ORANGE</v>
      </c>
      <c r="C91" s="98">
        <f t="shared" si="3"/>
        <v>6.2649297694940768E-3</v>
      </c>
      <c r="D91" s="98">
        <f t="shared" si="9"/>
        <v>1.7890259923309788E-2</v>
      </c>
      <c r="E91" s="98">
        <f t="shared" si="9"/>
        <v>1.1192949877150424E-2</v>
      </c>
      <c r="F91" s="98">
        <f t="shared" si="9"/>
        <v>8.728392705970367E-3</v>
      </c>
      <c r="G91" s="98">
        <f t="shared" si="9"/>
        <v>1.2992727616135171E-2</v>
      </c>
      <c r="H91" s="98">
        <f t="shared" si="9"/>
        <v>1.2854815475285431E-2</v>
      </c>
      <c r="I91" s="98">
        <f t="shared" si="9"/>
        <v>1.762253131482993E-2</v>
      </c>
      <c r="J91" s="98">
        <f t="shared" si="9"/>
        <v>-6.9951474209141949E-4</v>
      </c>
      <c r="K91" s="98">
        <f t="shared" si="9"/>
        <v>1.4520086270803929E-2</v>
      </c>
      <c r="L91" s="98">
        <f t="shared" si="9"/>
        <v>4.3781757322011606E-3</v>
      </c>
      <c r="M91" s="98">
        <f t="shared" si="9"/>
        <v>2.2144431914541528E-2</v>
      </c>
      <c r="N91" s="98">
        <f t="shared" si="9"/>
        <v>2.0945632180855541E-2</v>
      </c>
      <c r="O91" s="98">
        <f t="shared" si="9"/>
        <v>1.2259778564313061E-2</v>
      </c>
      <c r="P91" s="98">
        <f t="shared" si="9"/>
        <v>3.9411619738800342E-3</v>
      </c>
      <c r="Q91" s="98">
        <f t="shared" si="9"/>
        <v>2.0240462357066582E-2</v>
      </c>
      <c r="R91" s="98">
        <f t="shared" si="9"/>
        <v>1.7693453713062971E-2</v>
      </c>
      <c r="S91" s="98">
        <f t="shared" si="9"/>
        <v>1.3691624854670617E-2</v>
      </c>
      <c r="T91" s="98">
        <f t="shared" si="9"/>
        <v>2.2798259973493499E-2</v>
      </c>
      <c r="U91" s="98">
        <f t="shared" si="9"/>
        <v>1.745968175997667E-2</v>
      </c>
      <c r="V91" s="98">
        <f t="shared" si="9"/>
        <v>8.1326275242740789E-3</v>
      </c>
      <c r="W91" s="98">
        <f t="shared" si="9"/>
        <v>1.2095162345249502E-2</v>
      </c>
      <c r="X91" s="98">
        <f t="shared" si="9"/>
        <v>1.744894474384583E-2</v>
      </c>
      <c r="Y91" s="98">
        <f t="shared" si="9"/>
        <v>1.5750455972491608E-2</v>
      </c>
      <c r="Z91" s="98">
        <f t="shared" si="9"/>
        <v>1.9179018962636754E-2</v>
      </c>
      <c r="AA91" s="98">
        <f t="shared" si="9"/>
        <v>-1.9642442856637635E-3</v>
      </c>
      <c r="AB91" s="98">
        <f t="shared" si="9"/>
        <v>2.1898082918445192E-3</v>
      </c>
      <c r="AC91" s="98">
        <f t="shared" si="9"/>
        <v>7.6830419563685918E-3</v>
      </c>
      <c r="AD91" s="98">
        <f t="shared" si="9"/>
        <v>8.3834478201325526E-3</v>
      </c>
      <c r="AE91" s="98">
        <f t="shared" si="9"/>
        <v>-2.3960905847103912E-3</v>
      </c>
      <c r="AF91" s="98">
        <f t="shared" si="9"/>
        <v>1.875577162771859E-2</v>
      </c>
      <c r="AG91" s="98">
        <f t="shared" si="9"/>
        <v>9.6933507579400058E-3</v>
      </c>
      <c r="AH91" s="98">
        <f t="shared" si="9"/>
        <v>5.7197802744806151E-4</v>
      </c>
      <c r="AI91" s="98">
        <f t="shared" si="9"/>
        <v>3.9187516975776734E-3</v>
      </c>
      <c r="AJ91" s="98">
        <f t="shared" si="9"/>
        <v>5.0244301931008969E-2</v>
      </c>
      <c r="AK91" s="98">
        <f t="shared" si="9"/>
        <v>-1.1578609377635729E-3</v>
      </c>
      <c r="AL91" s="98">
        <f t="shared" si="9"/>
        <v>2.6685730534847648E-3</v>
      </c>
      <c r="AM91" s="98">
        <f t="shared" si="9"/>
        <v>1.4448302760926825E-2</v>
      </c>
      <c r="AN91" s="98">
        <f t="shared" si="9"/>
        <v>1.4068775465446468E-2</v>
      </c>
      <c r="AO91" s="98">
        <f t="shared" si="9"/>
        <v>2.281244461050945E-2</v>
      </c>
      <c r="AP91" s="98">
        <f t="shared" si="9"/>
        <v>2.0596253253867543E-2</v>
      </c>
      <c r="AQ91" s="98">
        <f t="shared" si="9"/>
        <v>2.8163308757673949E-2</v>
      </c>
      <c r="AR91" s="98">
        <f t="shared" si="9"/>
        <v>2.1124535914659095E-2</v>
      </c>
      <c r="AS91" s="98">
        <f t="shared" si="9"/>
        <v>6.9173552800242582E-4</v>
      </c>
      <c r="AT91" s="98">
        <f t="shared" si="9"/>
        <v>2.103099605202927E-3</v>
      </c>
      <c r="AU91" s="98">
        <f t="shared" si="9"/>
        <v>1.2195630669885691E-2</v>
      </c>
      <c r="AV91" s="98">
        <f t="shared" si="9"/>
        <v>7.0823335356028985E-3</v>
      </c>
      <c r="AW91" s="98">
        <f t="shared" si="9"/>
        <v>6.2804775088952259E-3</v>
      </c>
      <c r="AX91" s="98">
        <f t="shared" si="9"/>
        <v>1.408939962999186E-2</v>
      </c>
      <c r="AY91" s="98">
        <f t="shared" si="9"/>
        <v>1.5795139579960701E-2</v>
      </c>
      <c r="AZ91" s="98">
        <f t="shared" si="9"/>
        <v>1.5459287543318562E-2</v>
      </c>
    </row>
    <row r="92" spans="2:52">
      <c r="B92" t="str">
        <f t="shared" si="1"/>
        <v>TELEFONICA</v>
      </c>
      <c r="C92" s="98">
        <f t="shared" si="3"/>
        <v>-8.1301640882718951E-4</v>
      </c>
      <c r="D92" s="98">
        <f t="shared" si="9"/>
        <v>-1.0940358319478443E-3</v>
      </c>
      <c r="E92" s="98">
        <f t="shared" si="9"/>
        <v>-1.5274866875028979E-3</v>
      </c>
      <c r="F92" s="98">
        <f t="shared" si="9"/>
        <v>-2.3669644136847211E-3</v>
      </c>
      <c r="G92" s="98">
        <f t="shared" si="9"/>
        <v>-2.1758696905675693E-3</v>
      </c>
      <c r="H92" s="98">
        <f t="shared" si="9"/>
        <v>-1.5621109092344065E-3</v>
      </c>
      <c r="I92" s="98">
        <f t="shared" si="9"/>
        <v>1.5525203859189161E-3</v>
      </c>
      <c r="J92" s="98">
        <f t="shared" si="9"/>
        <v>1.9760573729820173E-2</v>
      </c>
      <c r="K92" s="98">
        <f t="shared" si="9"/>
        <v>1.9050619910044235E-3</v>
      </c>
      <c r="L92" s="98">
        <f t="shared" si="9"/>
        <v>1.1757238024572261E-3</v>
      </c>
      <c r="M92" s="98">
        <f t="shared" si="9"/>
        <v>-1.7714642597624532E-3</v>
      </c>
      <c r="N92" s="98">
        <f t="shared" si="9"/>
        <v>-9.2410315567984902E-4</v>
      </c>
      <c r="O92" s="98">
        <f t="shared" si="9"/>
        <v>6.5126729622836188E-3</v>
      </c>
      <c r="P92" s="98">
        <f t="shared" si="9"/>
        <v>3.6755709621443478E-2</v>
      </c>
      <c r="Q92" s="98">
        <f t="shared" si="9"/>
        <v>5.7628267736309358E-4</v>
      </c>
      <c r="R92" s="98">
        <f t="shared" si="9"/>
        <v>1.5153360219293774E-2</v>
      </c>
      <c r="S92" s="98">
        <f t="shared" si="9"/>
        <v>4.9721514515645941E-4</v>
      </c>
      <c r="T92" s="98">
        <f t="shared" si="9"/>
        <v>-1.0655843999837721E-3</v>
      </c>
      <c r="U92" s="98">
        <f t="shared" si="9"/>
        <v>5.2719255028664917E-3</v>
      </c>
      <c r="V92" s="98">
        <f t="shared" si="9"/>
        <v>-2.7255100586119842E-3</v>
      </c>
      <c r="W92" s="98">
        <f t="shared" si="9"/>
        <v>1.9982187078500481E-3</v>
      </c>
      <c r="X92" s="98">
        <f t="shared" si="9"/>
        <v>-8.8126895192974634E-4</v>
      </c>
      <c r="Y92" s="98">
        <f t="shared" si="9"/>
        <v>-1.0328754488961561E-3</v>
      </c>
      <c r="Z92" s="98">
        <f t="shared" si="9"/>
        <v>2.2235255727175544E-3</v>
      </c>
      <c r="AA92" s="98">
        <f t="shared" si="9"/>
        <v>3.6500883650144679E-2</v>
      </c>
      <c r="AB92" s="98">
        <f t="shared" si="9"/>
        <v>1.6179403426453538E-2</v>
      </c>
      <c r="AC92" s="98">
        <f t="shared" si="9"/>
        <v>-3.2327622176187122E-3</v>
      </c>
      <c r="AD92" s="98">
        <f t="shared" si="9"/>
        <v>-7.7189683499530454E-3</v>
      </c>
      <c r="AE92" s="98">
        <f t="shared" si="9"/>
        <v>2.8170424715802441E-2</v>
      </c>
      <c r="AF92" s="98">
        <f t="shared" si="9"/>
        <v>8.8714807825393139E-3</v>
      </c>
      <c r="AG92" s="98">
        <f t="shared" si="9"/>
        <v>1.8494028295564244E-3</v>
      </c>
      <c r="AH92" s="98">
        <f t="shared" si="9"/>
        <v>3.8660595067140181E-2</v>
      </c>
      <c r="AI92" s="98">
        <f t="shared" si="9"/>
        <v>2.4206747861344803E-3</v>
      </c>
      <c r="AJ92" s="98">
        <f t="shared" si="9"/>
        <v>-1.1578609377635729E-3</v>
      </c>
      <c r="AK92" s="98">
        <f t="shared" si="9"/>
        <v>4.8175351671255418E-2</v>
      </c>
      <c r="AL92" s="98">
        <f t="shared" si="9"/>
        <v>-3.4006726596858472E-3</v>
      </c>
      <c r="AM92" s="98">
        <f t="shared" si="9"/>
        <v>1.4077910846380724E-3</v>
      </c>
      <c r="AN92" s="98">
        <f t="shared" si="9"/>
        <v>-1.8111227700180323E-4</v>
      </c>
      <c r="AO92" s="98">
        <f t="shared" si="9"/>
        <v>-3.5532478655249111E-3</v>
      </c>
      <c r="AP92" s="98">
        <f t="shared" si="9"/>
        <v>5.6221067341442939E-3</v>
      </c>
      <c r="AQ92" s="98">
        <f t="shared" si="9"/>
        <v>5.1543870445447948E-3</v>
      </c>
      <c r="AR92" s="98">
        <f t="shared" si="9"/>
        <v>-5.9307805048585682E-3</v>
      </c>
      <c r="AS92" s="98">
        <f t="shared" si="9"/>
        <v>2.1002235409189832E-2</v>
      </c>
      <c r="AT92" s="98">
        <f t="shared" si="9"/>
        <v>2.7133908861919808E-4</v>
      </c>
      <c r="AU92" s="98">
        <f t="shared" si="9"/>
        <v>-1.8956737934853357E-3</v>
      </c>
      <c r="AV92" s="98">
        <f t="shared" si="9"/>
        <v>1.3345406914974696E-2</v>
      </c>
      <c r="AW92" s="98">
        <f t="shared" si="9"/>
        <v>-1.8156134642629516E-3</v>
      </c>
      <c r="AX92" s="98">
        <f t="shared" si="9"/>
        <v>1.8833374616696497E-3</v>
      </c>
      <c r="AY92" s="98">
        <f t="shared" si="9"/>
        <v>1.6756623949572536E-3</v>
      </c>
      <c r="AZ92" s="98">
        <f t="shared" si="9"/>
        <v>3.3513465908086917E-3</v>
      </c>
    </row>
    <row r="93" spans="2:52">
      <c r="B93" t="str">
        <f t="shared" si="1"/>
        <v>FRESENIUS</v>
      </c>
      <c r="C93" s="98">
        <f t="shared" si="3"/>
        <v>1.2050257060128713E-2</v>
      </c>
      <c r="D93" s="98">
        <f t="shared" si="9"/>
        <v>5.3770835039477207E-3</v>
      </c>
      <c r="E93" s="98">
        <f t="shared" si="9"/>
        <v>8.1927001722049662E-3</v>
      </c>
      <c r="F93" s="98">
        <f t="shared" si="9"/>
        <v>8.0599730145998194E-3</v>
      </c>
      <c r="G93" s="98">
        <f t="shared" si="9"/>
        <v>1.0345323123761959E-2</v>
      </c>
      <c r="H93" s="98">
        <f t="shared" si="9"/>
        <v>5.3565917559817641E-3</v>
      </c>
      <c r="I93" s="98">
        <f t="shared" si="9"/>
        <v>1.0329588443195155E-2</v>
      </c>
      <c r="J93" s="98">
        <f t="shared" si="9"/>
        <v>3.9883310701166325E-3</v>
      </c>
      <c r="K93" s="98">
        <f t="shared" si="9"/>
        <v>1.4547355640052316E-2</v>
      </c>
      <c r="L93" s="98">
        <f t="shared" si="9"/>
        <v>8.4556605243378546E-3</v>
      </c>
      <c r="M93" s="98">
        <f t="shared" si="9"/>
        <v>1.3578849936684453E-2</v>
      </c>
      <c r="N93" s="98">
        <f t="shared" si="9"/>
        <v>4.6261725966319257E-3</v>
      </c>
      <c r="O93" s="98">
        <f t="shared" si="9"/>
        <v>9.8235407362944182E-3</v>
      </c>
      <c r="P93" s="98">
        <f t="shared" si="9"/>
        <v>1.0271435043802861E-3</v>
      </c>
      <c r="Q93" s="98">
        <f t="shared" si="9"/>
        <v>5.5199837369835428E-3</v>
      </c>
      <c r="R93" s="98">
        <f t="shared" si="9"/>
        <v>5.8259955311710963E-3</v>
      </c>
      <c r="S93" s="98">
        <f t="shared" si="9"/>
        <v>4.9206537219190129E-3</v>
      </c>
      <c r="T93" s="98">
        <f t="shared" si="9"/>
        <v>9.0067624490867658E-3</v>
      </c>
      <c r="U93" s="98">
        <f t="shared" si="9"/>
        <v>1.1928748841759474E-2</v>
      </c>
      <c r="V93" s="98">
        <f t="shared" si="9"/>
        <v>5.2600855656768043E-3</v>
      </c>
      <c r="W93" s="98">
        <f t="shared" si="9"/>
        <v>1.0557579393521971E-2</v>
      </c>
      <c r="X93" s="98">
        <f t="shared" si="9"/>
        <v>1.0513785086887193E-2</v>
      </c>
      <c r="Y93" s="98">
        <f t="shared" si="9"/>
        <v>9.1989992036417122E-3</v>
      </c>
      <c r="Z93" s="98">
        <f t="shared" si="9"/>
        <v>3.0243941595978555E-3</v>
      </c>
      <c r="AA93" s="98">
        <f t="shared" si="9"/>
        <v>4.946438575085756E-3</v>
      </c>
      <c r="AB93" s="98">
        <f t="shared" si="9"/>
        <v>-1.0352830019607212E-3</v>
      </c>
      <c r="AC93" s="98">
        <f t="shared" si="9"/>
        <v>1.0743342476355838E-2</v>
      </c>
      <c r="AD93" s="98">
        <f t="shared" si="9"/>
        <v>1.0799353756313768E-2</v>
      </c>
      <c r="AE93" s="98">
        <f t="shared" si="9"/>
        <v>4.0753728272511841E-3</v>
      </c>
      <c r="AF93" s="98">
        <f t="shared" si="9"/>
        <v>4.0067789099091757E-3</v>
      </c>
      <c r="AG93" s="98">
        <f t="shared" si="9"/>
        <v>9.1747083647499925E-3</v>
      </c>
      <c r="AH93" s="98">
        <f t="shared" si="9"/>
        <v>1.9952876372772918E-3</v>
      </c>
      <c r="AI93" s="98">
        <f t="shared" si="9"/>
        <v>1.0011690324929103E-2</v>
      </c>
      <c r="AJ93" s="98">
        <f t="shared" si="9"/>
        <v>2.6685730534847648E-3</v>
      </c>
      <c r="AK93" s="98">
        <f t="shared" si="9"/>
        <v>-3.4006726596858472E-3</v>
      </c>
      <c r="AL93" s="98">
        <f t="shared" si="9"/>
        <v>3.1228243625401039E-2</v>
      </c>
      <c r="AM93" s="98">
        <f t="shared" si="9"/>
        <v>3.355743356190244E-3</v>
      </c>
      <c r="AN93" s="98">
        <f t="shared" si="9"/>
        <v>8.790763604835574E-3</v>
      </c>
      <c r="AO93" s="98">
        <f t="shared" si="9"/>
        <v>3.4383565729832061E-3</v>
      </c>
      <c r="AP93" s="98">
        <f t="shared" si="9"/>
        <v>8.8581656309064706E-3</v>
      </c>
      <c r="AQ93" s="98">
        <f t="shared" si="9"/>
        <v>4.6992542061170253E-3</v>
      </c>
      <c r="AR93" s="98">
        <f t="shared" si="9"/>
        <v>5.5600502218537554E-3</v>
      </c>
      <c r="AS93" s="98">
        <f t="shared" si="9"/>
        <v>-4.2328184326456443E-3</v>
      </c>
      <c r="AT93" s="98">
        <f t="shared" si="9"/>
        <v>6.2226558439620518E-3</v>
      </c>
      <c r="AU93" s="98">
        <f t="shared" si="9"/>
        <v>5.5072943058326043E-3</v>
      </c>
      <c r="AV93" s="98">
        <f t="shared" si="9"/>
        <v>-9.0269524924491713E-3</v>
      </c>
      <c r="AW93" s="98">
        <f t="shared" si="9"/>
        <v>9.9844576057853667E-3</v>
      </c>
      <c r="AX93" s="98">
        <f t="shared" si="9"/>
        <v>4.0675217413540772E-3</v>
      </c>
      <c r="AY93" s="98">
        <f t="shared" si="9"/>
        <v>1.3765188828443032E-2</v>
      </c>
      <c r="AZ93" s="98">
        <f t="shared" si="9"/>
        <v>6.5911058406836337E-3</v>
      </c>
    </row>
    <row r="94" spans="2:52">
      <c r="B94" t="str">
        <f t="shared" si="1"/>
        <v>DEUTSCHE POST</v>
      </c>
      <c r="C94" s="98">
        <f t="shared" si="3"/>
        <v>1.3665072498824014E-2</v>
      </c>
      <c r="D94" s="98">
        <f t="shared" si="9"/>
        <v>2.7726677065958685E-2</v>
      </c>
      <c r="E94" s="98">
        <f t="shared" si="9"/>
        <v>2.0294031916971707E-2</v>
      </c>
      <c r="F94" s="98">
        <f t="shared" si="9"/>
        <v>1.5236653149642589E-2</v>
      </c>
      <c r="G94" s="98">
        <f t="shared" si="9"/>
        <v>2.9628797035575215E-2</v>
      </c>
      <c r="H94" s="98">
        <f t="shared" si="9"/>
        <v>2.8003302591549015E-2</v>
      </c>
      <c r="I94" s="98">
        <f t="shared" si="9"/>
        <v>4.3973403232063078E-2</v>
      </c>
      <c r="J94" s="98">
        <f t="shared" si="9"/>
        <v>4.149863326019488E-4</v>
      </c>
      <c r="K94" s="98">
        <f t="shared" si="9"/>
        <v>2.988417867703223E-2</v>
      </c>
      <c r="L94" s="98">
        <f t="shared" si="9"/>
        <v>1.3818944649554975E-2</v>
      </c>
      <c r="M94" s="98">
        <f t="shared" si="9"/>
        <v>3.3757704370885003E-2</v>
      </c>
      <c r="N94" s="98">
        <f t="shared" si="9"/>
        <v>5.8884646937531877E-2</v>
      </c>
      <c r="O94" s="98">
        <f t="shared" si="9"/>
        <v>3.650548207354213E-2</v>
      </c>
      <c r="P94" s="98">
        <f t="shared" si="9"/>
        <v>1.2236667986940532E-2</v>
      </c>
      <c r="Q94" s="98">
        <f t="shared" si="9"/>
        <v>2.4571403787979694E-2</v>
      </c>
      <c r="R94" s="98">
        <f t="shared" si="9"/>
        <v>3.9713302379966051E-2</v>
      </c>
      <c r="S94" s="98">
        <f t="shared" si="9"/>
        <v>3.222585453308173E-2</v>
      </c>
      <c r="T94" s="98">
        <f t="shared" si="9"/>
        <v>1.679701454541422E-2</v>
      </c>
      <c r="U94" s="98">
        <f t="shared" si="9"/>
        <v>4.6901152172643137E-2</v>
      </c>
      <c r="V94" s="98">
        <f t="shared" si="9"/>
        <v>1.722790612247212E-2</v>
      </c>
      <c r="W94" s="98">
        <f t="shared" si="9"/>
        <v>3.5725313977600044E-2</v>
      </c>
      <c r="X94" s="98">
        <f t="shared" si="9"/>
        <v>6.040312584032069E-2</v>
      </c>
      <c r="Y94" s="98">
        <f t="shared" si="9"/>
        <v>3.4233813648492581E-2</v>
      </c>
      <c r="Z94" s="98">
        <f t="shared" si="9"/>
        <v>2.4365805016523349E-2</v>
      </c>
      <c r="AA94" s="98">
        <f t="shared" si="9"/>
        <v>8.7422511277349089E-3</v>
      </c>
      <c r="AB94" s="98">
        <f t="shared" si="9"/>
        <v>5.7385843305425791E-3</v>
      </c>
      <c r="AC94" s="98">
        <f t="shared" si="9"/>
        <v>1.8810001437810416E-2</v>
      </c>
      <c r="AD94" s="98">
        <f t="shared" si="9"/>
        <v>3.5953849179597444E-2</v>
      </c>
      <c r="AE94" s="98">
        <f t="shared" si="9"/>
        <v>2.1738870393467778E-3</v>
      </c>
      <c r="AF94" s="98">
        <f t="shared" si="9"/>
        <v>5.014052742763582E-2</v>
      </c>
      <c r="AG94" s="98">
        <f t="shared" si="9"/>
        <v>3.3131969959747889E-2</v>
      </c>
      <c r="AH94" s="98">
        <f t="shared" si="9"/>
        <v>9.4540763436680927E-3</v>
      </c>
      <c r="AI94" s="98">
        <f t="shared" si="9"/>
        <v>2.8699664558073205E-2</v>
      </c>
      <c r="AJ94" s="98">
        <f t="shared" si="9"/>
        <v>1.4448302760926825E-2</v>
      </c>
      <c r="AK94" s="98">
        <f t="shared" si="9"/>
        <v>1.4077910846380724E-3</v>
      </c>
      <c r="AL94" s="98">
        <f t="shared" si="9"/>
        <v>3.355743356190244E-3</v>
      </c>
      <c r="AM94" s="98">
        <f t="shared" si="9"/>
        <v>7.9890449068461489E-2</v>
      </c>
      <c r="AN94" s="98">
        <f t="shared" ref="D94:AZ99" si="10">AN40*12</f>
        <v>3.6228595583168349E-2</v>
      </c>
      <c r="AO94" s="98">
        <f t="shared" si="10"/>
        <v>2.6724915215135397E-2</v>
      </c>
      <c r="AP94" s="98">
        <f t="shared" si="10"/>
        <v>5.658887164128492E-2</v>
      </c>
      <c r="AQ94" s="98">
        <f t="shared" si="10"/>
        <v>2.8439552110741523E-2</v>
      </c>
      <c r="AR94" s="98">
        <f t="shared" si="10"/>
        <v>2.4025990136093918E-2</v>
      </c>
      <c r="AS94" s="98">
        <f t="shared" si="10"/>
        <v>6.0432587447444615E-3</v>
      </c>
      <c r="AT94" s="98">
        <f t="shared" si="10"/>
        <v>1.1617582492157146E-2</v>
      </c>
      <c r="AU94" s="98">
        <f t="shared" si="10"/>
        <v>1.920864803221263E-2</v>
      </c>
      <c r="AV94" s="98">
        <f t="shared" si="10"/>
        <v>1.0547604391389766E-2</v>
      </c>
      <c r="AW94" s="98">
        <f t="shared" si="10"/>
        <v>2.12408034081943E-2</v>
      </c>
      <c r="AX94" s="98">
        <f t="shared" si="10"/>
        <v>3.8333214697128068E-2</v>
      </c>
      <c r="AY94" s="98">
        <f t="shared" si="10"/>
        <v>3.1465012165774194E-2</v>
      </c>
      <c r="AZ94" s="98">
        <f t="shared" si="10"/>
        <v>5.7508257410075606E-2</v>
      </c>
    </row>
    <row r="95" spans="2:52">
      <c r="B95" t="str">
        <f t="shared" si="1"/>
        <v>ROYAL PHILIPS</v>
      </c>
      <c r="C95" s="98">
        <f t="shared" si="3"/>
        <v>2.9975212957598616E-2</v>
      </c>
      <c r="D95" s="98">
        <f t="shared" si="10"/>
        <v>3.2362970085901888E-2</v>
      </c>
      <c r="E95" s="98">
        <f t="shared" si="10"/>
        <v>2.0073266547497519E-2</v>
      </c>
      <c r="F95" s="98">
        <f t="shared" si="10"/>
        <v>1.8530067409976671E-2</v>
      </c>
      <c r="G95" s="98">
        <f t="shared" si="10"/>
        <v>3.2387988587613888E-2</v>
      </c>
      <c r="H95" s="98">
        <f t="shared" si="10"/>
        <v>2.2129013956399858E-2</v>
      </c>
      <c r="I95" s="98">
        <f t="shared" si="10"/>
        <v>4.4578326607376241E-2</v>
      </c>
      <c r="J95" s="98">
        <f t="shared" si="10"/>
        <v>1.7647056092503981E-3</v>
      </c>
      <c r="K95" s="98">
        <f t="shared" si="10"/>
        <v>2.933693262376693E-2</v>
      </c>
      <c r="L95" s="98">
        <f t="shared" si="10"/>
        <v>1.5222391379121165E-2</v>
      </c>
      <c r="M95" s="98">
        <f t="shared" si="10"/>
        <v>4.2978904328336662E-2</v>
      </c>
      <c r="N95" s="98">
        <f t="shared" si="10"/>
        <v>4.0941872866599865E-2</v>
      </c>
      <c r="O95" s="98">
        <f t="shared" si="10"/>
        <v>3.3177534294416035E-2</v>
      </c>
      <c r="P95" s="98">
        <f t="shared" si="10"/>
        <v>7.6854612892624987E-3</v>
      </c>
      <c r="Q95" s="98">
        <f t="shared" si="10"/>
        <v>4.9030900428884569E-2</v>
      </c>
      <c r="R95" s="98">
        <f t="shared" si="10"/>
        <v>3.9026946049977251E-2</v>
      </c>
      <c r="S95" s="98">
        <f t="shared" si="10"/>
        <v>3.4386087739373281E-2</v>
      </c>
      <c r="T95" s="98">
        <f t="shared" si="10"/>
        <v>1.5401976330831242E-2</v>
      </c>
      <c r="U95" s="98">
        <f t="shared" si="10"/>
        <v>4.6889989161263163E-2</v>
      </c>
      <c r="V95" s="98">
        <f t="shared" si="10"/>
        <v>2.3366704229453042E-2</v>
      </c>
      <c r="W95" s="98">
        <f t="shared" si="10"/>
        <v>3.3318816726668088E-2</v>
      </c>
      <c r="X95" s="98">
        <f t="shared" si="10"/>
        <v>4.5086399707053353E-2</v>
      </c>
      <c r="Y95" s="98">
        <f t="shared" si="10"/>
        <v>2.5996529767138742E-2</v>
      </c>
      <c r="Z95" s="98">
        <f t="shared" si="10"/>
        <v>2.4761195437274914E-2</v>
      </c>
      <c r="AA95" s="98">
        <f t="shared" si="10"/>
        <v>1.8847485839207478E-2</v>
      </c>
      <c r="AB95" s="98">
        <f t="shared" si="10"/>
        <v>5.7638096448414345E-3</v>
      </c>
      <c r="AC95" s="98">
        <f t="shared" si="10"/>
        <v>1.3650800774042137E-2</v>
      </c>
      <c r="AD95" s="98">
        <f t="shared" si="10"/>
        <v>3.694201472532363E-2</v>
      </c>
      <c r="AE95" s="98">
        <f t="shared" si="10"/>
        <v>1.1517731352447179E-2</v>
      </c>
      <c r="AF95" s="98">
        <f t="shared" si="10"/>
        <v>3.7597483028596008E-2</v>
      </c>
      <c r="AG95" s="98">
        <f t="shared" si="10"/>
        <v>3.2246255500304098E-2</v>
      </c>
      <c r="AH95" s="98">
        <f t="shared" si="10"/>
        <v>5.6351970385165673E-3</v>
      </c>
      <c r="AI95" s="98">
        <f t="shared" si="10"/>
        <v>3.0535779615397763E-2</v>
      </c>
      <c r="AJ95" s="98">
        <f t="shared" si="10"/>
        <v>1.4068775465446468E-2</v>
      </c>
      <c r="AK95" s="98">
        <f t="shared" si="10"/>
        <v>-1.8111227700180323E-4</v>
      </c>
      <c r="AL95" s="98">
        <f t="shared" si="10"/>
        <v>8.790763604835574E-3</v>
      </c>
      <c r="AM95" s="98">
        <f t="shared" si="10"/>
        <v>3.6228595583168349E-2</v>
      </c>
      <c r="AN95" s="98">
        <f t="shared" si="10"/>
        <v>6.7093640487946096E-2</v>
      </c>
      <c r="AO95" s="98">
        <f t="shared" si="10"/>
        <v>2.2283546856438956E-2</v>
      </c>
      <c r="AP95" s="98">
        <f t="shared" si="10"/>
        <v>5.0408574695111327E-2</v>
      </c>
      <c r="AQ95" s="98">
        <f t="shared" si="10"/>
        <v>2.8365722834819224E-2</v>
      </c>
      <c r="AR95" s="98">
        <f t="shared" si="10"/>
        <v>2.176307241714261E-2</v>
      </c>
      <c r="AS95" s="98">
        <f t="shared" si="10"/>
        <v>-1.6690394638351766E-3</v>
      </c>
      <c r="AT95" s="98">
        <f t="shared" si="10"/>
        <v>1.3028602674641773E-2</v>
      </c>
      <c r="AU95" s="98">
        <f t="shared" si="10"/>
        <v>1.8326391275604717E-2</v>
      </c>
      <c r="AV95" s="98">
        <f t="shared" si="10"/>
        <v>-1.097124430179755E-3</v>
      </c>
      <c r="AW95" s="98">
        <f t="shared" si="10"/>
        <v>2.4212131877059423E-2</v>
      </c>
      <c r="AX95" s="98">
        <f t="shared" si="10"/>
        <v>4.106467556757689E-2</v>
      </c>
      <c r="AY95" s="98">
        <f t="shared" si="10"/>
        <v>3.0910296047836478E-2</v>
      </c>
      <c r="AZ95" s="98">
        <f t="shared" si="10"/>
        <v>3.7688604752413403E-2</v>
      </c>
    </row>
    <row r="96" spans="2:52">
      <c r="B96" t="str">
        <f t="shared" si="1"/>
        <v>ENGIE</v>
      </c>
      <c r="C96" s="98">
        <f t="shared" si="3"/>
        <v>2.1551516973592304E-2</v>
      </c>
      <c r="D96" s="98">
        <f t="shared" si="10"/>
        <v>1.7917784215949972E-2</v>
      </c>
      <c r="E96" s="98">
        <f t="shared" si="10"/>
        <v>1.8092436292666839E-2</v>
      </c>
      <c r="F96" s="98">
        <f t="shared" si="10"/>
        <v>1.3022157760320067E-2</v>
      </c>
      <c r="G96" s="98">
        <f t="shared" si="10"/>
        <v>1.6781330009525579E-2</v>
      </c>
      <c r="H96" s="98">
        <f t="shared" si="10"/>
        <v>1.8741098386629573E-2</v>
      </c>
      <c r="I96" s="98">
        <f t="shared" si="10"/>
        <v>2.4105062073307464E-2</v>
      </c>
      <c r="J96" s="98">
        <f t="shared" si="10"/>
        <v>-7.0153015802163123E-3</v>
      </c>
      <c r="K96" s="98">
        <f t="shared" si="10"/>
        <v>2.9773097429266978E-2</v>
      </c>
      <c r="L96" s="98">
        <f t="shared" si="10"/>
        <v>1.243084542578796E-2</v>
      </c>
      <c r="M96" s="98">
        <f t="shared" si="10"/>
        <v>3.0879699087869625E-2</v>
      </c>
      <c r="N96" s="98">
        <f t="shared" si="10"/>
        <v>3.7684063647905171E-2</v>
      </c>
      <c r="O96" s="98">
        <f t="shared" si="10"/>
        <v>2.0846500459688708E-2</v>
      </c>
      <c r="P96" s="98">
        <f t="shared" si="10"/>
        <v>9.6059644147865461E-4</v>
      </c>
      <c r="Q96" s="98">
        <f t="shared" si="10"/>
        <v>3.0870575569901002E-2</v>
      </c>
      <c r="R96" s="98">
        <f t="shared" si="10"/>
        <v>3.1863465756147784E-2</v>
      </c>
      <c r="S96" s="98">
        <f t="shared" si="10"/>
        <v>2.17934018122692E-2</v>
      </c>
      <c r="T96" s="98">
        <f t="shared" si="10"/>
        <v>2.0932790953939337E-2</v>
      </c>
      <c r="U96" s="98">
        <f t="shared" si="10"/>
        <v>2.772234051475576E-2</v>
      </c>
      <c r="V96" s="98">
        <f t="shared" si="10"/>
        <v>2.0462786421843415E-2</v>
      </c>
      <c r="W96" s="98">
        <f t="shared" si="10"/>
        <v>1.8280475757937856E-2</v>
      </c>
      <c r="X96" s="98">
        <f t="shared" si="10"/>
        <v>3.6953173986489368E-2</v>
      </c>
      <c r="Y96" s="98">
        <f t="shared" si="10"/>
        <v>2.2585941177691696E-2</v>
      </c>
      <c r="Z96" s="98">
        <f t="shared" si="10"/>
        <v>2.40893962781627E-2</v>
      </c>
      <c r="AA96" s="98">
        <f t="shared" si="10"/>
        <v>2.1944008230885487E-3</v>
      </c>
      <c r="AB96" s="98">
        <f t="shared" si="10"/>
        <v>6.6575622519438561E-3</v>
      </c>
      <c r="AC96" s="98">
        <f t="shared" si="10"/>
        <v>1.4743233974100399E-2</v>
      </c>
      <c r="AD96" s="98">
        <f t="shared" si="10"/>
        <v>2.1400665423270151E-2</v>
      </c>
      <c r="AE96" s="98">
        <f t="shared" si="10"/>
        <v>-1.0273559040255168E-3</v>
      </c>
      <c r="AF96" s="98">
        <f t="shared" si="10"/>
        <v>3.222806394767997E-2</v>
      </c>
      <c r="AG96" s="98">
        <f t="shared" si="10"/>
        <v>1.8816424191888507E-2</v>
      </c>
      <c r="AH96" s="98">
        <f t="shared" si="10"/>
        <v>1.2933067326167036E-3</v>
      </c>
      <c r="AI96" s="98">
        <f t="shared" si="10"/>
        <v>1.3454894009735926E-2</v>
      </c>
      <c r="AJ96" s="98">
        <f t="shared" si="10"/>
        <v>2.281244461050945E-2</v>
      </c>
      <c r="AK96" s="98">
        <f t="shared" si="10"/>
        <v>-3.5532478655249111E-3</v>
      </c>
      <c r="AL96" s="98">
        <f t="shared" si="10"/>
        <v>3.4383565729832061E-3</v>
      </c>
      <c r="AM96" s="98">
        <f t="shared" si="10"/>
        <v>2.6724915215135397E-2</v>
      </c>
      <c r="AN96" s="98">
        <f t="shared" si="10"/>
        <v>2.2283546856438956E-2</v>
      </c>
      <c r="AO96" s="98">
        <f t="shared" si="10"/>
        <v>6.8641905193304445E-2</v>
      </c>
      <c r="AP96" s="98">
        <f t="shared" si="10"/>
        <v>3.9519211123218059E-2</v>
      </c>
      <c r="AQ96" s="98">
        <f t="shared" si="10"/>
        <v>3.1939757231004534E-2</v>
      </c>
      <c r="AR96" s="98">
        <f t="shared" si="10"/>
        <v>2.8920308791571966E-2</v>
      </c>
      <c r="AS96" s="98">
        <f t="shared" si="10"/>
        <v>-4.6152262721716065E-3</v>
      </c>
      <c r="AT96" s="98">
        <f t="shared" si="10"/>
        <v>9.4479980014276904E-3</v>
      </c>
      <c r="AU96" s="98">
        <f t="shared" si="10"/>
        <v>1.980188247791272E-2</v>
      </c>
      <c r="AV96" s="98">
        <f t="shared" si="10"/>
        <v>3.4353809984275069E-3</v>
      </c>
      <c r="AW96" s="98">
        <f t="shared" si="10"/>
        <v>1.29234502649134E-2</v>
      </c>
      <c r="AX96" s="98">
        <f t="shared" si="10"/>
        <v>2.1792329240801878E-2</v>
      </c>
      <c r="AY96" s="98">
        <f t="shared" si="10"/>
        <v>3.3759914597867542E-2</v>
      </c>
      <c r="AZ96" s="98">
        <f t="shared" si="10"/>
        <v>2.9385878872684228E-2</v>
      </c>
    </row>
    <row r="97" spans="2:52">
      <c r="B97" t="str">
        <f t="shared" si="1"/>
        <v>SOCIÉTÉ GÉNÉRALE</v>
      </c>
      <c r="C97" s="98">
        <f t="shared" si="3"/>
        <v>2.4751460019485666E-2</v>
      </c>
      <c r="D97" s="98">
        <f t="shared" si="10"/>
        <v>4.3317134759373793E-2</v>
      </c>
      <c r="E97" s="98">
        <f t="shared" si="10"/>
        <v>3.3882040607177269E-2</v>
      </c>
      <c r="F97" s="98">
        <f t="shared" si="10"/>
        <v>1.0257900054848217E-2</v>
      </c>
      <c r="G97" s="98">
        <f t="shared" si="10"/>
        <v>4.1054915938991215E-2</v>
      </c>
      <c r="H97" s="98">
        <f t="shared" si="10"/>
        <v>2.3859374290364797E-2</v>
      </c>
      <c r="I97" s="98">
        <f t="shared" si="10"/>
        <v>5.7512365677533692E-2</v>
      </c>
      <c r="J97" s="98">
        <f t="shared" si="10"/>
        <v>1.225499359927737E-2</v>
      </c>
      <c r="K97" s="98">
        <f t="shared" si="10"/>
        <v>3.8048262689594492E-2</v>
      </c>
      <c r="L97" s="98">
        <f t="shared" si="10"/>
        <v>2.0545165091203625E-2</v>
      </c>
      <c r="M97" s="98">
        <f t="shared" si="10"/>
        <v>5.1354759775730834E-2</v>
      </c>
      <c r="N97" s="98">
        <f t="shared" si="10"/>
        <v>7.7341969636943675E-2</v>
      </c>
      <c r="O97" s="98">
        <f t="shared" si="10"/>
        <v>5.1483293356247628E-2</v>
      </c>
      <c r="P97" s="98">
        <f t="shared" si="10"/>
        <v>1.7909826389045286E-2</v>
      </c>
      <c r="Q97" s="98">
        <f t="shared" si="10"/>
        <v>4.1798911941165168E-2</v>
      </c>
      <c r="R97" s="98">
        <f t="shared" si="10"/>
        <v>7.6260180424404925E-2</v>
      </c>
      <c r="S97" s="98">
        <f t="shared" si="10"/>
        <v>8.8853970810630636E-2</v>
      </c>
      <c r="T97" s="98">
        <f t="shared" si="10"/>
        <v>2.6873644763306268E-2</v>
      </c>
      <c r="U97" s="98">
        <f t="shared" si="10"/>
        <v>6.6507775354348764E-2</v>
      </c>
      <c r="V97" s="98">
        <f t="shared" si="10"/>
        <v>3.0140504183445032E-2</v>
      </c>
      <c r="W97" s="98">
        <f t="shared" si="10"/>
        <v>5.2716896260946264E-2</v>
      </c>
      <c r="X97" s="98">
        <f t="shared" si="10"/>
        <v>9.4132725996537409E-2</v>
      </c>
      <c r="Y97" s="98">
        <f t="shared" si="10"/>
        <v>4.7041016557248232E-2</v>
      </c>
      <c r="Z97" s="98">
        <f t="shared" si="10"/>
        <v>4.8119301791702797E-2</v>
      </c>
      <c r="AA97" s="98">
        <f t="shared" si="10"/>
        <v>2.7751550600227722E-2</v>
      </c>
      <c r="AB97" s="98">
        <f t="shared" si="10"/>
        <v>1.2636047114157143E-2</v>
      </c>
      <c r="AC97" s="98">
        <f t="shared" si="10"/>
        <v>1.5520895481325538E-2</v>
      </c>
      <c r="AD97" s="98">
        <f t="shared" si="10"/>
        <v>4.1877009296310101E-2</v>
      </c>
      <c r="AE97" s="98">
        <f t="shared" si="10"/>
        <v>1.1577710210052343E-2</v>
      </c>
      <c r="AF97" s="98">
        <f t="shared" si="10"/>
        <v>9.6548938101079007E-2</v>
      </c>
      <c r="AG97" s="98">
        <f t="shared" si="10"/>
        <v>4.8117992067136212E-2</v>
      </c>
      <c r="AH97" s="98">
        <f t="shared" si="10"/>
        <v>1.8696360863123609E-2</v>
      </c>
      <c r="AI97" s="98">
        <f t="shared" si="10"/>
        <v>3.6833760120105002E-2</v>
      </c>
      <c r="AJ97" s="98">
        <f t="shared" si="10"/>
        <v>2.0596253253867543E-2</v>
      </c>
      <c r="AK97" s="98">
        <f t="shared" si="10"/>
        <v>5.6221067341442939E-3</v>
      </c>
      <c r="AL97" s="98">
        <f t="shared" si="10"/>
        <v>8.8581656309064706E-3</v>
      </c>
      <c r="AM97" s="98">
        <f t="shared" si="10"/>
        <v>5.658887164128492E-2</v>
      </c>
      <c r="AN97" s="98">
        <f t="shared" si="10"/>
        <v>5.0408574695111327E-2</v>
      </c>
      <c r="AO97" s="98">
        <f t="shared" si="10"/>
        <v>3.9519211123218059E-2</v>
      </c>
      <c r="AP97" s="98">
        <f t="shared" si="10"/>
        <v>0.13889141732992707</v>
      </c>
      <c r="AQ97" s="98">
        <f t="shared" si="10"/>
        <v>5.1398944043423725E-2</v>
      </c>
      <c r="AR97" s="98">
        <f t="shared" si="10"/>
        <v>3.4577482348405464E-2</v>
      </c>
      <c r="AS97" s="98">
        <f t="shared" si="10"/>
        <v>9.0692461452771981E-5</v>
      </c>
      <c r="AT97" s="98">
        <f t="shared" si="10"/>
        <v>1.4685855924393424E-2</v>
      </c>
      <c r="AU97" s="98">
        <f t="shared" si="10"/>
        <v>3.0351308065752092E-2</v>
      </c>
      <c r="AV97" s="98">
        <f t="shared" si="10"/>
        <v>2.053774699083652E-3</v>
      </c>
      <c r="AW97" s="98">
        <f t="shared" si="10"/>
        <v>3.3769673928026801E-2</v>
      </c>
      <c r="AX97" s="98">
        <f t="shared" si="10"/>
        <v>6.2259107097636809E-2</v>
      </c>
      <c r="AY97" s="98">
        <f t="shared" si="10"/>
        <v>4.1155173400445381E-2</v>
      </c>
      <c r="AZ97" s="98">
        <f t="shared" si="10"/>
        <v>9.8245982955425221E-2</v>
      </c>
    </row>
    <row r="98" spans="2:52">
      <c r="B98" t="str">
        <f t="shared" si="1"/>
        <v>NOKIA</v>
      </c>
      <c r="C98" s="98">
        <f t="shared" si="3"/>
        <v>1.9551777360850113E-2</v>
      </c>
      <c r="D98" s="98">
        <f t="shared" si="10"/>
        <v>3.0821941544276171E-2</v>
      </c>
      <c r="E98" s="98">
        <f t="shared" si="10"/>
        <v>1.5460427123778885E-2</v>
      </c>
      <c r="F98" s="98">
        <f t="shared" si="10"/>
        <v>1.1968518644103893E-2</v>
      </c>
      <c r="G98" s="98">
        <f t="shared" si="10"/>
        <v>2.3300461859462263E-2</v>
      </c>
      <c r="H98" s="98">
        <f t="shared" si="10"/>
        <v>1.4507871589678808E-2</v>
      </c>
      <c r="I98" s="98">
        <f t="shared" si="10"/>
        <v>3.8196676975918532E-2</v>
      </c>
      <c r="J98" s="98">
        <f t="shared" si="10"/>
        <v>-2.0411823742912194E-3</v>
      </c>
      <c r="K98" s="98">
        <f t="shared" si="10"/>
        <v>2.0263939308837325E-2</v>
      </c>
      <c r="L98" s="98">
        <f t="shared" si="10"/>
        <v>2.9453675208454624E-2</v>
      </c>
      <c r="M98" s="98">
        <f t="shared" si="10"/>
        <v>2.7234528342016451E-2</v>
      </c>
      <c r="N98" s="98">
        <f t="shared" si="10"/>
        <v>3.339796166378603E-2</v>
      </c>
      <c r="O98" s="98">
        <f t="shared" si="10"/>
        <v>2.454933590990491E-2</v>
      </c>
      <c r="P98" s="98">
        <f t="shared" si="10"/>
        <v>5.8049768591690179E-3</v>
      </c>
      <c r="Q98" s="98">
        <f t="shared" si="10"/>
        <v>3.5784562944302864E-2</v>
      </c>
      <c r="R98" s="98">
        <f t="shared" si="10"/>
        <v>2.544699923914899E-2</v>
      </c>
      <c r="S98" s="98">
        <f t="shared" si="10"/>
        <v>2.9825088624638098E-2</v>
      </c>
      <c r="T98" s="98">
        <f t="shared" si="10"/>
        <v>1.9627787762564415E-2</v>
      </c>
      <c r="U98" s="98">
        <f t="shared" si="10"/>
        <v>3.4905736433191274E-2</v>
      </c>
      <c r="V98" s="98">
        <f t="shared" si="10"/>
        <v>1.712002470943317E-2</v>
      </c>
      <c r="W98" s="98">
        <f t="shared" si="10"/>
        <v>2.2690119110526041E-2</v>
      </c>
      <c r="X98" s="98">
        <f t="shared" si="10"/>
        <v>4.5330172443204302E-2</v>
      </c>
      <c r="Y98" s="98">
        <f t="shared" si="10"/>
        <v>2.8950795622482706E-2</v>
      </c>
      <c r="Z98" s="98">
        <f t="shared" si="10"/>
        <v>2.8333794262807903E-2</v>
      </c>
      <c r="AA98" s="98">
        <f t="shared" si="10"/>
        <v>1.1791027165499065E-2</v>
      </c>
      <c r="AB98" s="98">
        <f t="shared" si="10"/>
        <v>3.6568143585025627E-3</v>
      </c>
      <c r="AC98" s="98">
        <f t="shared" si="10"/>
        <v>9.853246127207678E-3</v>
      </c>
      <c r="AD98" s="98">
        <f t="shared" si="10"/>
        <v>2.2677368745967381E-2</v>
      </c>
      <c r="AE98" s="98">
        <f t="shared" si="10"/>
        <v>5.9670438472244468E-3</v>
      </c>
      <c r="AF98" s="98">
        <f t="shared" si="10"/>
        <v>3.524979838149081E-2</v>
      </c>
      <c r="AG98" s="98">
        <f t="shared" si="10"/>
        <v>2.2519903812888264E-2</v>
      </c>
      <c r="AH98" s="98">
        <f t="shared" si="10"/>
        <v>5.9966794163611049E-3</v>
      </c>
      <c r="AI98" s="98">
        <f t="shared" si="10"/>
        <v>2.1439797401939714E-2</v>
      </c>
      <c r="AJ98" s="98">
        <f t="shared" si="10"/>
        <v>2.8163308757673949E-2</v>
      </c>
      <c r="AK98" s="98">
        <f t="shared" si="10"/>
        <v>5.1543870445447948E-3</v>
      </c>
      <c r="AL98" s="98">
        <f t="shared" si="10"/>
        <v>4.6992542061170253E-3</v>
      </c>
      <c r="AM98" s="98">
        <f t="shared" si="10"/>
        <v>2.8439552110741523E-2</v>
      </c>
      <c r="AN98" s="98">
        <f t="shared" si="10"/>
        <v>2.8365722834819224E-2</v>
      </c>
      <c r="AO98" s="98">
        <f t="shared" si="10"/>
        <v>3.1939757231004534E-2</v>
      </c>
      <c r="AP98" s="98">
        <f t="shared" si="10"/>
        <v>5.1398944043423725E-2</v>
      </c>
      <c r="AQ98" s="98">
        <f t="shared" si="10"/>
        <v>0.14232243780263593</v>
      </c>
      <c r="AR98" s="98">
        <f t="shared" si="10"/>
        <v>3.1289844135102232E-2</v>
      </c>
      <c r="AS98" s="98">
        <f t="shared" si="10"/>
        <v>-3.553365485104468E-3</v>
      </c>
      <c r="AT98" s="98">
        <f t="shared" si="10"/>
        <v>8.1158108012441537E-3</v>
      </c>
      <c r="AU98" s="98">
        <f t="shared" si="10"/>
        <v>2.2790628655635994E-2</v>
      </c>
      <c r="AV98" s="98">
        <f t="shared" si="10"/>
        <v>-1.7288843236362456E-2</v>
      </c>
      <c r="AW98" s="98">
        <f t="shared" si="10"/>
        <v>1.5678821020028332E-2</v>
      </c>
      <c r="AX98" s="98">
        <f t="shared" si="10"/>
        <v>3.2500699544350219E-2</v>
      </c>
      <c r="AY98" s="98">
        <f t="shared" si="10"/>
        <v>2.7299640502356719E-2</v>
      </c>
      <c r="AZ98" s="98">
        <f t="shared" si="10"/>
        <v>3.8948304808865901E-2</v>
      </c>
    </row>
    <row r="99" spans="2:52">
      <c r="B99" t="str">
        <f t="shared" si="1"/>
        <v>VIVENDI</v>
      </c>
      <c r="C99" s="98">
        <f t="shared" si="3"/>
        <v>6.3291223000327421E-3</v>
      </c>
      <c r="D99" s="98">
        <f t="shared" si="10"/>
        <v>2.0508188634680753E-2</v>
      </c>
      <c r="E99" s="98">
        <f t="shared" si="10"/>
        <v>1.316308851463906E-2</v>
      </c>
      <c r="F99" s="98">
        <f t="shared" si="10"/>
        <v>8.2102866925431554E-3</v>
      </c>
      <c r="G99" s="98">
        <f t="shared" si="10"/>
        <v>1.8351461274892945E-2</v>
      </c>
      <c r="H99" s="98">
        <f t="shared" si="10"/>
        <v>1.5624917190057572E-2</v>
      </c>
      <c r="I99" s="98">
        <f t="shared" si="10"/>
        <v>2.5429047201230667E-2</v>
      </c>
      <c r="J99" s="98">
        <f t="shared" si="10"/>
        <v>-7.6681852513741273E-3</v>
      </c>
      <c r="K99" s="98">
        <f t="shared" si="10"/>
        <v>2.2650456874411234E-2</v>
      </c>
      <c r="L99" s="98">
        <f t="shared" si="10"/>
        <v>1.0005687359641387E-2</v>
      </c>
      <c r="M99" s="98">
        <f t="shared" si="10"/>
        <v>2.1966194207625748E-2</v>
      </c>
      <c r="N99" s="98">
        <f t="shared" si="10"/>
        <v>3.4083634201780025E-2</v>
      </c>
      <c r="O99" s="98">
        <f t="shared" si="10"/>
        <v>1.7040162008330282E-2</v>
      </c>
      <c r="P99" s="98">
        <f t="shared" si="10"/>
        <v>-5.9488050092018786E-3</v>
      </c>
      <c r="Q99" s="98">
        <f t="shared" si="10"/>
        <v>2.2371802503919975E-2</v>
      </c>
      <c r="R99" s="98">
        <f t="shared" si="10"/>
        <v>2.1969389217051563E-2</v>
      </c>
      <c r="S99" s="98">
        <f t="shared" si="10"/>
        <v>2.2381332715620806E-2</v>
      </c>
      <c r="T99" s="98">
        <f t="shared" si="10"/>
        <v>2.0609490105188366E-2</v>
      </c>
      <c r="U99" s="98">
        <f t="shared" si="10"/>
        <v>2.138544419478948E-2</v>
      </c>
      <c r="V99" s="98">
        <f t="shared" si="10"/>
        <v>1.2142239740075687E-2</v>
      </c>
      <c r="W99" s="98">
        <f t="shared" si="10"/>
        <v>1.8685777281786917E-2</v>
      </c>
      <c r="X99" s="98">
        <f t="shared" si="10"/>
        <v>3.1962932738238851E-2</v>
      </c>
      <c r="Y99" s="98">
        <f t="shared" si="10"/>
        <v>2.3321459556553417E-2</v>
      </c>
      <c r="Z99" s="98">
        <f t="shared" si="10"/>
        <v>1.8736765463330148E-2</v>
      </c>
      <c r="AA99" s="98">
        <f t="shared" si="10"/>
        <v>-8.5016975512086472E-3</v>
      </c>
      <c r="AB99" s="98">
        <f t="shared" si="10"/>
        <v>-1.0626085349979373E-3</v>
      </c>
      <c r="AC99" s="98">
        <f t="shared" si="10"/>
        <v>1.0367416325160618E-2</v>
      </c>
      <c r="AD99" s="98">
        <f t="shared" si="10"/>
        <v>1.8856774584345586E-2</v>
      </c>
      <c r="AE99" s="98">
        <f t="shared" si="10"/>
        <v>-4.3224218391598344E-3</v>
      </c>
      <c r="AF99" s="98">
        <f t="shared" si="10"/>
        <v>2.8804372084034711E-2</v>
      </c>
      <c r="AG99" s="98">
        <f t="shared" si="10"/>
        <v>2.0678745076570478E-2</v>
      </c>
      <c r="AH99" s="98">
        <f t="shared" si="10"/>
        <v>-6.4341311327080425E-3</v>
      </c>
      <c r="AI99" s="98">
        <f t="shared" si="10"/>
        <v>1.2545832986138795E-2</v>
      </c>
      <c r="AJ99" s="98">
        <f t="shared" si="10"/>
        <v>2.1124535914659095E-2</v>
      </c>
      <c r="AK99" s="98">
        <f t="shared" si="10"/>
        <v>-5.9307805048585682E-3</v>
      </c>
      <c r="AL99" s="98">
        <f t="shared" si="10"/>
        <v>5.5600502218537554E-3</v>
      </c>
      <c r="AM99" s="98">
        <f t="shared" si="10"/>
        <v>2.4025990136093918E-2</v>
      </c>
      <c r="AN99" s="98">
        <f t="shared" si="10"/>
        <v>2.176307241714261E-2</v>
      </c>
      <c r="AO99" s="98">
        <f t="shared" si="10"/>
        <v>2.8920308791571966E-2</v>
      </c>
      <c r="AP99" s="98">
        <f t="shared" si="10"/>
        <v>3.4577482348405464E-2</v>
      </c>
      <c r="AQ99" s="98">
        <f t="shared" si="10"/>
        <v>3.1289844135102232E-2</v>
      </c>
      <c r="AR99" s="98">
        <f t="shared" si="10"/>
        <v>5.0311960562251713E-2</v>
      </c>
      <c r="AS99" s="98">
        <f t="shared" si="10"/>
        <v>-5.4327889215191171E-3</v>
      </c>
      <c r="AT99" s="98">
        <f t="shared" si="10"/>
        <v>5.5419518346911945E-3</v>
      </c>
      <c r="AU99" s="98">
        <f t="shared" si="10"/>
        <v>1.4453616460401296E-2</v>
      </c>
      <c r="AV99" s="98">
        <f t="shared" si="10"/>
        <v>2.3519056743500338E-3</v>
      </c>
      <c r="AW99" s="98">
        <f t="shared" si="10"/>
        <v>1.187828835783406E-2</v>
      </c>
      <c r="AX99" s="98">
        <f t="shared" ref="D99:AZ105" si="11">AX45*12</f>
        <v>2.3379569394230835E-2</v>
      </c>
      <c r="AY99" s="98">
        <f t="shared" si="11"/>
        <v>2.2637973522330841E-2</v>
      </c>
      <c r="AZ99" s="98">
        <f t="shared" si="11"/>
        <v>2.7911852086245401E-2</v>
      </c>
    </row>
    <row r="100" spans="2:52">
      <c r="B100" t="str">
        <f t="shared" si="1"/>
        <v>MUENCHENER RUECKVERSICHERUNGS</v>
      </c>
      <c r="C100" s="98">
        <f t="shared" si="3"/>
        <v>-3.0619025792926551E-3</v>
      </c>
      <c r="D100" s="98">
        <f t="shared" si="11"/>
        <v>-4.2608522273337627E-4</v>
      </c>
      <c r="E100" s="98">
        <f t="shared" si="11"/>
        <v>5.49916697823029E-3</v>
      </c>
      <c r="F100" s="98">
        <f t="shared" si="11"/>
        <v>-5.748313058991426E-3</v>
      </c>
      <c r="G100" s="98">
        <f t="shared" si="11"/>
        <v>-4.8698826486548146E-3</v>
      </c>
      <c r="H100" s="98">
        <f t="shared" si="11"/>
        <v>-4.0622561868977761E-3</v>
      </c>
      <c r="I100" s="98">
        <f t="shared" si="11"/>
        <v>-6.3131663629955532E-3</v>
      </c>
      <c r="J100" s="98">
        <f t="shared" si="11"/>
        <v>2.355475515628554E-2</v>
      </c>
      <c r="K100" s="98">
        <f t="shared" si="11"/>
        <v>2.1304617249231703E-3</v>
      </c>
      <c r="L100" s="98">
        <f t="shared" si="11"/>
        <v>-3.1105202902585861E-3</v>
      </c>
      <c r="M100" s="98">
        <f t="shared" si="11"/>
        <v>2.3920387997565535E-3</v>
      </c>
      <c r="N100" s="98">
        <f t="shared" si="11"/>
        <v>-7.2276684112745609E-3</v>
      </c>
      <c r="O100" s="98">
        <f t="shared" si="11"/>
        <v>-4.993189106579264E-3</v>
      </c>
      <c r="P100" s="98">
        <f t="shared" si="11"/>
        <v>3.4149965484394432E-2</v>
      </c>
      <c r="Q100" s="98">
        <f t="shared" si="11"/>
        <v>-1.1124831158052623E-3</v>
      </c>
      <c r="R100" s="98">
        <f t="shared" si="11"/>
        <v>6.0979862452008871E-3</v>
      </c>
      <c r="S100" s="98">
        <f t="shared" si="11"/>
        <v>-4.8922353054459038E-3</v>
      </c>
      <c r="T100" s="98">
        <f t="shared" si="11"/>
        <v>-3.4813878306243179E-3</v>
      </c>
      <c r="U100" s="98">
        <f t="shared" si="11"/>
        <v>-3.9378973290879271E-3</v>
      </c>
      <c r="V100" s="98">
        <f t="shared" si="11"/>
        <v>5.5259432479336391E-3</v>
      </c>
      <c r="W100" s="98">
        <f t="shared" si="11"/>
        <v>-1.4605337792769357E-3</v>
      </c>
      <c r="X100" s="98">
        <f t="shared" si="11"/>
        <v>-1.1106641524513693E-2</v>
      </c>
      <c r="Y100" s="98">
        <f t="shared" si="11"/>
        <v>-5.1372359372049725E-4</v>
      </c>
      <c r="Z100" s="98">
        <f t="shared" si="11"/>
        <v>4.7365629213262037E-4</v>
      </c>
      <c r="AA100" s="98">
        <f t="shared" si="11"/>
        <v>5.5744086397314263E-2</v>
      </c>
      <c r="AB100" s="98">
        <f t="shared" si="11"/>
        <v>1.8231553012546645E-2</v>
      </c>
      <c r="AC100" s="98">
        <f t="shared" si="11"/>
        <v>-6.3432786858316544E-3</v>
      </c>
      <c r="AD100" s="98">
        <f t="shared" si="11"/>
        <v>-2.7672729865700903E-3</v>
      </c>
      <c r="AE100" s="98">
        <f t="shared" si="11"/>
        <v>1.2871071096568844E-2</v>
      </c>
      <c r="AF100" s="98">
        <f t="shared" si="11"/>
        <v>1.7102809700685184E-2</v>
      </c>
      <c r="AG100" s="98">
        <f t="shared" si="11"/>
        <v>-4.1259676951506631E-3</v>
      </c>
      <c r="AH100" s="98">
        <f t="shared" si="11"/>
        <v>3.5306163841578746E-2</v>
      </c>
      <c r="AI100" s="98">
        <f t="shared" si="11"/>
        <v>4.6190907680645029E-4</v>
      </c>
      <c r="AJ100" s="98">
        <f t="shared" si="11"/>
        <v>6.9173552800242582E-4</v>
      </c>
      <c r="AK100" s="98">
        <f t="shared" si="11"/>
        <v>2.1002235409189832E-2</v>
      </c>
      <c r="AL100" s="98">
        <f t="shared" si="11"/>
        <v>-4.2328184326456443E-3</v>
      </c>
      <c r="AM100" s="98">
        <f t="shared" si="11"/>
        <v>6.0432587447444615E-3</v>
      </c>
      <c r="AN100" s="98">
        <f t="shared" si="11"/>
        <v>-1.6690394638351766E-3</v>
      </c>
      <c r="AO100" s="98">
        <f t="shared" si="11"/>
        <v>-4.6152262721716065E-3</v>
      </c>
      <c r="AP100" s="98">
        <f t="shared" si="11"/>
        <v>9.0692461452771981E-5</v>
      </c>
      <c r="AQ100" s="98">
        <f t="shared" si="11"/>
        <v>-3.553365485104468E-3</v>
      </c>
      <c r="AR100" s="98">
        <f t="shared" si="11"/>
        <v>-5.4327889215191171E-3</v>
      </c>
      <c r="AS100" s="98">
        <f t="shared" si="11"/>
        <v>7.5394327278199461E-2</v>
      </c>
      <c r="AT100" s="98">
        <f t="shared" si="11"/>
        <v>-6.1243619810747371E-3</v>
      </c>
      <c r="AU100" s="98">
        <f t="shared" si="11"/>
        <v>1.7813422782045119E-3</v>
      </c>
      <c r="AV100" s="98">
        <f t="shared" si="11"/>
        <v>3.3823319122190221E-2</v>
      </c>
      <c r="AW100" s="98">
        <f t="shared" si="11"/>
        <v>-1.0304349575955264E-4</v>
      </c>
      <c r="AX100" s="98">
        <f t="shared" si="11"/>
        <v>-1.0899906050203078E-3</v>
      </c>
      <c r="AY100" s="98">
        <f t="shared" si="11"/>
        <v>-1.0327103759488884E-3</v>
      </c>
      <c r="AZ100" s="98">
        <f t="shared" si="11"/>
        <v>-3.767604650854984E-3</v>
      </c>
    </row>
    <row r="101" spans="2:52">
      <c r="B101" t="str">
        <f t="shared" si="1"/>
        <v>ESSILOR INTERNATIONAL</v>
      </c>
      <c r="C101" s="98">
        <f t="shared" si="3"/>
        <v>1.5051661892132017E-2</v>
      </c>
      <c r="D101" s="98">
        <f t="shared" si="11"/>
        <v>1.3719112517895269E-2</v>
      </c>
      <c r="E101" s="98">
        <f t="shared" si="11"/>
        <v>9.067680978279799E-3</v>
      </c>
      <c r="F101" s="98">
        <f t="shared" si="11"/>
        <v>1.138198455724952E-2</v>
      </c>
      <c r="G101" s="98">
        <f t="shared" si="11"/>
        <v>9.2342139196248483E-3</v>
      </c>
      <c r="H101" s="98">
        <f t="shared" si="11"/>
        <v>1.2577355954582203E-2</v>
      </c>
      <c r="I101" s="98">
        <f t="shared" si="11"/>
        <v>1.2749529291565177E-2</v>
      </c>
      <c r="J101" s="98">
        <f t="shared" si="11"/>
        <v>1.2844697967901675E-4</v>
      </c>
      <c r="K101" s="98">
        <f t="shared" si="11"/>
        <v>9.8697367590804535E-3</v>
      </c>
      <c r="L101" s="98">
        <f t="shared" si="11"/>
        <v>1.5011036030124035E-2</v>
      </c>
      <c r="M101" s="98">
        <f t="shared" si="11"/>
        <v>1.3679595486994583E-2</v>
      </c>
      <c r="N101" s="98">
        <f t="shared" si="11"/>
        <v>1.4404507869607086E-2</v>
      </c>
      <c r="O101" s="98">
        <f t="shared" si="11"/>
        <v>1.5450470188156519E-2</v>
      </c>
      <c r="P101" s="98">
        <f t="shared" si="11"/>
        <v>-3.3628837479925068E-4</v>
      </c>
      <c r="Q101" s="98">
        <f t="shared" si="11"/>
        <v>1.3023052094041495E-2</v>
      </c>
      <c r="R101" s="98">
        <f t="shared" si="11"/>
        <v>1.1670609041975784E-2</v>
      </c>
      <c r="S101" s="98">
        <f t="shared" si="11"/>
        <v>9.1038681246590376E-3</v>
      </c>
      <c r="T101" s="98">
        <f t="shared" si="11"/>
        <v>6.9396625875043031E-3</v>
      </c>
      <c r="U101" s="98">
        <f t="shared" si="11"/>
        <v>2.1278431727504214E-2</v>
      </c>
      <c r="V101" s="98">
        <f t="shared" si="11"/>
        <v>7.6709744587661359E-3</v>
      </c>
      <c r="W101" s="98">
        <f t="shared" si="11"/>
        <v>1.2668715712602651E-2</v>
      </c>
      <c r="X101" s="98">
        <f t="shared" si="11"/>
        <v>2.0402560400469692E-2</v>
      </c>
      <c r="Y101" s="98">
        <f t="shared" si="11"/>
        <v>1.126940696656533E-2</v>
      </c>
      <c r="Z101" s="98">
        <f t="shared" si="11"/>
        <v>6.164726843534923E-3</v>
      </c>
      <c r="AA101" s="98">
        <f t="shared" si="11"/>
        <v>7.6994093068291386E-4</v>
      </c>
      <c r="AB101" s="98">
        <f t="shared" si="11"/>
        <v>1.5041664435273662E-3</v>
      </c>
      <c r="AC101" s="98">
        <f t="shared" si="11"/>
        <v>8.948850915151043E-3</v>
      </c>
      <c r="AD101" s="98">
        <f t="shared" si="11"/>
        <v>1.8860562710556375E-2</v>
      </c>
      <c r="AE101" s="98">
        <f t="shared" si="11"/>
        <v>-8.1552609102523294E-4</v>
      </c>
      <c r="AF101" s="98">
        <f t="shared" si="11"/>
        <v>6.5675653333652599E-3</v>
      </c>
      <c r="AG101" s="98">
        <f t="shared" si="11"/>
        <v>1.3611101211683962E-2</v>
      </c>
      <c r="AH101" s="98">
        <f t="shared" si="11"/>
        <v>-1.3532185304452242E-3</v>
      </c>
      <c r="AI101" s="98">
        <f t="shared" si="11"/>
        <v>1.4344371342165874E-2</v>
      </c>
      <c r="AJ101" s="98">
        <f t="shared" si="11"/>
        <v>2.103099605202927E-3</v>
      </c>
      <c r="AK101" s="98">
        <f t="shared" si="11"/>
        <v>2.7133908861919808E-4</v>
      </c>
      <c r="AL101" s="98">
        <f t="shared" si="11"/>
        <v>6.2226558439620518E-3</v>
      </c>
      <c r="AM101" s="98">
        <f t="shared" si="11"/>
        <v>1.1617582492157146E-2</v>
      </c>
      <c r="AN101" s="98">
        <f t="shared" si="11"/>
        <v>1.3028602674641773E-2</v>
      </c>
      <c r="AO101" s="98">
        <f t="shared" si="11"/>
        <v>9.4479980014276904E-3</v>
      </c>
      <c r="AP101" s="98">
        <f t="shared" si="11"/>
        <v>1.4685855924393424E-2</v>
      </c>
      <c r="AQ101" s="98">
        <f t="shared" si="11"/>
        <v>8.1158108012441537E-3</v>
      </c>
      <c r="AR101" s="98">
        <f t="shared" si="11"/>
        <v>5.5419518346911945E-3</v>
      </c>
      <c r="AS101" s="98">
        <f t="shared" si="11"/>
        <v>-6.1243619810747371E-3</v>
      </c>
      <c r="AT101" s="98">
        <f t="shared" si="11"/>
        <v>2.8248703281342602E-2</v>
      </c>
      <c r="AU101" s="98">
        <f t="shared" si="11"/>
        <v>9.9161352403255368E-3</v>
      </c>
      <c r="AV101" s="98">
        <f t="shared" si="11"/>
        <v>-2.2133614439178335E-3</v>
      </c>
      <c r="AW101" s="98">
        <f t="shared" si="11"/>
        <v>5.8968645507700909E-3</v>
      </c>
      <c r="AX101" s="98">
        <f t="shared" si="11"/>
        <v>1.1563370242821131E-2</v>
      </c>
      <c r="AY101" s="98">
        <f t="shared" si="11"/>
        <v>1.1994871491667763E-2</v>
      </c>
      <c r="AZ101" s="98">
        <f t="shared" si="11"/>
        <v>1.4725459145297999E-2</v>
      </c>
    </row>
    <row r="102" spans="2:52">
      <c r="B102" t="str">
        <f t="shared" si="1"/>
        <v>UNIBAIL-RODAMCO-WESTFIELD</v>
      </c>
      <c r="C102" s="98">
        <f t="shared" si="3"/>
        <v>2.0309741686304086E-2</v>
      </c>
      <c r="D102" s="98">
        <f t="shared" si="11"/>
        <v>2.2167223960700484E-2</v>
      </c>
      <c r="E102" s="98">
        <f t="shared" si="11"/>
        <v>1.132924510513378E-2</v>
      </c>
      <c r="F102" s="98">
        <f t="shared" si="11"/>
        <v>1.2351934067582934E-2</v>
      </c>
      <c r="G102" s="98">
        <f t="shared" si="11"/>
        <v>1.6566119697221583E-2</v>
      </c>
      <c r="H102" s="98">
        <f t="shared" si="11"/>
        <v>1.394114802935037E-2</v>
      </c>
      <c r="I102" s="98">
        <f t="shared" si="11"/>
        <v>1.7728651193699152E-2</v>
      </c>
      <c r="J102" s="98">
        <f t="shared" si="11"/>
        <v>4.5835127076249878E-3</v>
      </c>
      <c r="K102" s="98">
        <f t="shared" si="11"/>
        <v>1.3846515128297789E-2</v>
      </c>
      <c r="L102" s="98">
        <f t="shared" si="11"/>
        <v>1.5816797017415906E-2</v>
      </c>
      <c r="M102" s="98">
        <f t="shared" si="11"/>
        <v>1.0947712550069433E-2</v>
      </c>
      <c r="N102" s="98">
        <f t="shared" si="11"/>
        <v>2.3158817529097042E-2</v>
      </c>
      <c r="O102" s="98">
        <f t="shared" si="11"/>
        <v>1.7777286574300416E-2</v>
      </c>
      <c r="P102" s="98">
        <f t="shared" si="11"/>
        <v>3.8681618483514466E-3</v>
      </c>
      <c r="Q102" s="98">
        <f t="shared" si="11"/>
        <v>8.2610500451609069E-3</v>
      </c>
      <c r="R102" s="98">
        <f t="shared" si="11"/>
        <v>2.6320336432772574E-2</v>
      </c>
      <c r="S102" s="98">
        <f t="shared" si="11"/>
        <v>2.0696225968748067E-2</v>
      </c>
      <c r="T102" s="98">
        <f t="shared" si="11"/>
        <v>9.329285829443916E-3</v>
      </c>
      <c r="U102" s="98">
        <f t="shared" si="11"/>
        <v>2.5342603785421802E-2</v>
      </c>
      <c r="V102" s="98">
        <f t="shared" si="11"/>
        <v>1.1721966385969474E-2</v>
      </c>
      <c r="W102" s="98">
        <f t="shared" si="11"/>
        <v>2.4505219167530456E-2</v>
      </c>
      <c r="X102" s="98">
        <f t="shared" si="11"/>
        <v>2.3837162425044769E-2</v>
      </c>
      <c r="Y102" s="98">
        <f t="shared" si="11"/>
        <v>2.0620832679494688E-2</v>
      </c>
      <c r="Z102" s="98">
        <f t="shared" si="11"/>
        <v>2.0413524111765613E-2</v>
      </c>
      <c r="AA102" s="98">
        <f t="shared" si="11"/>
        <v>8.5934025416422311E-3</v>
      </c>
      <c r="AB102" s="98">
        <f t="shared" si="11"/>
        <v>2.4519498009152965E-3</v>
      </c>
      <c r="AC102" s="98">
        <f t="shared" si="11"/>
        <v>1.3089076806329163E-2</v>
      </c>
      <c r="AD102" s="98">
        <f t="shared" si="11"/>
        <v>1.7144319807371217E-2</v>
      </c>
      <c r="AE102" s="98">
        <f t="shared" si="11"/>
        <v>-2.8018633391324265E-3</v>
      </c>
      <c r="AF102" s="98">
        <f t="shared" si="11"/>
        <v>2.365269638906068E-2</v>
      </c>
      <c r="AG102" s="98">
        <f t="shared" si="11"/>
        <v>1.5331870207827905E-2</v>
      </c>
      <c r="AH102" s="98">
        <f t="shared" si="11"/>
        <v>1.0642153978766629E-3</v>
      </c>
      <c r="AI102" s="98">
        <f t="shared" si="11"/>
        <v>1.7529853869807845E-2</v>
      </c>
      <c r="AJ102" s="98">
        <f t="shared" si="11"/>
        <v>1.2195630669885691E-2</v>
      </c>
      <c r="AK102" s="98">
        <f t="shared" si="11"/>
        <v>-1.8956737934853357E-3</v>
      </c>
      <c r="AL102" s="98">
        <f t="shared" si="11"/>
        <v>5.5072943058326043E-3</v>
      </c>
      <c r="AM102" s="98">
        <f t="shared" si="11"/>
        <v>1.920864803221263E-2</v>
      </c>
      <c r="AN102" s="98">
        <f t="shared" si="11"/>
        <v>1.8326391275604717E-2</v>
      </c>
      <c r="AO102" s="98">
        <f t="shared" si="11"/>
        <v>1.980188247791272E-2</v>
      </c>
      <c r="AP102" s="98">
        <f t="shared" si="11"/>
        <v>3.0351308065752092E-2</v>
      </c>
      <c r="AQ102" s="98">
        <f t="shared" si="11"/>
        <v>2.2790628655635994E-2</v>
      </c>
      <c r="AR102" s="98">
        <f t="shared" si="11"/>
        <v>1.4453616460401296E-2</v>
      </c>
      <c r="AS102" s="98">
        <f t="shared" si="11"/>
        <v>1.7813422782045119E-3</v>
      </c>
      <c r="AT102" s="98">
        <f t="shared" si="11"/>
        <v>9.9161352403255368E-3</v>
      </c>
      <c r="AU102" s="98">
        <f t="shared" si="11"/>
        <v>4.479106001102226E-2</v>
      </c>
      <c r="AV102" s="98">
        <f t="shared" si="11"/>
        <v>-1.7936431415358853E-4</v>
      </c>
      <c r="AW102" s="98">
        <f t="shared" si="11"/>
        <v>1.0951192209678554E-2</v>
      </c>
      <c r="AX102" s="98">
        <f t="shared" si="11"/>
        <v>1.7306553643389996E-2</v>
      </c>
      <c r="AY102" s="98">
        <f t="shared" si="11"/>
        <v>1.4376647707560242E-2</v>
      </c>
      <c r="AZ102" s="98">
        <f t="shared" si="11"/>
        <v>2.3480755329922484E-2</v>
      </c>
    </row>
    <row r="103" spans="2:52">
      <c r="B103" t="str">
        <f t="shared" si="1"/>
        <v>AHOLD DELHAIZE</v>
      </c>
      <c r="C103" s="98">
        <f t="shared" si="3"/>
        <v>-1.6822964357212786E-2</v>
      </c>
      <c r="D103" s="98">
        <f t="shared" si="11"/>
        <v>3.6197879734349864E-3</v>
      </c>
      <c r="E103" s="98">
        <f t="shared" si="11"/>
        <v>1.0116455474310844E-2</v>
      </c>
      <c r="F103" s="98">
        <f t="shared" si="11"/>
        <v>-5.7542089535363968E-3</v>
      </c>
      <c r="G103" s="98">
        <f t="shared" si="11"/>
        <v>5.547617232393276E-3</v>
      </c>
      <c r="H103" s="98">
        <f t="shared" si="11"/>
        <v>5.1662067429144197E-3</v>
      </c>
      <c r="I103" s="98">
        <f t="shared" si="11"/>
        <v>-6.6750145157786532E-3</v>
      </c>
      <c r="J103" s="98">
        <f t="shared" si="11"/>
        <v>1.3946459114477104E-2</v>
      </c>
      <c r="K103" s="98">
        <f t="shared" si="11"/>
        <v>1.8537428200374757E-3</v>
      </c>
      <c r="L103" s="98">
        <f t="shared" si="11"/>
        <v>5.305729837258133E-3</v>
      </c>
      <c r="M103" s="98">
        <f t="shared" si="11"/>
        <v>1.3852406993780477E-2</v>
      </c>
      <c r="N103" s="98">
        <f t="shared" si="11"/>
        <v>3.134330486571784E-2</v>
      </c>
      <c r="O103" s="98">
        <f t="shared" si="11"/>
        <v>-1.8844646914623346E-3</v>
      </c>
      <c r="P103" s="98">
        <f t="shared" si="11"/>
        <v>1.0456853141303221E-2</v>
      </c>
      <c r="Q103" s="98">
        <f t="shared" si="11"/>
        <v>6.7766979311385898E-4</v>
      </c>
      <c r="R103" s="98">
        <f t="shared" si="11"/>
        <v>2.7966861003383095E-2</v>
      </c>
      <c r="S103" s="98">
        <f t="shared" si="11"/>
        <v>1.3394403381620538E-3</v>
      </c>
      <c r="T103" s="98">
        <f t="shared" si="11"/>
        <v>2.32903591811857E-3</v>
      </c>
      <c r="U103" s="98">
        <f t="shared" si="11"/>
        <v>5.816682921952609E-3</v>
      </c>
      <c r="V103" s="98">
        <f t="shared" si="11"/>
        <v>7.3538553806129165E-3</v>
      </c>
      <c r="W103" s="98">
        <f t="shared" si="11"/>
        <v>6.7977862463254671E-3</v>
      </c>
      <c r="X103" s="98">
        <f t="shared" si="11"/>
        <v>-8.2513178559210309E-4</v>
      </c>
      <c r="Y103" s="98">
        <f t="shared" si="11"/>
        <v>1.0808012614692631E-3</v>
      </c>
      <c r="Z103" s="98">
        <f t="shared" si="11"/>
        <v>-2.7130864071885905E-3</v>
      </c>
      <c r="AA103" s="98">
        <f t="shared" si="11"/>
        <v>3.060912393129718E-2</v>
      </c>
      <c r="AB103" s="98">
        <f t="shared" si="11"/>
        <v>3.3552652952209823E-3</v>
      </c>
      <c r="AC103" s="98">
        <f t="shared" si="11"/>
        <v>1.1379331960617329E-3</v>
      </c>
      <c r="AD103" s="98">
        <f t="shared" si="11"/>
        <v>-3.5360050295284084E-3</v>
      </c>
      <c r="AE103" s="98">
        <f t="shared" si="11"/>
        <v>8.9387138200826589E-3</v>
      </c>
      <c r="AF103" s="98">
        <f t="shared" si="11"/>
        <v>1.4365151989570342E-2</v>
      </c>
      <c r="AG103" s="98">
        <f t="shared" si="11"/>
        <v>-2.6214517321538778E-3</v>
      </c>
      <c r="AH103" s="98">
        <f t="shared" si="11"/>
        <v>1.6692932475864255E-2</v>
      </c>
      <c r="AI103" s="98">
        <f t="shared" si="11"/>
        <v>-8.1614501705757434E-3</v>
      </c>
      <c r="AJ103" s="98">
        <f t="shared" si="11"/>
        <v>7.0823335356028985E-3</v>
      </c>
      <c r="AK103" s="98">
        <f t="shared" si="11"/>
        <v>1.3345406914974696E-2</v>
      </c>
      <c r="AL103" s="98">
        <f t="shared" si="11"/>
        <v>-9.0269524924491713E-3</v>
      </c>
      <c r="AM103" s="98">
        <f t="shared" si="11"/>
        <v>1.0547604391389766E-2</v>
      </c>
      <c r="AN103" s="98">
        <f t="shared" si="11"/>
        <v>-1.097124430179755E-3</v>
      </c>
      <c r="AO103" s="98">
        <f t="shared" si="11"/>
        <v>3.4353809984275069E-3</v>
      </c>
      <c r="AP103" s="98">
        <f t="shared" si="11"/>
        <v>2.053774699083652E-3</v>
      </c>
      <c r="AQ103" s="98">
        <f t="shared" si="11"/>
        <v>-1.7288843236362456E-2</v>
      </c>
      <c r="AR103" s="98">
        <f t="shared" si="11"/>
        <v>2.3519056743500338E-3</v>
      </c>
      <c r="AS103" s="98">
        <f t="shared" si="11"/>
        <v>3.3823319122190221E-2</v>
      </c>
      <c r="AT103" s="98">
        <f t="shared" si="11"/>
        <v>-2.2133614439178335E-3</v>
      </c>
      <c r="AU103" s="98">
        <f t="shared" si="11"/>
        <v>-1.7936431415358853E-4</v>
      </c>
      <c r="AV103" s="98">
        <f t="shared" si="11"/>
        <v>0.16355430665974457</v>
      </c>
      <c r="AW103" s="98">
        <f t="shared" si="11"/>
        <v>-8.9340848418925419E-3</v>
      </c>
      <c r="AX103" s="98">
        <f t="shared" si="11"/>
        <v>5.5903256252493013E-3</v>
      </c>
      <c r="AY103" s="98">
        <f t="shared" si="11"/>
        <v>-1.3372856992815289E-3</v>
      </c>
      <c r="AZ103" s="98">
        <f t="shared" si="11"/>
        <v>-4.6617063169557407E-4</v>
      </c>
    </row>
    <row r="104" spans="2:52">
      <c r="B104" t="str">
        <f t="shared" si="1"/>
        <v>CRH PLC</v>
      </c>
      <c r="C104" s="98">
        <f t="shared" si="3"/>
        <v>1.5640410367564882E-2</v>
      </c>
      <c r="D104" s="98">
        <f t="shared" si="11"/>
        <v>1.4560773952866507E-2</v>
      </c>
      <c r="E104" s="98">
        <f t="shared" si="11"/>
        <v>2.013188698080071E-2</v>
      </c>
      <c r="F104" s="98">
        <f t="shared" si="11"/>
        <v>1.1569461380160009E-2</v>
      </c>
      <c r="G104" s="98">
        <f t="shared" si="11"/>
        <v>1.183549089541518E-2</v>
      </c>
      <c r="H104" s="98">
        <f t="shared" si="11"/>
        <v>9.004562543370594E-3</v>
      </c>
      <c r="I104" s="98">
        <f t="shared" si="11"/>
        <v>2.5618067638361552E-2</v>
      </c>
      <c r="J104" s="98">
        <f t="shared" si="11"/>
        <v>6.5106592908200575E-3</v>
      </c>
      <c r="K104" s="98">
        <f t="shared" si="11"/>
        <v>1.7613332768533975E-2</v>
      </c>
      <c r="L104" s="98">
        <f t="shared" si="11"/>
        <v>1.1770311561127161E-2</v>
      </c>
      <c r="M104" s="98">
        <f t="shared" si="11"/>
        <v>3.0808088597256776E-2</v>
      </c>
      <c r="N104" s="98">
        <f t="shared" si="11"/>
        <v>1.8878531164033905E-2</v>
      </c>
      <c r="O104" s="98">
        <f t="shared" si="11"/>
        <v>2.7150723793620286E-2</v>
      </c>
      <c r="P104" s="98">
        <f t="shared" si="11"/>
        <v>2.9543045424814452E-3</v>
      </c>
      <c r="Q104" s="98">
        <f t="shared" si="11"/>
        <v>2.3914930686545266E-2</v>
      </c>
      <c r="R104" s="98">
        <f t="shared" si="11"/>
        <v>2.6260695986769805E-2</v>
      </c>
      <c r="S104" s="98">
        <f t="shared" si="11"/>
        <v>1.980861896930677E-2</v>
      </c>
      <c r="T104" s="98">
        <f t="shared" si="11"/>
        <v>1.042962113976126E-2</v>
      </c>
      <c r="U104" s="98">
        <f t="shared" si="11"/>
        <v>3.3425912223860654E-2</v>
      </c>
      <c r="V104" s="98">
        <f t="shared" si="11"/>
        <v>1.8023380751721763E-2</v>
      </c>
      <c r="W104" s="98">
        <f t="shared" si="11"/>
        <v>2.2789549928406747E-2</v>
      </c>
      <c r="X104" s="98">
        <f t="shared" si="11"/>
        <v>2.2196255594516334E-2</v>
      </c>
      <c r="Y104" s="98">
        <f t="shared" si="11"/>
        <v>2.3936506685653579E-2</v>
      </c>
      <c r="Z104" s="98">
        <f t="shared" si="11"/>
        <v>1.6658593203790574E-2</v>
      </c>
      <c r="AA104" s="98">
        <f t="shared" si="11"/>
        <v>-2.6346087101000604E-3</v>
      </c>
      <c r="AB104" s="98">
        <f t="shared" si="11"/>
        <v>1.2025299959719622E-3</v>
      </c>
      <c r="AC104" s="98">
        <f t="shared" si="11"/>
        <v>1.2030790114916815E-2</v>
      </c>
      <c r="AD104" s="98">
        <f t="shared" si="11"/>
        <v>2.211048294083854E-2</v>
      </c>
      <c r="AE104" s="98">
        <f t="shared" si="11"/>
        <v>3.4778958621422659E-3</v>
      </c>
      <c r="AF104" s="98">
        <f t="shared" si="11"/>
        <v>1.8657120902190075E-2</v>
      </c>
      <c r="AG104" s="98">
        <f t="shared" si="11"/>
        <v>2.3058747459431875E-2</v>
      </c>
      <c r="AH104" s="98">
        <f t="shared" si="11"/>
        <v>2.3270075899674766E-3</v>
      </c>
      <c r="AI104" s="98">
        <f t="shared" si="11"/>
        <v>1.7013441056629719E-2</v>
      </c>
      <c r="AJ104" s="98">
        <f t="shared" si="11"/>
        <v>6.2804775088952259E-3</v>
      </c>
      <c r="AK104" s="98">
        <f t="shared" si="11"/>
        <v>-1.8156134642629516E-3</v>
      </c>
      <c r="AL104" s="98">
        <f t="shared" si="11"/>
        <v>9.9844576057853667E-3</v>
      </c>
      <c r="AM104" s="98">
        <f t="shared" si="11"/>
        <v>2.12408034081943E-2</v>
      </c>
      <c r="AN104" s="98">
        <f t="shared" si="11"/>
        <v>2.4212131877059423E-2</v>
      </c>
      <c r="AO104" s="98">
        <f t="shared" si="11"/>
        <v>1.29234502649134E-2</v>
      </c>
      <c r="AP104" s="98">
        <f t="shared" si="11"/>
        <v>3.3769673928026801E-2</v>
      </c>
      <c r="AQ104" s="98">
        <f t="shared" si="11"/>
        <v>1.5678821020028332E-2</v>
      </c>
      <c r="AR104" s="98">
        <f t="shared" si="11"/>
        <v>1.187828835783406E-2</v>
      </c>
      <c r="AS104" s="98">
        <f t="shared" si="11"/>
        <v>-1.0304349575955264E-4</v>
      </c>
      <c r="AT104" s="98">
        <f t="shared" si="11"/>
        <v>5.8968645507700909E-3</v>
      </c>
      <c r="AU104" s="98">
        <f t="shared" si="11"/>
        <v>1.0951192209678554E-2</v>
      </c>
      <c r="AV104" s="98">
        <f t="shared" si="11"/>
        <v>-8.9340848418925419E-3</v>
      </c>
      <c r="AW104" s="98">
        <f t="shared" si="11"/>
        <v>6.5596944456766185E-2</v>
      </c>
      <c r="AX104" s="98">
        <f t="shared" si="11"/>
        <v>3.3095549945127839E-2</v>
      </c>
      <c r="AY104" s="98">
        <f t="shared" si="11"/>
        <v>1.9520512370122936E-2</v>
      </c>
      <c r="AZ104" s="98">
        <f t="shared" si="11"/>
        <v>2.6153520933935349E-2</v>
      </c>
    </row>
    <row r="105" spans="2:52">
      <c r="B105" t="str">
        <f t="shared" si="1"/>
        <v>SAINT-GOBAIN</v>
      </c>
      <c r="C105" s="98">
        <f t="shared" si="3"/>
        <v>1.7821925495722892E-2</v>
      </c>
      <c r="D105" s="98">
        <f t="shared" si="11"/>
        <v>3.5127440964936654E-2</v>
      </c>
      <c r="E105" s="98">
        <f t="shared" si="11"/>
        <v>2.2371412792409166E-2</v>
      </c>
      <c r="F105" s="98">
        <f t="shared" si="11"/>
        <v>1.145829267903231E-2</v>
      </c>
      <c r="G105" s="98">
        <f t="shared" si="11"/>
        <v>2.7832190856520365E-2</v>
      </c>
      <c r="H105" s="98">
        <f t="shared" si="11"/>
        <v>2.0825192082027794E-2</v>
      </c>
      <c r="I105" s="98">
        <f t="shared" si="11"/>
        <v>4.019956119203455E-2</v>
      </c>
      <c r="J105" s="98">
        <f t="shared" si="11"/>
        <v>2.198412285954339E-3</v>
      </c>
      <c r="K105" s="98">
        <f t="shared" ref="D105:AZ107" si="12">K51*12</f>
        <v>3.1922205216090786E-2</v>
      </c>
      <c r="L105" s="98">
        <f t="shared" si="12"/>
        <v>1.1909318508626917E-2</v>
      </c>
      <c r="M105" s="98">
        <f t="shared" si="12"/>
        <v>4.5867081693538363E-2</v>
      </c>
      <c r="N105" s="98">
        <f t="shared" si="12"/>
        <v>4.4330794715915424E-2</v>
      </c>
      <c r="O105" s="98">
        <f t="shared" si="12"/>
        <v>3.6970253046914023E-2</v>
      </c>
      <c r="P105" s="98">
        <f t="shared" si="12"/>
        <v>1.0859449614974127E-2</v>
      </c>
      <c r="Q105" s="98">
        <f t="shared" si="12"/>
        <v>3.0871770319019852E-2</v>
      </c>
      <c r="R105" s="98">
        <f t="shared" si="12"/>
        <v>4.4520870026949641E-2</v>
      </c>
      <c r="S105" s="98">
        <f t="shared" si="12"/>
        <v>3.9942379132935468E-2</v>
      </c>
      <c r="T105" s="98">
        <f t="shared" si="12"/>
        <v>1.7545083129420286E-2</v>
      </c>
      <c r="U105" s="98">
        <f t="shared" si="12"/>
        <v>5.0847307217090347E-2</v>
      </c>
      <c r="V105" s="98">
        <f t="shared" si="12"/>
        <v>2.7519052002526384E-2</v>
      </c>
      <c r="W105" s="98">
        <f t="shared" si="12"/>
        <v>3.8687352136015471E-2</v>
      </c>
      <c r="X105" s="98">
        <f t="shared" si="12"/>
        <v>4.9189213457146441E-2</v>
      </c>
      <c r="Y105" s="98">
        <f t="shared" si="12"/>
        <v>3.2693278229521637E-2</v>
      </c>
      <c r="Z105" s="98">
        <f t="shared" si="12"/>
        <v>3.4125526797062364E-2</v>
      </c>
      <c r="AA105" s="98">
        <f t="shared" si="12"/>
        <v>1.7060283186293275E-2</v>
      </c>
      <c r="AB105" s="98">
        <f t="shared" si="12"/>
        <v>7.2176865141702603E-3</v>
      </c>
      <c r="AC105" s="98">
        <f t="shared" si="12"/>
        <v>1.5172417032972943E-2</v>
      </c>
      <c r="AD105" s="98">
        <f t="shared" si="12"/>
        <v>3.7693060598488072E-2</v>
      </c>
      <c r="AE105" s="98">
        <f t="shared" si="12"/>
        <v>7.9188817039330516E-3</v>
      </c>
      <c r="AF105" s="98">
        <f t="shared" si="12"/>
        <v>4.8926269177976989E-2</v>
      </c>
      <c r="AG105" s="98">
        <f t="shared" si="12"/>
        <v>3.7816705926080801E-2</v>
      </c>
      <c r="AH105" s="98">
        <f t="shared" si="12"/>
        <v>1.0232702276511848E-2</v>
      </c>
      <c r="AI105" s="98">
        <f t="shared" si="12"/>
        <v>2.7076987991946067E-2</v>
      </c>
      <c r="AJ105" s="98">
        <f t="shared" si="12"/>
        <v>1.408939962999186E-2</v>
      </c>
      <c r="AK105" s="98">
        <f t="shared" si="12"/>
        <v>1.8833374616696497E-3</v>
      </c>
      <c r="AL105" s="98">
        <f t="shared" si="12"/>
        <v>4.0675217413540772E-3</v>
      </c>
      <c r="AM105" s="98">
        <f t="shared" si="12"/>
        <v>3.8333214697128068E-2</v>
      </c>
      <c r="AN105" s="98">
        <f t="shared" si="12"/>
        <v>4.106467556757689E-2</v>
      </c>
      <c r="AO105" s="98">
        <f t="shared" si="12"/>
        <v>2.1792329240801878E-2</v>
      </c>
      <c r="AP105" s="98">
        <f t="shared" si="12"/>
        <v>6.2259107097636809E-2</v>
      </c>
      <c r="AQ105" s="98">
        <f t="shared" si="12"/>
        <v>3.2500699544350219E-2</v>
      </c>
      <c r="AR105" s="98">
        <f t="shared" si="12"/>
        <v>2.3379569394230835E-2</v>
      </c>
      <c r="AS105" s="98">
        <f t="shared" si="12"/>
        <v>-1.0899906050203078E-3</v>
      </c>
      <c r="AT105" s="98">
        <f t="shared" si="12"/>
        <v>1.1563370242821131E-2</v>
      </c>
      <c r="AU105" s="98">
        <f t="shared" si="12"/>
        <v>1.7306553643389996E-2</v>
      </c>
      <c r="AV105" s="98">
        <f t="shared" si="12"/>
        <v>5.5903256252493013E-3</v>
      </c>
      <c r="AW105" s="98">
        <f t="shared" si="12"/>
        <v>3.3095549945127839E-2</v>
      </c>
      <c r="AX105" s="98">
        <f t="shared" si="12"/>
        <v>7.7218931080575967E-2</v>
      </c>
      <c r="AY105" s="98">
        <f t="shared" si="12"/>
        <v>3.0338456228048243E-2</v>
      </c>
      <c r="AZ105" s="98">
        <f t="shared" si="12"/>
        <v>4.2468994835388386E-2</v>
      </c>
    </row>
    <row r="106" spans="2:52">
      <c r="B106" t="str">
        <f t="shared" si="1"/>
        <v>E.ON</v>
      </c>
      <c r="C106" s="98">
        <f t="shared" si="3"/>
        <v>1.9731573223240498E-2</v>
      </c>
      <c r="D106" s="98">
        <f t="shared" si="12"/>
        <v>2.1127555480910911E-2</v>
      </c>
      <c r="E106" s="98">
        <f t="shared" si="12"/>
        <v>2.2330095259837011E-2</v>
      </c>
      <c r="F106" s="98">
        <f t="shared" si="12"/>
        <v>1.2285296492988004E-2</v>
      </c>
      <c r="G106" s="98">
        <f t="shared" si="12"/>
        <v>2.5859536742312401E-2</v>
      </c>
      <c r="H106" s="98">
        <f t="shared" si="12"/>
        <v>1.7293789629398738E-2</v>
      </c>
      <c r="I106" s="98">
        <f t="shared" si="12"/>
        <v>3.2836651845044182E-2</v>
      </c>
      <c r="J106" s="98">
        <f t="shared" si="12"/>
        <v>4.2764358526688369E-3</v>
      </c>
      <c r="K106" s="98">
        <f t="shared" si="12"/>
        <v>3.0011305188556145E-2</v>
      </c>
      <c r="L106" s="98">
        <f t="shared" si="12"/>
        <v>9.72984718321563E-3</v>
      </c>
      <c r="M106" s="98">
        <f t="shared" si="12"/>
        <v>2.7545165256709345E-2</v>
      </c>
      <c r="N106" s="98">
        <f t="shared" si="12"/>
        <v>3.9920964220186983E-2</v>
      </c>
      <c r="O106" s="98">
        <f t="shared" si="12"/>
        <v>2.9608755061182546E-2</v>
      </c>
      <c r="P106" s="98">
        <f t="shared" si="12"/>
        <v>6.0402942046261111E-3</v>
      </c>
      <c r="Q106" s="98">
        <f t="shared" si="12"/>
        <v>3.1821995331018038E-2</v>
      </c>
      <c r="R106" s="98">
        <f t="shared" si="12"/>
        <v>4.1970598662389502E-2</v>
      </c>
      <c r="S106" s="98">
        <f t="shared" si="12"/>
        <v>3.0480454440425589E-2</v>
      </c>
      <c r="T106" s="98">
        <f t="shared" si="12"/>
        <v>2.2098131447421576E-2</v>
      </c>
      <c r="U106" s="98">
        <f t="shared" si="12"/>
        <v>3.5754173490548977E-2</v>
      </c>
      <c r="V106" s="98">
        <f t="shared" si="12"/>
        <v>2.4122619206284328E-2</v>
      </c>
      <c r="W106" s="98">
        <f t="shared" si="12"/>
        <v>2.4555143130882508E-2</v>
      </c>
      <c r="X106" s="98">
        <f t="shared" si="12"/>
        <v>4.4791269900059716E-2</v>
      </c>
      <c r="Y106" s="98">
        <f t="shared" si="12"/>
        <v>2.5988695002632289E-2</v>
      </c>
      <c r="Z106" s="98">
        <f t="shared" si="12"/>
        <v>2.4049519958646473E-2</v>
      </c>
      <c r="AA106" s="98">
        <f t="shared" si="12"/>
        <v>8.6979012799406567E-3</v>
      </c>
      <c r="AB106" s="98">
        <f t="shared" si="12"/>
        <v>9.513114428420847E-3</v>
      </c>
      <c r="AC106" s="98">
        <f t="shared" si="12"/>
        <v>1.4301004991856429E-2</v>
      </c>
      <c r="AD106" s="98">
        <f t="shared" si="12"/>
        <v>1.9670475402791841E-2</v>
      </c>
      <c r="AE106" s="98">
        <f t="shared" si="12"/>
        <v>1.4956630408014321E-3</v>
      </c>
      <c r="AF106" s="98">
        <f t="shared" si="12"/>
        <v>3.63794112138442E-2</v>
      </c>
      <c r="AG106" s="98">
        <f t="shared" si="12"/>
        <v>2.2323502887341591E-2</v>
      </c>
      <c r="AH106" s="98">
        <f t="shared" si="12"/>
        <v>4.203298985941184E-3</v>
      </c>
      <c r="AI106" s="98">
        <f t="shared" si="12"/>
        <v>2.5169047892805552E-2</v>
      </c>
      <c r="AJ106" s="98">
        <f t="shared" si="12"/>
        <v>1.5795139579960701E-2</v>
      </c>
      <c r="AK106" s="98">
        <f t="shared" si="12"/>
        <v>1.6756623949572536E-3</v>
      </c>
      <c r="AL106" s="98">
        <f t="shared" si="12"/>
        <v>1.3765188828443032E-2</v>
      </c>
      <c r="AM106" s="98">
        <f t="shared" si="12"/>
        <v>3.1465012165774194E-2</v>
      </c>
      <c r="AN106" s="98">
        <f t="shared" si="12"/>
        <v>3.0910296047836478E-2</v>
      </c>
      <c r="AO106" s="98">
        <f t="shared" si="12"/>
        <v>3.3759914597867542E-2</v>
      </c>
      <c r="AP106" s="98">
        <f t="shared" si="12"/>
        <v>4.1155173400445381E-2</v>
      </c>
      <c r="AQ106" s="98">
        <f t="shared" si="12"/>
        <v>2.7299640502356719E-2</v>
      </c>
      <c r="AR106" s="98">
        <f t="shared" si="12"/>
        <v>2.2637973522330841E-2</v>
      </c>
      <c r="AS106" s="98">
        <f t="shared" si="12"/>
        <v>-1.0327103759488884E-3</v>
      </c>
      <c r="AT106" s="98">
        <f t="shared" si="12"/>
        <v>1.1994871491667763E-2</v>
      </c>
      <c r="AU106" s="98">
        <f t="shared" si="12"/>
        <v>1.4376647707560242E-2</v>
      </c>
      <c r="AV106" s="98">
        <f t="shared" si="12"/>
        <v>-1.3372856992815289E-3</v>
      </c>
      <c r="AW106" s="98">
        <f t="shared" si="12"/>
        <v>1.9520512370122936E-2</v>
      </c>
      <c r="AX106" s="98">
        <f t="shared" si="12"/>
        <v>3.0338456228048243E-2</v>
      </c>
      <c r="AY106" s="98">
        <f t="shared" si="12"/>
        <v>7.0300214446282608E-2</v>
      </c>
      <c r="AZ106" s="98">
        <f t="shared" si="12"/>
        <v>3.6037715661926678E-2</v>
      </c>
    </row>
    <row r="107" spans="2:52">
      <c r="B107" t="str">
        <f t="shared" si="1"/>
        <v>DEUTSCHE BANK</v>
      </c>
      <c r="C107" s="98">
        <f t="shared" si="3"/>
        <v>1.666181118205649E-2</v>
      </c>
      <c r="D107" s="98">
        <f t="shared" si="12"/>
        <v>3.9904846021062063E-2</v>
      </c>
      <c r="E107" s="98">
        <f t="shared" si="12"/>
        <v>2.7085464253678755E-2</v>
      </c>
      <c r="F107" s="98">
        <f t="shared" si="12"/>
        <v>9.4950333390476753E-3</v>
      </c>
      <c r="G107" s="98">
        <f t="shared" si="12"/>
        <v>3.4275612752810214E-2</v>
      </c>
      <c r="H107" s="98">
        <f t="shared" si="12"/>
        <v>2.6672353449173188E-2</v>
      </c>
      <c r="I107" s="98">
        <f t="shared" si="12"/>
        <v>5.3581582126245558E-2</v>
      </c>
      <c r="J107" s="98">
        <f t="shared" si="12"/>
        <v>2.9512342328823727E-3</v>
      </c>
      <c r="K107" s="98">
        <f t="shared" si="12"/>
        <v>3.7554148248528429E-2</v>
      </c>
      <c r="L107" s="98">
        <f t="shared" si="12"/>
        <v>1.7498878996935828E-2</v>
      </c>
      <c r="M107" s="98">
        <f t="shared" si="12"/>
        <v>3.3994201497070588E-2</v>
      </c>
      <c r="N107" s="98">
        <f t="shared" si="12"/>
        <v>7.3181683159814312E-2</v>
      </c>
      <c r="O107" s="98">
        <f t="shared" si="12"/>
        <v>5.0761613591856332E-2</v>
      </c>
      <c r="P107" s="98">
        <f t="shared" si="12"/>
        <v>8.1713267292673128E-3</v>
      </c>
      <c r="Q107" s="98">
        <f t="shared" si="12"/>
        <v>2.6469876228444052E-2</v>
      </c>
      <c r="R107" s="98">
        <f t="shared" si="12"/>
        <v>7.5588091480070785E-2</v>
      </c>
      <c r="S107" s="98">
        <f t="shared" si="12"/>
        <v>6.9598516807032537E-2</v>
      </c>
      <c r="T107" s="98">
        <f t="shared" si="12"/>
        <v>2.0285339586383767E-2</v>
      </c>
      <c r="U107" s="98">
        <f t="shared" si="12"/>
        <v>5.7551878355381697E-2</v>
      </c>
      <c r="V107" s="98">
        <f t="shared" si="12"/>
        <v>2.4074441732413937E-2</v>
      </c>
      <c r="W107" s="98">
        <f t="shared" si="12"/>
        <v>5.2089268745952919E-2</v>
      </c>
      <c r="X107" s="98">
        <f t="shared" si="12"/>
        <v>7.9733482155606425E-2</v>
      </c>
      <c r="Y107" s="98">
        <f t="shared" si="12"/>
        <v>3.8583361804378755E-2</v>
      </c>
      <c r="Z107" s="98">
        <f t="shared" si="12"/>
        <v>3.4403625346883848E-2</v>
      </c>
      <c r="AA107" s="98">
        <f t="shared" si="12"/>
        <v>8.354406446894851E-3</v>
      </c>
      <c r="AB107" s="98">
        <f t="shared" si="12"/>
        <v>1.0666377335988835E-2</v>
      </c>
      <c r="AC107" s="98">
        <f t="shared" si="12"/>
        <v>1.7821405059121581E-2</v>
      </c>
      <c r="AD107" s="98">
        <f t="shared" si="12"/>
        <v>3.2408797791446925E-2</v>
      </c>
      <c r="AE107" s="98">
        <f t="shared" si="12"/>
        <v>4.8235104375173848E-3</v>
      </c>
      <c r="AF107" s="98">
        <f t="shared" si="12"/>
        <v>7.5050306619684537E-2</v>
      </c>
      <c r="AG107" s="98">
        <f t="shared" si="12"/>
        <v>4.0288751826395859E-2</v>
      </c>
      <c r="AH107" s="98">
        <f t="shared" si="12"/>
        <v>2.002151253759763E-3</v>
      </c>
      <c r="AI107" s="98">
        <f t="shared" si="12"/>
        <v>2.5681474286231569E-2</v>
      </c>
      <c r="AJ107" s="98">
        <f t="shared" si="12"/>
        <v>1.5459287543318562E-2</v>
      </c>
      <c r="AK107" s="98">
        <f t="shared" si="12"/>
        <v>3.3513465908086917E-3</v>
      </c>
      <c r="AL107" s="98">
        <f t="shared" si="12"/>
        <v>6.5911058406836337E-3</v>
      </c>
      <c r="AM107" s="98">
        <f t="shared" si="12"/>
        <v>5.7508257410075606E-2</v>
      </c>
      <c r="AN107" s="98">
        <f t="shared" si="12"/>
        <v>3.7688604752413403E-2</v>
      </c>
      <c r="AO107" s="98">
        <f t="shared" si="12"/>
        <v>2.9385878872684228E-2</v>
      </c>
      <c r="AP107" s="98">
        <f t="shared" si="12"/>
        <v>9.8245982955425221E-2</v>
      </c>
      <c r="AQ107" s="98">
        <f t="shared" si="12"/>
        <v>3.8948304808865901E-2</v>
      </c>
      <c r="AR107" s="98">
        <f t="shared" si="12"/>
        <v>2.7911852086245401E-2</v>
      </c>
      <c r="AS107" s="98">
        <f t="shared" si="12"/>
        <v>-3.767604650854984E-3</v>
      </c>
      <c r="AT107" s="98">
        <f t="shared" si="12"/>
        <v>1.4725459145297999E-2</v>
      </c>
      <c r="AU107" s="98">
        <f t="shared" si="12"/>
        <v>2.3480755329922484E-2</v>
      </c>
      <c r="AV107" s="98">
        <f t="shared" si="12"/>
        <v>-4.6617063169557407E-4</v>
      </c>
      <c r="AW107" s="98">
        <f t="shared" si="12"/>
        <v>2.6153520933935349E-2</v>
      </c>
      <c r="AX107" s="98">
        <f t="shared" si="12"/>
        <v>4.2468994835388386E-2</v>
      </c>
      <c r="AY107" s="98">
        <f t="shared" si="12"/>
        <v>3.6037715661926678E-2</v>
      </c>
      <c r="AZ107" s="98">
        <f t="shared" si="12"/>
        <v>0.12939558653813243</v>
      </c>
    </row>
    <row r="109" spans="2:52">
      <c r="C109" s="9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301"/>
  <sheetViews>
    <sheetView showGridLines="0" zoomScale="85" zoomScaleNormal="85" workbookViewId="0">
      <selection activeCell="B149" sqref="B149:C150"/>
    </sheetView>
  </sheetViews>
  <sheetFormatPr baseColWidth="10" defaultColWidth="9.1640625" defaultRowHeight="13"/>
  <cols>
    <col min="1" max="1" width="13.6640625" style="2" customWidth="1"/>
    <col min="2" max="2" width="16.6640625" style="2" customWidth="1"/>
    <col min="3" max="3" width="14.1640625" style="2" customWidth="1"/>
    <col min="4" max="4" width="10" style="2" customWidth="1"/>
    <col min="5" max="10" width="9.6640625" style="2" bestFit="1" customWidth="1"/>
    <col min="11" max="11" width="9.1640625" style="2" bestFit="1" customWidth="1"/>
    <col min="12" max="17" width="9.6640625" style="2" bestFit="1" customWidth="1"/>
    <col min="18" max="18" width="9.1640625" style="2" bestFit="1" customWidth="1"/>
    <col min="19" max="31" width="9.6640625" style="2" bestFit="1" customWidth="1"/>
    <col min="32" max="32" width="9.1640625" style="2" bestFit="1" customWidth="1"/>
    <col min="33" max="38" width="9.6640625" style="2" bestFit="1" customWidth="1"/>
    <col min="39" max="39" width="9.1640625" style="2" bestFit="1" customWidth="1"/>
    <col min="40" max="41" width="9.6640625" style="2" bestFit="1" customWidth="1"/>
    <col min="42" max="42" width="9.1640625" style="2" bestFit="1" customWidth="1"/>
    <col min="43" max="48" width="9.6640625" style="2" bestFit="1" customWidth="1"/>
    <col min="49" max="50" width="9.1640625" style="2" bestFit="1" customWidth="1"/>
    <col min="51" max="51" width="9.1640625" style="59" bestFit="1" customWidth="1"/>
    <col min="52" max="53" width="10.33203125" style="2" customWidth="1"/>
    <col min="54" max="54" width="9.1640625" style="2"/>
    <col min="55" max="55" width="11.5" style="2" bestFit="1" customWidth="1"/>
    <col min="56" max="56" width="13" style="2" bestFit="1" customWidth="1"/>
    <col min="57" max="57" width="13.83203125" style="2" bestFit="1" customWidth="1"/>
    <col min="58" max="16384" width="9.1640625" style="2"/>
  </cols>
  <sheetData>
    <row r="1" spans="1:67" ht="14" thickBot="1">
      <c r="A1" s="1" t="s">
        <v>6</v>
      </c>
    </row>
    <row r="2" spans="1:67" ht="15" thickTop="1" thickBot="1">
      <c r="A2" s="2" t="s">
        <v>17</v>
      </c>
      <c r="B2" s="2">
        <f>SUM(C3:AZ3)</f>
        <v>8</v>
      </c>
      <c r="AZ2" s="2" t="s">
        <v>7</v>
      </c>
      <c r="BB2" s="11">
        <v>1</v>
      </c>
    </row>
    <row r="3" spans="1:67" ht="15" thickTop="1" thickBot="1">
      <c r="C3" s="2">
        <f>IF(C5&gt;0,1,0)</f>
        <v>1</v>
      </c>
      <c r="D3" s="2">
        <f t="shared" ref="D3:AZ3" si="0">IF(D5&gt;0,1,0)</f>
        <v>0</v>
      </c>
      <c r="E3" s="2">
        <f t="shared" si="0"/>
        <v>0</v>
      </c>
      <c r="F3" s="2">
        <f t="shared" si="0"/>
        <v>0</v>
      </c>
      <c r="G3" s="2">
        <f t="shared" si="0"/>
        <v>0</v>
      </c>
      <c r="H3" s="2">
        <f t="shared" si="0"/>
        <v>0</v>
      </c>
      <c r="I3" s="2">
        <f t="shared" si="0"/>
        <v>0</v>
      </c>
      <c r="J3" s="2">
        <f t="shared" si="0"/>
        <v>1</v>
      </c>
      <c r="K3" s="2">
        <f t="shared" si="0"/>
        <v>0</v>
      </c>
      <c r="L3" s="2">
        <f t="shared" si="0"/>
        <v>0</v>
      </c>
      <c r="M3" s="2">
        <f t="shared" si="0"/>
        <v>0</v>
      </c>
      <c r="N3" s="2">
        <f t="shared" si="0"/>
        <v>0</v>
      </c>
      <c r="O3" s="2">
        <f t="shared" si="0"/>
        <v>0</v>
      </c>
      <c r="P3" s="2">
        <f t="shared" si="0"/>
        <v>0</v>
      </c>
      <c r="Q3" s="2">
        <f t="shared" si="0"/>
        <v>1</v>
      </c>
      <c r="R3" s="2">
        <f t="shared" si="0"/>
        <v>0</v>
      </c>
      <c r="S3" s="2">
        <f t="shared" si="0"/>
        <v>0</v>
      </c>
      <c r="T3" s="2">
        <f t="shared" si="0"/>
        <v>0</v>
      </c>
      <c r="U3" s="2">
        <f t="shared" si="0"/>
        <v>0</v>
      </c>
      <c r="V3" s="2">
        <f t="shared" si="0"/>
        <v>0</v>
      </c>
      <c r="W3" s="2">
        <f t="shared" si="0"/>
        <v>0</v>
      </c>
      <c r="X3" s="2">
        <f t="shared" si="0"/>
        <v>0</v>
      </c>
      <c r="Y3" s="2">
        <f t="shared" si="0"/>
        <v>1</v>
      </c>
      <c r="Z3" s="2">
        <f t="shared" si="0"/>
        <v>0</v>
      </c>
      <c r="AA3" s="2">
        <f t="shared" si="0"/>
        <v>0</v>
      </c>
      <c r="AB3" s="2">
        <f t="shared" si="0"/>
        <v>1</v>
      </c>
      <c r="AC3" s="2">
        <f t="shared" si="0"/>
        <v>0</v>
      </c>
      <c r="AD3" s="2">
        <f t="shared" si="0"/>
        <v>0</v>
      </c>
      <c r="AE3" s="2">
        <f t="shared" si="0"/>
        <v>0</v>
      </c>
      <c r="AF3" s="2">
        <f t="shared" si="0"/>
        <v>0</v>
      </c>
      <c r="AG3" s="2">
        <f t="shared" si="0"/>
        <v>0</v>
      </c>
      <c r="AH3" s="2">
        <f t="shared" si="0"/>
        <v>0</v>
      </c>
      <c r="AI3" s="2">
        <f t="shared" si="0"/>
        <v>1</v>
      </c>
      <c r="AJ3" s="2">
        <f t="shared" si="0"/>
        <v>0</v>
      </c>
      <c r="AK3" s="2">
        <f t="shared" si="0"/>
        <v>0</v>
      </c>
      <c r="AL3" s="2">
        <f t="shared" si="0"/>
        <v>1</v>
      </c>
      <c r="AM3" s="2">
        <f t="shared" si="0"/>
        <v>0</v>
      </c>
      <c r="AN3" s="2">
        <f t="shared" si="0"/>
        <v>0</v>
      </c>
      <c r="AO3" s="2">
        <f t="shared" si="0"/>
        <v>0</v>
      </c>
      <c r="AP3" s="2">
        <f t="shared" si="0"/>
        <v>0</v>
      </c>
      <c r="AQ3" s="2">
        <f t="shared" si="0"/>
        <v>0</v>
      </c>
      <c r="AR3" s="2">
        <f t="shared" si="0"/>
        <v>0</v>
      </c>
      <c r="AS3" s="2">
        <f t="shared" si="0"/>
        <v>0</v>
      </c>
      <c r="AT3" s="2">
        <f t="shared" si="0"/>
        <v>1</v>
      </c>
      <c r="AU3" s="2">
        <f t="shared" si="0"/>
        <v>0</v>
      </c>
      <c r="AV3" s="2">
        <f t="shared" si="0"/>
        <v>0</v>
      </c>
      <c r="AW3" s="2">
        <f t="shared" si="0"/>
        <v>0</v>
      </c>
      <c r="AX3" s="2">
        <f t="shared" si="0"/>
        <v>0</v>
      </c>
      <c r="AY3" s="2">
        <f t="shared" si="0"/>
        <v>0</v>
      </c>
      <c r="AZ3" s="2">
        <f t="shared" si="0"/>
        <v>0</v>
      </c>
    </row>
    <row r="4" spans="1:67" ht="15" thickTop="1" thickBot="1">
      <c r="B4" s="3"/>
      <c r="C4" s="4" t="str">
        <f>'Matrice Var-Covar'!C57</f>
        <v>AB INBEV</v>
      </c>
      <c r="D4" s="4" t="str">
        <f>'Matrice Var-Covar'!D57</f>
        <v>LVMH</v>
      </c>
      <c r="E4" s="4" t="str">
        <f>'Matrice Var-Covar'!E57</f>
        <v>TOTAL</v>
      </c>
      <c r="F4" s="4" t="str">
        <f>'Matrice Var-Covar'!F57</f>
        <v>UNILEVER</v>
      </c>
      <c r="G4" s="4" t="str">
        <f>'Matrice Var-Covar'!G57</f>
        <v>SAP</v>
      </c>
      <c r="H4" s="4" t="str">
        <f>'Matrice Var-Covar'!H57</f>
        <v>L'ORÉAL</v>
      </c>
      <c r="I4" s="4" t="str">
        <f>'Matrice Var-Covar'!I57</f>
        <v>SIEMENS</v>
      </c>
      <c r="J4" s="4" t="str">
        <f>'Matrice Var-Covar'!J57</f>
        <v>INDITEX</v>
      </c>
      <c r="K4" s="4" t="str">
        <f>'Matrice Var-Covar'!K57</f>
        <v>BAYER</v>
      </c>
      <c r="L4" s="4" t="str">
        <f>'Matrice Var-Covar'!L57</f>
        <v>SANOFI</v>
      </c>
      <c r="M4" s="4" t="str">
        <f>'Matrice Var-Covar'!M57</f>
        <v>AIRBUS SE</v>
      </c>
      <c r="N4" s="4" t="str">
        <f>'Matrice Var-Covar'!N57</f>
        <v>ALLIANZ</v>
      </c>
      <c r="O4" s="4" t="str">
        <f>'Matrice Var-Covar'!O57</f>
        <v>BASF</v>
      </c>
      <c r="P4" s="4" t="str">
        <f>'Matrice Var-Covar'!P57</f>
        <v>BANCO SANTANDER</v>
      </c>
      <c r="Q4" s="4" t="str">
        <f>'Matrice Var-Covar'!Q57</f>
        <v>ASML HOLDING</v>
      </c>
      <c r="R4" s="4" t="str">
        <f>'Matrice Var-Covar'!R57</f>
        <v>VOLKSWAGEN</v>
      </c>
      <c r="S4" s="4" t="str">
        <f>'Matrice Var-Covar'!S57</f>
        <v>BNP PARIBAS</v>
      </c>
      <c r="T4" s="4" t="str">
        <f>'Matrice Var-Covar'!T57</f>
        <v>DEUTSCHE TELEKOM</v>
      </c>
      <c r="U4" s="4" t="str">
        <f>'Matrice Var-Covar'!U57</f>
        <v>DAIMLER</v>
      </c>
      <c r="V4" s="4" t="str">
        <f>'Matrice Var-Covar'!V57</f>
        <v>ENI</v>
      </c>
      <c r="W4" s="4" t="str">
        <f>'Matrice Var-Covar'!W57</f>
        <v>BMW</v>
      </c>
      <c r="X4" s="4" t="str">
        <f>'Matrice Var-Covar'!X57</f>
        <v>AXA</v>
      </c>
      <c r="Y4" s="4" t="str">
        <f>'Matrice Var-Covar'!Y57</f>
        <v>VINCI</v>
      </c>
      <c r="Z4" s="4" t="str">
        <f>'Matrice Var-Covar'!Z57</f>
        <v>ENEL</v>
      </c>
      <c r="AA4" s="4" t="str">
        <f>'Matrice Var-Covar'!AA57</f>
        <v>ING GROEP</v>
      </c>
      <c r="AB4" s="4" t="str">
        <f>'Matrice Var-Covar'!AB57</f>
        <v>AIR LIQUIDE</v>
      </c>
      <c r="AC4" s="4" t="str">
        <f>'Matrice Var-Covar'!AC57</f>
        <v>DANONE</v>
      </c>
      <c r="AD4" s="4" t="str">
        <f>'Matrice Var-Covar'!AD57</f>
        <v>SAFRAN</v>
      </c>
      <c r="AE4" s="4" t="str">
        <f>'Matrice Var-Covar'!AE57</f>
        <v>IBERDROLA</v>
      </c>
      <c r="AF4" s="4" t="str">
        <f>'Matrice Var-Covar'!AF57</f>
        <v>INTESA SANPAOLO</v>
      </c>
      <c r="AG4" s="4" t="str">
        <f>'Matrice Var-Covar'!AG57</f>
        <v>SCHNEIDER ELECTRIC SE</v>
      </c>
      <c r="AH4" s="4" t="str">
        <f>'Matrice Var-Covar'!AH57</f>
        <v>BANCO BILBAO</v>
      </c>
      <c r="AI4" s="4" t="str">
        <f>'Matrice Var-Covar'!AI57</f>
        <v>ADIDAS</v>
      </c>
      <c r="AJ4" s="4" t="str">
        <f>'Matrice Var-Covar'!AJ57</f>
        <v>ORANGE</v>
      </c>
      <c r="AK4" s="4" t="str">
        <f>'Matrice Var-Covar'!AK57</f>
        <v>TELEFONICA</v>
      </c>
      <c r="AL4" s="4" t="str">
        <f>'Matrice Var-Covar'!AL57</f>
        <v>FRESENIUS</v>
      </c>
      <c r="AM4" s="4" t="str">
        <f>'Matrice Var-Covar'!AM57</f>
        <v>DEUTSCHE POST</v>
      </c>
      <c r="AN4" s="4" t="str">
        <f>'Matrice Var-Covar'!AN57</f>
        <v>ROYAL PHILIPS</v>
      </c>
      <c r="AO4" s="4" t="str">
        <f>'Matrice Var-Covar'!AO57</f>
        <v>ENGIE</v>
      </c>
      <c r="AP4" s="4" t="str">
        <f>'Matrice Var-Covar'!AP57</f>
        <v>SOCIÉTÉ GÉNÉRALE</v>
      </c>
      <c r="AQ4" s="4" t="str">
        <f>'Matrice Var-Covar'!AQ57</f>
        <v>NOKIA</v>
      </c>
      <c r="AR4" s="4" t="str">
        <f>'Matrice Var-Covar'!AR57</f>
        <v>VIVENDI</v>
      </c>
      <c r="AS4" s="4" t="str">
        <f>'Matrice Var-Covar'!AS57</f>
        <v>MUENCHENER RUECKVERSICHERUNGS</v>
      </c>
      <c r="AT4" s="4" t="str">
        <f>'Matrice Var-Covar'!AT57</f>
        <v>ESSILOR INTERNATIONAL</v>
      </c>
      <c r="AU4" s="4" t="str">
        <f>'Matrice Var-Covar'!AU57</f>
        <v>UNIBAIL-RODAMCO-WESTFIELD</v>
      </c>
      <c r="AV4" s="4" t="str">
        <f>'Matrice Var-Covar'!AV57</f>
        <v>AHOLD DELHAIZE</v>
      </c>
      <c r="AW4" s="4" t="str">
        <f>'Matrice Var-Covar'!AW57</f>
        <v>CRH PLC</v>
      </c>
      <c r="AX4" s="4" t="str">
        <f>'Matrice Var-Covar'!AX57</f>
        <v>SAINT-GOBAIN</v>
      </c>
      <c r="AY4" s="4" t="str">
        <f>'Matrice Var-Covar'!AY57</f>
        <v>E.ON</v>
      </c>
      <c r="AZ4" s="4" t="str">
        <f>'Matrice Var-Covar'!AZ57</f>
        <v>DEUTSCHE BANK</v>
      </c>
      <c r="BA4" s="5"/>
      <c r="BB4" s="6" t="s">
        <v>0</v>
      </c>
      <c r="BE4" s="7"/>
    </row>
    <row r="5" spans="1:67" ht="15" thickTop="1" thickBot="1">
      <c r="B5" s="8" t="s">
        <v>9</v>
      </c>
      <c r="C5" s="9">
        <v>1.4347067585366654E-2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0.14624163307172103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0.116897885147772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0.13698541457914187</v>
      </c>
      <c r="Z5" s="9">
        <v>0</v>
      </c>
      <c r="AA5" s="9">
        <v>0</v>
      </c>
      <c r="AB5" s="9">
        <v>6.2950870813488435E-2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3.2103257008246254E-2</v>
      </c>
      <c r="AJ5" s="9">
        <v>0</v>
      </c>
      <c r="AK5" s="9">
        <v>0</v>
      </c>
      <c r="AL5" s="9">
        <v>0.24959383082384165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0.2408800409704222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10"/>
      <c r="BB5" s="11">
        <f>SUM(C5:AZ5)</f>
        <v>1.0000000000000002</v>
      </c>
      <c r="BE5" s="12"/>
    </row>
    <row r="6" spans="1:67" ht="15" thickTop="1" thickBot="1">
      <c r="B6" s="13" t="s">
        <v>10</v>
      </c>
      <c r="C6" s="14">
        <f>'Rendements titres'!B186</f>
        <v>0.17807264486309782</v>
      </c>
      <c r="D6" s="14">
        <f>'Rendements titres'!C186</f>
        <v>0.15529381749257376</v>
      </c>
      <c r="E6" s="14">
        <f>'Rendements titres'!D186</f>
        <v>0.11074438450260726</v>
      </c>
      <c r="F6" s="14">
        <f>'Rendements titres'!E186</f>
        <v>0.1272955151006312</v>
      </c>
      <c r="G6" s="14">
        <f>'Rendements titres'!F186</f>
        <v>0.1217813934250076</v>
      </c>
      <c r="H6" s="14">
        <f>'Rendements titres'!G186</f>
        <v>9.0803809951661929E-2</v>
      </c>
      <c r="I6" s="14">
        <f>'Rendements titres'!H186</f>
        <v>0.11519369796923251</v>
      </c>
      <c r="J6" s="14">
        <f>'Rendements titres'!I186</f>
        <v>0.13127337484974477</v>
      </c>
      <c r="K6" s="14">
        <f>'Rendements titres'!J186</f>
        <v>0.16424586931889573</v>
      </c>
      <c r="L6" s="14">
        <f>'Rendements titres'!K186</f>
        <v>6.4043105350543028E-2</v>
      </c>
      <c r="M6" s="14">
        <f>'Rendements titres'!L186</f>
        <v>0.18445470559185795</v>
      </c>
      <c r="N6" s="14">
        <f>'Rendements titres'!M186</f>
        <v>0.11431355225955131</v>
      </c>
      <c r="O6" s="14">
        <f>'Rendements titres'!N186</f>
        <v>0.178271247120114</v>
      </c>
      <c r="P6" s="14">
        <f>'Rendements titres'!O186</f>
        <v>-6.0091700653465141E-3</v>
      </c>
      <c r="Q6" s="14">
        <f>'Rendements titres'!P186</f>
        <v>0.24866769378272413</v>
      </c>
      <c r="R6" s="14">
        <f>'Rendements titres'!Q186</f>
        <v>0.16399027303648905</v>
      </c>
      <c r="S6" s="14">
        <f>'Rendements titres'!R186</f>
        <v>8.8022016797696834E-2</v>
      </c>
      <c r="T6" s="14">
        <f>'Rendements titres'!S186</f>
        <v>7.1110650007206733E-2</v>
      </c>
      <c r="U6" s="14">
        <f>'Rendements titres'!T186</f>
        <v>0.10540611030256897</v>
      </c>
      <c r="V6" s="14">
        <f>'Rendements titres'!U186</f>
        <v>6.3036786649946164E-2</v>
      </c>
      <c r="W6" s="14">
        <f>'Rendements titres'!V186</f>
        <v>0.12936830870317362</v>
      </c>
      <c r="X6" s="14">
        <f>'Rendements titres'!W186</f>
        <v>0.16499463454161711</v>
      </c>
      <c r="Y6" s="14">
        <f>'Rendements titres'!X186</f>
        <v>0.20733923272130017</v>
      </c>
      <c r="Z6" s="14">
        <f>'Rendements titres'!Y186</f>
        <v>6.1107223319630588E-2</v>
      </c>
      <c r="AA6" s="14">
        <f>'Rendements titres'!Z186</f>
        <v>1.4245863155550209E-2</v>
      </c>
      <c r="AB6" s="14">
        <f>'Rendements titres'!AA186</f>
        <v>8.1474420029367112E-2</v>
      </c>
      <c r="AC6" s="14">
        <f>'Rendements titres'!AB186</f>
        <v>0.10673146188799865</v>
      </c>
      <c r="AD6" s="14">
        <f>'Rendements titres'!AC186</f>
        <v>0.166736166506946</v>
      </c>
      <c r="AE6" s="14">
        <f>'Rendements titres'!AD186</f>
        <v>4.4926537275923328E-2</v>
      </c>
      <c r="AF6" s="14">
        <f>'Rendements titres'!AE186</f>
        <v>0.11955333489098652</v>
      </c>
      <c r="AG6" s="14">
        <f>'Rendements titres'!AF186</f>
        <v>0.14960178005934166</v>
      </c>
      <c r="AH6" s="14">
        <f>'Rendements titres'!AG186</f>
        <v>-1.3820295778152913E-2</v>
      </c>
      <c r="AI6" s="14">
        <f>'Rendements titres'!AH186</f>
        <v>0.19008698072974228</v>
      </c>
      <c r="AJ6" s="14">
        <f>'Rendements titres'!AI186</f>
        <v>2.6601686802252278E-2</v>
      </c>
      <c r="AK6" s="14">
        <f>'Rendements titres'!AJ186</f>
        <v>7.3868352040529217E-4</v>
      </c>
      <c r="AL6" s="14">
        <f>'Rendements titres'!AK186</f>
        <v>0.16263777610077046</v>
      </c>
      <c r="AM6" s="14">
        <f>'Rendements titres'!AL186</f>
        <v>0.13324854936636865</v>
      </c>
      <c r="AN6" s="14">
        <f>'Rendements titres'!AM186</f>
        <v>8.6395359405828653E-2</v>
      </c>
      <c r="AO6" s="14">
        <f>'Rendements titres'!AN186</f>
        <v>3.5128225130390156E-2</v>
      </c>
      <c r="AP6" s="14">
        <f>'Rendements titres'!AO186</f>
        <v>3.4527564356472196E-2</v>
      </c>
      <c r="AQ6" s="14">
        <f>'Rendements titres'!AP186</f>
        <v>-5.941103742821785E-2</v>
      </c>
      <c r="AR6" s="14">
        <f>'Rendements titres'!AQ186</f>
        <v>8.9193255313148256E-2</v>
      </c>
      <c r="AS6" s="14">
        <f>'Rendements titres'!AR186</f>
        <v>3.4606240290592005E-2</v>
      </c>
      <c r="AT6" s="14">
        <f>'Rendements titres'!AS186</f>
        <v>0.1627042101641536</v>
      </c>
      <c r="AU6" s="14">
        <f>'Rendements titres'!AT186</f>
        <v>8.2114064193133274E-2</v>
      </c>
      <c r="AV6" s="14">
        <f>'Rendements titres'!AU186</f>
        <v>1.4716005198817772E-2</v>
      </c>
      <c r="AW6" s="14">
        <f>'Rendements titres'!AV186</f>
        <v>8.1938292186483963E-2</v>
      </c>
      <c r="AX6" s="14">
        <f>'Rendements titres'!AW186</f>
        <v>7.2564728819005886E-2</v>
      </c>
      <c r="AY6" s="14">
        <f>'Rendements titres'!AX186</f>
        <v>9.8609417395167931E-3</v>
      </c>
      <c r="AZ6" s="14">
        <f>'Rendements titres'!AY186</f>
        <v>-1.1494412434492673E-2</v>
      </c>
      <c r="BA6" s="15"/>
      <c r="BB6" s="102"/>
      <c r="BE6" s="12"/>
    </row>
    <row r="7" spans="1:67" ht="15" thickTop="1" thickBot="1">
      <c r="BE7" s="12"/>
    </row>
    <row r="8" spans="1:67">
      <c r="B8" s="17" t="s">
        <v>11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60"/>
      <c r="AZ8" s="20"/>
      <c r="BE8" s="12"/>
    </row>
    <row r="9" spans="1:67" ht="14" thickBot="1">
      <c r="B9" s="21"/>
      <c r="C9" s="22" t="str">
        <f>C4</f>
        <v>AB INBEV</v>
      </c>
      <c r="D9" s="22" t="str">
        <f t="shared" ref="D9:AZ9" si="1">D4</f>
        <v>LVMH</v>
      </c>
      <c r="E9" s="22" t="str">
        <f t="shared" si="1"/>
        <v>TOTAL</v>
      </c>
      <c r="F9" s="22" t="str">
        <f t="shared" si="1"/>
        <v>UNILEVER</v>
      </c>
      <c r="G9" s="22" t="str">
        <f t="shared" si="1"/>
        <v>SAP</v>
      </c>
      <c r="H9" s="22" t="str">
        <f t="shared" si="1"/>
        <v>L'ORÉAL</v>
      </c>
      <c r="I9" s="22" t="str">
        <f t="shared" si="1"/>
        <v>SIEMENS</v>
      </c>
      <c r="J9" s="22" t="str">
        <f t="shared" si="1"/>
        <v>INDITEX</v>
      </c>
      <c r="K9" s="22" t="str">
        <f t="shared" si="1"/>
        <v>BAYER</v>
      </c>
      <c r="L9" s="22" t="str">
        <f t="shared" si="1"/>
        <v>SANOFI</v>
      </c>
      <c r="M9" s="22" t="str">
        <f t="shared" si="1"/>
        <v>AIRBUS SE</v>
      </c>
      <c r="N9" s="22" t="str">
        <f t="shared" si="1"/>
        <v>ALLIANZ</v>
      </c>
      <c r="O9" s="22" t="str">
        <f t="shared" si="1"/>
        <v>BASF</v>
      </c>
      <c r="P9" s="22" t="str">
        <f t="shared" si="1"/>
        <v>BANCO SANTANDER</v>
      </c>
      <c r="Q9" s="22" t="str">
        <f t="shared" si="1"/>
        <v>ASML HOLDING</v>
      </c>
      <c r="R9" s="22" t="str">
        <f t="shared" si="1"/>
        <v>VOLKSWAGEN</v>
      </c>
      <c r="S9" s="22" t="str">
        <f t="shared" si="1"/>
        <v>BNP PARIBAS</v>
      </c>
      <c r="T9" s="22" t="str">
        <f t="shared" si="1"/>
        <v>DEUTSCHE TELEKOM</v>
      </c>
      <c r="U9" s="22" t="str">
        <f t="shared" si="1"/>
        <v>DAIMLER</v>
      </c>
      <c r="V9" s="22" t="str">
        <f t="shared" si="1"/>
        <v>ENI</v>
      </c>
      <c r="W9" s="22" t="str">
        <f t="shared" si="1"/>
        <v>BMW</v>
      </c>
      <c r="X9" s="22" t="str">
        <f t="shared" si="1"/>
        <v>AXA</v>
      </c>
      <c r="Y9" s="22" t="str">
        <f t="shared" si="1"/>
        <v>VINCI</v>
      </c>
      <c r="Z9" s="22" t="str">
        <f t="shared" si="1"/>
        <v>ENEL</v>
      </c>
      <c r="AA9" s="22" t="str">
        <f t="shared" si="1"/>
        <v>ING GROEP</v>
      </c>
      <c r="AB9" s="22" t="str">
        <f t="shared" si="1"/>
        <v>AIR LIQUIDE</v>
      </c>
      <c r="AC9" s="22" t="str">
        <f t="shared" si="1"/>
        <v>DANONE</v>
      </c>
      <c r="AD9" s="22" t="str">
        <f t="shared" si="1"/>
        <v>SAFRAN</v>
      </c>
      <c r="AE9" s="22" t="str">
        <f t="shared" si="1"/>
        <v>IBERDROLA</v>
      </c>
      <c r="AF9" s="22" t="str">
        <f t="shared" si="1"/>
        <v>INTESA SANPAOLO</v>
      </c>
      <c r="AG9" s="22" t="str">
        <f t="shared" si="1"/>
        <v>SCHNEIDER ELECTRIC SE</v>
      </c>
      <c r="AH9" s="22" t="str">
        <f t="shared" si="1"/>
        <v>BANCO BILBAO</v>
      </c>
      <c r="AI9" s="22" t="str">
        <f t="shared" si="1"/>
        <v>ADIDAS</v>
      </c>
      <c r="AJ9" s="22" t="str">
        <f t="shared" si="1"/>
        <v>ORANGE</v>
      </c>
      <c r="AK9" s="22" t="str">
        <f t="shared" si="1"/>
        <v>TELEFONICA</v>
      </c>
      <c r="AL9" s="22" t="str">
        <f t="shared" si="1"/>
        <v>FRESENIUS</v>
      </c>
      <c r="AM9" s="22" t="str">
        <f t="shared" si="1"/>
        <v>DEUTSCHE POST</v>
      </c>
      <c r="AN9" s="22" t="str">
        <f t="shared" si="1"/>
        <v>ROYAL PHILIPS</v>
      </c>
      <c r="AO9" s="22" t="str">
        <f t="shared" si="1"/>
        <v>ENGIE</v>
      </c>
      <c r="AP9" s="22" t="str">
        <f t="shared" si="1"/>
        <v>SOCIÉTÉ GÉNÉRALE</v>
      </c>
      <c r="AQ9" s="22" t="str">
        <f t="shared" si="1"/>
        <v>NOKIA</v>
      </c>
      <c r="AR9" s="22" t="str">
        <f t="shared" si="1"/>
        <v>VIVENDI</v>
      </c>
      <c r="AS9" s="22" t="str">
        <f t="shared" si="1"/>
        <v>MUENCHENER RUECKVERSICHERUNGS</v>
      </c>
      <c r="AT9" s="22" t="str">
        <f t="shared" si="1"/>
        <v>ESSILOR INTERNATIONAL</v>
      </c>
      <c r="AU9" s="22" t="str">
        <f t="shared" si="1"/>
        <v>UNIBAIL-RODAMCO-WESTFIELD</v>
      </c>
      <c r="AV9" s="22" t="str">
        <f t="shared" si="1"/>
        <v>AHOLD DELHAIZE</v>
      </c>
      <c r="AW9" s="22" t="str">
        <f t="shared" si="1"/>
        <v>CRH PLC</v>
      </c>
      <c r="AX9" s="22" t="str">
        <f t="shared" si="1"/>
        <v>SAINT-GOBAIN</v>
      </c>
      <c r="AY9" s="22" t="str">
        <f t="shared" si="1"/>
        <v>E.ON</v>
      </c>
      <c r="AZ9" s="22" t="str">
        <f t="shared" si="1"/>
        <v>DEUTSCHE BANK</v>
      </c>
      <c r="BE9" s="12"/>
      <c r="BK9" s="23"/>
      <c r="BL9" s="24"/>
      <c r="BM9" s="24"/>
      <c r="BN9" s="24"/>
      <c r="BO9" s="24"/>
    </row>
    <row r="10" spans="1:67" ht="14" thickBot="1">
      <c r="B10" s="25" t="str">
        <f>'Matrice Var-Covar'!B58</f>
        <v>AB INBEV</v>
      </c>
      <c r="C10" s="99">
        <f>'Matrice Var-Covar'!C58</f>
        <v>6.3411245497655117E-2</v>
      </c>
      <c r="D10" s="99">
        <f>'Matrice Var-Covar'!D58</f>
        <v>2.032949561832384E-2</v>
      </c>
      <c r="E10" s="99">
        <f>'Matrice Var-Covar'!E58</f>
        <v>1.1664978233085712E-2</v>
      </c>
      <c r="F10" s="99">
        <f>'Matrice Var-Covar'!F58</f>
        <v>1.5495446490117425E-2</v>
      </c>
      <c r="G10" s="99">
        <f>'Matrice Var-Covar'!G58</f>
        <v>1.6677620240870397E-2</v>
      </c>
      <c r="H10" s="99">
        <f>'Matrice Var-Covar'!H58</f>
        <v>1.2800009418988931E-2</v>
      </c>
      <c r="I10" s="99">
        <f>'Matrice Var-Covar'!I58</f>
        <v>2.1819028773262097E-2</v>
      </c>
      <c r="J10" s="99">
        <f>'Matrice Var-Covar'!J58</f>
        <v>9.375804483153876E-3</v>
      </c>
      <c r="K10" s="99">
        <f>'Matrice Var-Covar'!K58</f>
        <v>2.2761592829932956E-2</v>
      </c>
      <c r="L10" s="99">
        <f>'Matrice Var-Covar'!L58</f>
        <v>1.5180890913087879E-2</v>
      </c>
      <c r="M10" s="99">
        <f>'Matrice Var-Covar'!M58</f>
        <v>2.4522500792571365E-2</v>
      </c>
      <c r="N10" s="99">
        <f>'Matrice Var-Covar'!N58</f>
        <v>1.5389763283458365E-2</v>
      </c>
      <c r="O10" s="99">
        <f>'Matrice Var-Covar'!O58</f>
        <v>2.2002422481048611E-2</v>
      </c>
      <c r="P10" s="99">
        <f>'Matrice Var-Covar'!P58</f>
        <v>7.213708571149881E-3</v>
      </c>
      <c r="Q10" s="99">
        <f>'Matrice Var-Covar'!Q58</f>
        <v>1.7799467210623324E-2</v>
      </c>
      <c r="R10" s="99">
        <f>'Matrice Var-Covar'!R58</f>
        <v>3.9614472707809684E-2</v>
      </c>
      <c r="S10" s="99">
        <f>'Matrice Var-Covar'!S58</f>
        <v>9.9946029390676708E-3</v>
      </c>
      <c r="T10" s="99">
        <f>'Matrice Var-Covar'!T58</f>
        <v>9.0224828676412159E-3</v>
      </c>
      <c r="U10" s="99">
        <f>'Matrice Var-Covar'!U58</f>
        <v>3.0295406991316557E-2</v>
      </c>
      <c r="V10" s="99">
        <f>'Matrice Var-Covar'!V58</f>
        <v>1.1521079779024411E-2</v>
      </c>
      <c r="W10" s="99">
        <f>'Matrice Var-Covar'!W58</f>
        <v>1.9604294499951234E-2</v>
      </c>
      <c r="X10" s="99">
        <f>'Matrice Var-Covar'!X58</f>
        <v>1.6846051353877366E-2</v>
      </c>
      <c r="Y10" s="99">
        <f>'Matrice Var-Covar'!Y58</f>
        <v>1.0645921952799672E-2</v>
      </c>
      <c r="Z10" s="99">
        <f>'Matrice Var-Covar'!Z58</f>
        <v>1.0999119853832107E-2</v>
      </c>
      <c r="AA10" s="99">
        <f>'Matrice Var-Covar'!AA58</f>
        <v>3.0114785578466412E-2</v>
      </c>
      <c r="AB10" s="99">
        <f>'Matrice Var-Covar'!AB58</f>
        <v>5.4811574337614256E-3</v>
      </c>
      <c r="AC10" s="99">
        <f>'Matrice Var-Covar'!AC58</f>
        <v>1.1716479785799577E-2</v>
      </c>
      <c r="AD10" s="99">
        <f>'Matrice Var-Covar'!AD58</f>
        <v>2.0750512807671803E-2</v>
      </c>
      <c r="AE10" s="99">
        <f>'Matrice Var-Covar'!AE58</f>
        <v>8.1723183631819199E-3</v>
      </c>
      <c r="AF10" s="99">
        <f>'Matrice Var-Covar'!AF58</f>
        <v>1.0034112492042821E-2</v>
      </c>
      <c r="AG10" s="99">
        <f>'Matrice Var-Covar'!AG58</f>
        <v>1.9557139654812396E-2</v>
      </c>
      <c r="AH10" s="99">
        <f>'Matrice Var-Covar'!AH58</f>
        <v>6.4380592627687585E-3</v>
      </c>
      <c r="AI10" s="99">
        <f>'Matrice Var-Covar'!AI58</f>
        <v>2.5287048805010603E-2</v>
      </c>
      <c r="AJ10" s="99">
        <f>'Matrice Var-Covar'!AJ58</f>
        <v>6.2649297694940768E-3</v>
      </c>
      <c r="AK10" s="99">
        <f>'Matrice Var-Covar'!AK58</f>
        <v>-8.1301640882718951E-4</v>
      </c>
      <c r="AL10" s="99">
        <f>'Matrice Var-Covar'!AL58</f>
        <v>1.2050257060128713E-2</v>
      </c>
      <c r="AM10" s="99">
        <f>'Matrice Var-Covar'!AM58</f>
        <v>1.3665072498824014E-2</v>
      </c>
      <c r="AN10" s="99">
        <f>'Matrice Var-Covar'!AN58</f>
        <v>2.9975212957598616E-2</v>
      </c>
      <c r="AO10" s="99">
        <f>'Matrice Var-Covar'!AO58</f>
        <v>2.1551516973592304E-2</v>
      </c>
      <c r="AP10" s="99">
        <f>'Matrice Var-Covar'!AP58</f>
        <v>2.4751460019485666E-2</v>
      </c>
      <c r="AQ10" s="99">
        <f>'Matrice Var-Covar'!AQ58</f>
        <v>1.9551777360850113E-2</v>
      </c>
      <c r="AR10" s="99">
        <f>'Matrice Var-Covar'!AR58</f>
        <v>6.3291223000327421E-3</v>
      </c>
      <c r="AS10" s="99">
        <f>'Matrice Var-Covar'!AS58</f>
        <v>-3.0619025792926551E-3</v>
      </c>
      <c r="AT10" s="99">
        <f>'Matrice Var-Covar'!AT58</f>
        <v>1.5051661892132017E-2</v>
      </c>
      <c r="AU10" s="99">
        <f>'Matrice Var-Covar'!AU58</f>
        <v>2.0309741686304086E-2</v>
      </c>
      <c r="AV10" s="99">
        <f>'Matrice Var-Covar'!AV58</f>
        <v>-1.6822964357212786E-2</v>
      </c>
      <c r="AW10" s="99">
        <f>'Matrice Var-Covar'!AW58</f>
        <v>1.5640410367564882E-2</v>
      </c>
      <c r="AX10" s="99">
        <f>'Matrice Var-Covar'!AX58</f>
        <v>1.7821925495722892E-2</v>
      </c>
      <c r="AY10" s="99">
        <f>'Matrice Var-Covar'!AY58</f>
        <v>1.9731573223240498E-2</v>
      </c>
      <c r="AZ10" s="99">
        <f>'Matrice Var-Covar'!AZ58</f>
        <v>1.666181118205649E-2</v>
      </c>
      <c r="BE10" s="12"/>
      <c r="BK10" s="26"/>
      <c r="BL10" s="26"/>
      <c r="BM10" s="26"/>
      <c r="BN10" s="26"/>
      <c r="BO10" s="26"/>
    </row>
    <row r="11" spans="1:67" ht="14" thickBot="1">
      <c r="B11" s="25" t="str">
        <f>'Matrice Var-Covar'!B59</f>
        <v>LVMH</v>
      </c>
      <c r="C11" s="99">
        <f>'Matrice Var-Covar'!C59</f>
        <v>2.032949561832384E-2</v>
      </c>
      <c r="D11" s="99">
        <f>'Matrice Var-Covar'!D59</f>
        <v>5.0910510569864571E-2</v>
      </c>
      <c r="E11" s="99">
        <f>'Matrice Var-Covar'!E59</f>
        <v>1.9599560294121288E-2</v>
      </c>
      <c r="F11" s="99">
        <f>'Matrice Var-Covar'!F59</f>
        <v>1.234684559054825E-2</v>
      </c>
      <c r="G11" s="99">
        <f>'Matrice Var-Covar'!G59</f>
        <v>2.4173351336650349E-2</v>
      </c>
      <c r="H11" s="99">
        <f>'Matrice Var-Covar'!H59</f>
        <v>2.0689212080246849E-2</v>
      </c>
      <c r="I11" s="99">
        <f>'Matrice Var-Covar'!I59</f>
        <v>3.3235952549399067E-2</v>
      </c>
      <c r="J11" s="99">
        <f>'Matrice Var-Covar'!J59</f>
        <v>4.3703056110163578E-3</v>
      </c>
      <c r="K11" s="99">
        <f>'Matrice Var-Covar'!K59</f>
        <v>2.4785290583496315E-2</v>
      </c>
      <c r="L11" s="99">
        <f>'Matrice Var-Covar'!L59</f>
        <v>1.1595349892618232E-2</v>
      </c>
      <c r="M11" s="99">
        <f>'Matrice Var-Covar'!M59</f>
        <v>3.5160471792206875E-2</v>
      </c>
      <c r="N11" s="99">
        <f>'Matrice Var-Covar'!N59</f>
        <v>3.4657308475963475E-2</v>
      </c>
      <c r="O11" s="99">
        <f>'Matrice Var-Covar'!O59</f>
        <v>3.3229523763193117E-2</v>
      </c>
      <c r="P11" s="99">
        <f>'Matrice Var-Covar'!P59</f>
        <v>-9.0414903990662491E-4</v>
      </c>
      <c r="Q11" s="99">
        <f>'Matrice Var-Covar'!Q59</f>
        <v>3.12567531793266E-2</v>
      </c>
      <c r="R11" s="99">
        <f>'Matrice Var-Covar'!R59</f>
        <v>4.8990919423455889E-2</v>
      </c>
      <c r="S11" s="99">
        <f>'Matrice Var-Covar'!S59</f>
        <v>2.8683018475045875E-2</v>
      </c>
      <c r="T11" s="99">
        <f>'Matrice Var-Covar'!T59</f>
        <v>1.3098643032752488E-2</v>
      </c>
      <c r="U11" s="99">
        <f>'Matrice Var-Covar'!U59</f>
        <v>4.4717439145473915E-2</v>
      </c>
      <c r="V11" s="99">
        <f>'Matrice Var-Covar'!V59</f>
        <v>1.8965644489024828E-2</v>
      </c>
      <c r="W11" s="99">
        <f>'Matrice Var-Covar'!W59</f>
        <v>3.9739148680559035E-2</v>
      </c>
      <c r="X11" s="99">
        <f>'Matrice Var-Covar'!X59</f>
        <v>3.3347330279933939E-2</v>
      </c>
      <c r="Y11" s="99">
        <f>'Matrice Var-Covar'!Y59</f>
        <v>2.532308108931864E-2</v>
      </c>
      <c r="Z11" s="99">
        <f>'Matrice Var-Covar'!Z59</f>
        <v>2.0923178159645235E-2</v>
      </c>
      <c r="AA11" s="99">
        <f>'Matrice Var-Covar'!AA59</f>
        <v>9.6309865004146743E-3</v>
      </c>
      <c r="AB11" s="99">
        <f>'Matrice Var-Covar'!AB59</f>
        <v>1.3176713984521728E-3</v>
      </c>
      <c r="AC11" s="99">
        <f>'Matrice Var-Covar'!AC59</f>
        <v>1.5522860987778156E-2</v>
      </c>
      <c r="AD11" s="99">
        <f>'Matrice Var-Covar'!AD59</f>
        <v>3.1939525212515911E-2</v>
      </c>
      <c r="AE11" s="99">
        <f>'Matrice Var-Covar'!AE59</f>
        <v>2.0993265367282611E-3</v>
      </c>
      <c r="AF11" s="99">
        <f>'Matrice Var-Covar'!AF59</f>
        <v>3.3958489057359736E-2</v>
      </c>
      <c r="AG11" s="99">
        <f>'Matrice Var-Covar'!AG59</f>
        <v>3.4172207551346284E-2</v>
      </c>
      <c r="AH11" s="99">
        <f>'Matrice Var-Covar'!AH59</f>
        <v>-2.3604834872042336E-3</v>
      </c>
      <c r="AI11" s="99">
        <f>'Matrice Var-Covar'!AI59</f>
        <v>2.6036416949279662E-2</v>
      </c>
      <c r="AJ11" s="99">
        <f>'Matrice Var-Covar'!AJ59</f>
        <v>1.7890259923309788E-2</v>
      </c>
      <c r="AK11" s="99">
        <f>'Matrice Var-Covar'!AK59</f>
        <v>-1.0940358319478443E-3</v>
      </c>
      <c r="AL11" s="99">
        <f>'Matrice Var-Covar'!AL59</f>
        <v>5.3770835039477207E-3</v>
      </c>
      <c r="AM11" s="99">
        <f>'Matrice Var-Covar'!AM59</f>
        <v>2.7726677065958685E-2</v>
      </c>
      <c r="AN11" s="99">
        <f>'Matrice Var-Covar'!AN59</f>
        <v>3.2362970085901888E-2</v>
      </c>
      <c r="AO11" s="99">
        <f>'Matrice Var-Covar'!AO59</f>
        <v>1.7917784215949972E-2</v>
      </c>
      <c r="AP11" s="99">
        <f>'Matrice Var-Covar'!AP59</f>
        <v>4.3317134759373793E-2</v>
      </c>
      <c r="AQ11" s="99">
        <f>'Matrice Var-Covar'!AQ59</f>
        <v>3.0821941544276171E-2</v>
      </c>
      <c r="AR11" s="99">
        <f>'Matrice Var-Covar'!AR59</f>
        <v>2.0508188634680753E-2</v>
      </c>
      <c r="AS11" s="99">
        <f>'Matrice Var-Covar'!AS59</f>
        <v>-4.2608522273337627E-4</v>
      </c>
      <c r="AT11" s="99">
        <f>'Matrice Var-Covar'!AT59</f>
        <v>1.3719112517895269E-2</v>
      </c>
      <c r="AU11" s="99">
        <f>'Matrice Var-Covar'!AU59</f>
        <v>2.2167223960700484E-2</v>
      </c>
      <c r="AV11" s="99">
        <f>'Matrice Var-Covar'!AV59</f>
        <v>3.6197879734349864E-3</v>
      </c>
      <c r="AW11" s="99">
        <f>'Matrice Var-Covar'!AW59</f>
        <v>1.4560773952866507E-2</v>
      </c>
      <c r="AX11" s="99">
        <f>'Matrice Var-Covar'!AX59</f>
        <v>3.5127440964936654E-2</v>
      </c>
      <c r="AY11" s="99">
        <f>'Matrice Var-Covar'!AY59</f>
        <v>2.1127555480910911E-2</v>
      </c>
      <c r="AZ11" s="99">
        <f>'Matrice Var-Covar'!AZ59</f>
        <v>3.9904846021062063E-2</v>
      </c>
      <c r="BK11" s="26"/>
      <c r="BL11" s="26"/>
      <c r="BM11" s="26"/>
      <c r="BN11" s="26"/>
      <c r="BO11" s="26"/>
    </row>
    <row r="12" spans="1:67" ht="14" thickBot="1">
      <c r="B12" s="25" t="str">
        <f>'Matrice Var-Covar'!B60</f>
        <v>TOTAL</v>
      </c>
      <c r="C12" s="99">
        <f>'Matrice Var-Covar'!C60</f>
        <v>1.1664978233085712E-2</v>
      </c>
      <c r="D12" s="99">
        <f>'Matrice Var-Covar'!D60</f>
        <v>1.9599560294121288E-2</v>
      </c>
      <c r="E12" s="99">
        <f>'Matrice Var-Covar'!E60</f>
        <v>3.865506424256071E-2</v>
      </c>
      <c r="F12" s="99">
        <f>'Matrice Var-Covar'!F60</f>
        <v>1.1286884882619291E-2</v>
      </c>
      <c r="G12" s="99">
        <f>'Matrice Var-Covar'!G60</f>
        <v>1.6658037623298233E-2</v>
      </c>
      <c r="H12" s="99">
        <f>'Matrice Var-Covar'!H60</f>
        <v>1.2022617984512096E-2</v>
      </c>
      <c r="I12" s="99">
        <f>'Matrice Var-Covar'!I60</f>
        <v>2.1111720921866514E-2</v>
      </c>
      <c r="J12" s="99">
        <f>'Matrice Var-Covar'!J60</f>
        <v>5.1697414869371142E-3</v>
      </c>
      <c r="K12" s="99">
        <f>'Matrice Var-Covar'!K60</f>
        <v>1.9345007516963639E-2</v>
      </c>
      <c r="L12" s="99">
        <f>'Matrice Var-Covar'!L60</f>
        <v>9.069922142247425E-3</v>
      </c>
      <c r="M12" s="99">
        <f>'Matrice Var-Covar'!M60</f>
        <v>2.9589069393527512E-2</v>
      </c>
      <c r="N12" s="99">
        <f>'Matrice Var-Covar'!N60</f>
        <v>2.4427355202265605E-2</v>
      </c>
      <c r="O12" s="99">
        <f>'Matrice Var-Covar'!O60</f>
        <v>2.4204713786294095E-2</v>
      </c>
      <c r="P12" s="99">
        <f>'Matrice Var-Covar'!P60</f>
        <v>4.6074266972998545E-3</v>
      </c>
      <c r="Q12" s="99">
        <f>'Matrice Var-Covar'!Q60</f>
        <v>2.3687795978360741E-2</v>
      </c>
      <c r="R12" s="99">
        <f>'Matrice Var-Covar'!R60</f>
        <v>2.5668753036948419E-2</v>
      </c>
      <c r="S12" s="99">
        <f>'Matrice Var-Covar'!S60</f>
        <v>2.2352755354936867E-2</v>
      </c>
      <c r="T12" s="99">
        <f>'Matrice Var-Covar'!T60</f>
        <v>1.4326302119699793E-2</v>
      </c>
      <c r="U12" s="99">
        <f>'Matrice Var-Covar'!U60</f>
        <v>2.6246603630395861E-2</v>
      </c>
      <c r="V12" s="99">
        <f>'Matrice Var-Covar'!V60</f>
        <v>2.7468911055720781E-2</v>
      </c>
      <c r="W12" s="99">
        <f>'Matrice Var-Covar'!W60</f>
        <v>1.938389323118522E-2</v>
      </c>
      <c r="X12" s="99">
        <f>'Matrice Var-Covar'!X60</f>
        <v>2.8130708961043055E-2</v>
      </c>
      <c r="Y12" s="99">
        <f>'Matrice Var-Covar'!Y60</f>
        <v>2.1275336270956929E-2</v>
      </c>
      <c r="Z12" s="99">
        <f>'Matrice Var-Covar'!Z60</f>
        <v>1.6777372040847713E-2</v>
      </c>
      <c r="AA12" s="99">
        <f>'Matrice Var-Covar'!AA60</f>
        <v>4.8238454026778661E-3</v>
      </c>
      <c r="AB12" s="99">
        <f>'Matrice Var-Covar'!AB60</f>
        <v>4.6663751754576677E-4</v>
      </c>
      <c r="AC12" s="99">
        <f>'Matrice Var-Covar'!AC60</f>
        <v>1.0682761577858108E-2</v>
      </c>
      <c r="AD12" s="99">
        <f>'Matrice Var-Covar'!AD60</f>
        <v>1.5962195148919806E-2</v>
      </c>
      <c r="AE12" s="99">
        <f>'Matrice Var-Covar'!AE60</f>
        <v>3.5921855892409411E-3</v>
      </c>
      <c r="AF12" s="99">
        <f>'Matrice Var-Covar'!AF60</f>
        <v>2.7646565687625232E-2</v>
      </c>
      <c r="AG12" s="99">
        <f>'Matrice Var-Covar'!AG60</f>
        <v>2.0249405956983886E-2</v>
      </c>
      <c r="AH12" s="99">
        <f>'Matrice Var-Covar'!AH60</f>
        <v>2.5125669708573788E-3</v>
      </c>
      <c r="AI12" s="99">
        <f>'Matrice Var-Covar'!AI60</f>
        <v>1.6294476023858872E-2</v>
      </c>
      <c r="AJ12" s="99">
        <f>'Matrice Var-Covar'!AJ60</f>
        <v>1.1192949877150424E-2</v>
      </c>
      <c r="AK12" s="99">
        <f>'Matrice Var-Covar'!AK60</f>
        <v>-1.5274866875028979E-3</v>
      </c>
      <c r="AL12" s="99">
        <f>'Matrice Var-Covar'!AL60</f>
        <v>8.1927001722049662E-3</v>
      </c>
      <c r="AM12" s="99">
        <f>'Matrice Var-Covar'!AM60</f>
        <v>2.0294031916971707E-2</v>
      </c>
      <c r="AN12" s="99">
        <f>'Matrice Var-Covar'!AN60</f>
        <v>2.0073266547497519E-2</v>
      </c>
      <c r="AO12" s="99">
        <f>'Matrice Var-Covar'!AO60</f>
        <v>1.8092436292666839E-2</v>
      </c>
      <c r="AP12" s="99">
        <f>'Matrice Var-Covar'!AP60</f>
        <v>3.3882040607177269E-2</v>
      </c>
      <c r="AQ12" s="99">
        <f>'Matrice Var-Covar'!AQ60</f>
        <v>1.5460427123778885E-2</v>
      </c>
      <c r="AR12" s="99">
        <f>'Matrice Var-Covar'!AR60</f>
        <v>1.316308851463906E-2</v>
      </c>
      <c r="AS12" s="99">
        <f>'Matrice Var-Covar'!AS60</f>
        <v>5.49916697823029E-3</v>
      </c>
      <c r="AT12" s="99">
        <f>'Matrice Var-Covar'!AT60</f>
        <v>9.067680978279799E-3</v>
      </c>
      <c r="AU12" s="99">
        <f>'Matrice Var-Covar'!AU60</f>
        <v>1.132924510513378E-2</v>
      </c>
      <c r="AV12" s="99">
        <f>'Matrice Var-Covar'!AV60</f>
        <v>1.0116455474310844E-2</v>
      </c>
      <c r="AW12" s="99">
        <f>'Matrice Var-Covar'!AW60</f>
        <v>2.013188698080071E-2</v>
      </c>
      <c r="AX12" s="99">
        <f>'Matrice Var-Covar'!AX60</f>
        <v>2.2371412792409166E-2</v>
      </c>
      <c r="AY12" s="99">
        <f>'Matrice Var-Covar'!AY60</f>
        <v>2.2330095259837011E-2</v>
      </c>
      <c r="AZ12" s="99">
        <f>'Matrice Var-Covar'!AZ60</f>
        <v>2.7085464253678755E-2</v>
      </c>
      <c r="BB12" s="27"/>
      <c r="BC12" s="10"/>
      <c r="BE12" s="28"/>
      <c r="BK12" s="26"/>
      <c r="BL12" s="26"/>
      <c r="BM12" s="29"/>
      <c r="BN12" s="26"/>
      <c r="BO12" s="26"/>
    </row>
    <row r="13" spans="1:67" ht="14" thickBot="1">
      <c r="B13" s="25" t="str">
        <f>'Matrice Var-Covar'!B61</f>
        <v>UNILEVER</v>
      </c>
      <c r="C13" s="99">
        <f>'Matrice Var-Covar'!C61</f>
        <v>1.5495446490117425E-2</v>
      </c>
      <c r="D13" s="99">
        <f>'Matrice Var-Covar'!D61</f>
        <v>1.234684559054825E-2</v>
      </c>
      <c r="E13" s="99">
        <f>'Matrice Var-Covar'!E61</f>
        <v>1.1286884882619291E-2</v>
      </c>
      <c r="F13" s="99">
        <f>'Matrice Var-Covar'!F61</f>
        <v>3.0139580749399243E-2</v>
      </c>
      <c r="G13" s="99">
        <f>'Matrice Var-Covar'!G61</f>
        <v>9.956985406195315E-3</v>
      </c>
      <c r="H13" s="99">
        <f>'Matrice Var-Covar'!H61</f>
        <v>1.7014385449978582E-2</v>
      </c>
      <c r="I13" s="99">
        <f>'Matrice Var-Covar'!I61</f>
        <v>1.4385107928077633E-2</v>
      </c>
      <c r="J13" s="99">
        <f>'Matrice Var-Covar'!J61</f>
        <v>5.6129840884649078E-3</v>
      </c>
      <c r="K13" s="99">
        <f>'Matrice Var-Covar'!K61</f>
        <v>1.2430341526832339E-2</v>
      </c>
      <c r="L13" s="99">
        <f>'Matrice Var-Covar'!L61</f>
        <v>1.7764602462971901E-2</v>
      </c>
      <c r="M13" s="99">
        <f>'Matrice Var-Covar'!M61</f>
        <v>1.6722648068911369E-2</v>
      </c>
      <c r="N13" s="99">
        <f>'Matrice Var-Covar'!N61</f>
        <v>1.2824279760764423E-2</v>
      </c>
      <c r="O13" s="99">
        <f>'Matrice Var-Covar'!O61</f>
        <v>1.2997500302977657E-2</v>
      </c>
      <c r="P13" s="99">
        <f>'Matrice Var-Covar'!P61</f>
        <v>4.3456018578060061E-3</v>
      </c>
      <c r="Q13" s="99">
        <f>'Matrice Var-Covar'!Q61</f>
        <v>1.4833801263644832E-2</v>
      </c>
      <c r="R13" s="99">
        <f>'Matrice Var-Covar'!R61</f>
        <v>8.9261925304192774E-3</v>
      </c>
      <c r="S13" s="99">
        <f>'Matrice Var-Covar'!S61</f>
        <v>9.8353068064911935E-3</v>
      </c>
      <c r="T13" s="99">
        <f>'Matrice Var-Covar'!T61</f>
        <v>8.9161529663341899E-3</v>
      </c>
      <c r="U13" s="99">
        <f>'Matrice Var-Covar'!U61</f>
        <v>1.7220543507174915E-2</v>
      </c>
      <c r="V13" s="99">
        <f>'Matrice Var-Covar'!V61</f>
        <v>8.2980654187155192E-3</v>
      </c>
      <c r="W13" s="99">
        <f>'Matrice Var-Covar'!W61</f>
        <v>1.1153528292681495E-2</v>
      </c>
      <c r="X13" s="99">
        <f>'Matrice Var-Covar'!X61</f>
        <v>1.7872563683756858E-2</v>
      </c>
      <c r="Y13" s="99">
        <f>'Matrice Var-Covar'!Y61</f>
        <v>1.2735365982631057E-2</v>
      </c>
      <c r="Z13" s="99">
        <f>'Matrice Var-Covar'!Z61</f>
        <v>8.813617418859266E-3</v>
      </c>
      <c r="AA13" s="99">
        <f>'Matrice Var-Covar'!AA61</f>
        <v>2.1423396953458903E-3</v>
      </c>
      <c r="AB13" s="99">
        <f>'Matrice Var-Covar'!AB61</f>
        <v>-7.2396992477854138E-4</v>
      </c>
      <c r="AC13" s="99">
        <f>'Matrice Var-Covar'!AC61</f>
        <v>1.8193666094198618E-2</v>
      </c>
      <c r="AD13" s="99">
        <f>'Matrice Var-Covar'!AD61</f>
        <v>1.7986956390210723E-2</v>
      </c>
      <c r="AE13" s="99">
        <f>'Matrice Var-Covar'!AE61</f>
        <v>2.1358416787967405E-3</v>
      </c>
      <c r="AF13" s="99">
        <f>'Matrice Var-Covar'!AF61</f>
        <v>5.1766925297981993E-3</v>
      </c>
      <c r="AG13" s="99">
        <f>'Matrice Var-Covar'!AG61</f>
        <v>1.5154096791659293E-2</v>
      </c>
      <c r="AH13" s="99">
        <f>'Matrice Var-Covar'!AH61</f>
        <v>1.0371432437035082E-3</v>
      </c>
      <c r="AI13" s="99">
        <f>'Matrice Var-Covar'!AI61</f>
        <v>1.4989297168038717E-2</v>
      </c>
      <c r="AJ13" s="99">
        <f>'Matrice Var-Covar'!AJ61</f>
        <v>8.728392705970367E-3</v>
      </c>
      <c r="AK13" s="99">
        <f>'Matrice Var-Covar'!AK61</f>
        <v>-2.3669644136847211E-3</v>
      </c>
      <c r="AL13" s="99">
        <f>'Matrice Var-Covar'!AL61</f>
        <v>8.0599730145998194E-3</v>
      </c>
      <c r="AM13" s="99">
        <f>'Matrice Var-Covar'!AM61</f>
        <v>1.5236653149642589E-2</v>
      </c>
      <c r="AN13" s="99">
        <f>'Matrice Var-Covar'!AN61</f>
        <v>1.8530067409976671E-2</v>
      </c>
      <c r="AO13" s="99">
        <f>'Matrice Var-Covar'!AO61</f>
        <v>1.3022157760320067E-2</v>
      </c>
      <c r="AP13" s="99">
        <f>'Matrice Var-Covar'!AP61</f>
        <v>1.0257900054848217E-2</v>
      </c>
      <c r="AQ13" s="99">
        <f>'Matrice Var-Covar'!AQ61</f>
        <v>1.1968518644103893E-2</v>
      </c>
      <c r="AR13" s="99">
        <f>'Matrice Var-Covar'!AR61</f>
        <v>8.2102866925431554E-3</v>
      </c>
      <c r="AS13" s="99">
        <f>'Matrice Var-Covar'!AS61</f>
        <v>-5.748313058991426E-3</v>
      </c>
      <c r="AT13" s="99">
        <f>'Matrice Var-Covar'!AT61</f>
        <v>1.138198455724952E-2</v>
      </c>
      <c r="AU13" s="99">
        <f>'Matrice Var-Covar'!AU61</f>
        <v>1.2351934067582934E-2</v>
      </c>
      <c r="AV13" s="99">
        <f>'Matrice Var-Covar'!AV61</f>
        <v>-5.7542089535363968E-3</v>
      </c>
      <c r="AW13" s="99">
        <f>'Matrice Var-Covar'!AW61</f>
        <v>1.1569461380160009E-2</v>
      </c>
      <c r="AX13" s="99">
        <f>'Matrice Var-Covar'!AX61</f>
        <v>1.145829267903231E-2</v>
      </c>
      <c r="AY13" s="99">
        <f>'Matrice Var-Covar'!AY61</f>
        <v>1.2285296492988004E-2</v>
      </c>
      <c r="AZ13" s="99">
        <f>'Matrice Var-Covar'!AZ61</f>
        <v>9.4950333390476753E-3</v>
      </c>
      <c r="BB13" s="27"/>
      <c r="BC13" s="30"/>
      <c r="BE13" s="28"/>
      <c r="BK13" s="26"/>
      <c r="BL13" s="26"/>
      <c r="BM13" s="26"/>
      <c r="BN13" s="26"/>
      <c r="BO13" s="26"/>
    </row>
    <row r="14" spans="1:67" ht="14" thickBot="1">
      <c r="B14" s="25" t="str">
        <f>'Matrice Var-Covar'!B62</f>
        <v>SAP</v>
      </c>
      <c r="C14" s="99">
        <f>'Matrice Var-Covar'!C62</f>
        <v>1.6677620240870397E-2</v>
      </c>
      <c r="D14" s="99">
        <f>'Matrice Var-Covar'!D62</f>
        <v>2.4173351336650349E-2</v>
      </c>
      <c r="E14" s="99">
        <f>'Matrice Var-Covar'!E62</f>
        <v>1.6658037623298233E-2</v>
      </c>
      <c r="F14" s="99">
        <f>'Matrice Var-Covar'!F62</f>
        <v>9.956985406195315E-3</v>
      </c>
      <c r="G14" s="99">
        <f>'Matrice Var-Covar'!G62</f>
        <v>5.187608841331004E-2</v>
      </c>
      <c r="H14" s="99">
        <f>'Matrice Var-Covar'!H62</f>
        <v>1.8880645725927351E-2</v>
      </c>
      <c r="I14" s="99">
        <f>'Matrice Var-Covar'!I62</f>
        <v>3.2128701521619632E-2</v>
      </c>
      <c r="J14" s="99">
        <f>'Matrice Var-Covar'!J62</f>
        <v>8.708093433273461E-4</v>
      </c>
      <c r="K14" s="99">
        <f>'Matrice Var-Covar'!K62</f>
        <v>2.4793925005015954E-2</v>
      </c>
      <c r="L14" s="99">
        <f>'Matrice Var-Covar'!L62</f>
        <v>1.2069503862107585E-2</v>
      </c>
      <c r="M14" s="99">
        <f>'Matrice Var-Covar'!M62</f>
        <v>3.0527183076803584E-2</v>
      </c>
      <c r="N14" s="99">
        <f>'Matrice Var-Covar'!N62</f>
        <v>4.4186332232736054E-2</v>
      </c>
      <c r="O14" s="99">
        <f>'Matrice Var-Covar'!O62</f>
        <v>2.6174774972563375E-2</v>
      </c>
      <c r="P14" s="99">
        <f>'Matrice Var-Covar'!P62</f>
        <v>7.3793222086895541E-3</v>
      </c>
      <c r="Q14" s="99">
        <f>'Matrice Var-Covar'!Q62</f>
        <v>2.8293671948867477E-2</v>
      </c>
      <c r="R14" s="99">
        <f>'Matrice Var-Covar'!R62</f>
        <v>3.9863459025368371E-2</v>
      </c>
      <c r="S14" s="99">
        <f>'Matrice Var-Covar'!S62</f>
        <v>3.1392446923634028E-2</v>
      </c>
      <c r="T14" s="99">
        <f>'Matrice Var-Covar'!T62</f>
        <v>1.3331252061395028E-2</v>
      </c>
      <c r="U14" s="99">
        <f>'Matrice Var-Covar'!U62</f>
        <v>3.361186023900431E-2</v>
      </c>
      <c r="V14" s="99">
        <f>'Matrice Var-Covar'!V62</f>
        <v>1.2734905076430356E-2</v>
      </c>
      <c r="W14" s="99">
        <f>'Matrice Var-Covar'!W62</f>
        <v>3.1358841847548259E-2</v>
      </c>
      <c r="X14" s="99">
        <f>'Matrice Var-Covar'!X62</f>
        <v>3.946796777965117E-2</v>
      </c>
      <c r="Y14" s="99">
        <f>'Matrice Var-Covar'!Y62</f>
        <v>1.9387013243340266E-2</v>
      </c>
      <c r="Z14" s="99">
        <f>'Matrice Var-Covar'!Z62</f>
        <v>1.5196259557225481E-2</v>
      </c>
      <c r="AA14" s="99">
        <f>'Matrice Var-Covar'!AA62</f>
        <v>6.7558297445476194E-3</v>
      </c>
      <c r="AB14" s="99">
        <f>'Matrice Var-Covar'!AB62</f>
        <v>3.9642312760368214E-3</v>
      </c>
      <c r="AC14" s="99">
        <f>'Matrice Var-Covar'!AC62</f>
        <v>1.3847542324701926E-2</v>
      </c>
      <c r="AD14" s="99">
        <f>'Matrice Var-Covar'!AD62</f>
        <v>2.3589894008349786E-2</v>
      </c>
      <c r="AE14" s="99">
        <f>'Matrice Var-Covar'!AE62</f>
        <v>6.795215524569298E-3</v>
      </c>
      <c r="AF14" s="99">
        <f>'Matrice Var-Covar'!AF62</f>
        <v>3.1735705293176174E-2</v>
      </c>
      <c r="AG14" s="99">
        <f>'Matrice Var-Covar'!AG62</f>
        <v>2.2378883256194006E-2</v>
      </c>
      <c r="AH14" s="99">
        <f>'Matrice Var-Covar'!AH62</f>
        <v>4.2310362968058287E-3</v>
      </c>
      <c r="AI14" s="99">
        <f>'Matrice Var-Covar'!AI62</f>
        <v>2.3235674795044244E-2</v>
      </c>
      <c r="AJ14" s="99">
        <f>'Matrice Var-Covar'!AJ62</f>
        <v>1.2992727616135171E-2</v>
      </c>
      <c r="AK14" s="99">
        <f>'Matrice Var-Covar'!AK62</f>
        <v>-2.1758696905675693E-3</v>
      </c>
      <c r="AL14" s="99">
        <f>'Matrice Var-Covar'!AL62</f>
        <v>1.0345323123761959E-2</v>
      </c>
      <c r="AM14" s="99">
        <f>'Matrice Var-Covar'!AM62</f>
        <v>2.9628797035575215E-2</v>
      </c>
      <c r="AN14" s="99">
        <f>'Matrice Var-Covar'!AN62</f>
        <v>3.2387988587613888E-2</v>
      </c>
      <c r="AO14" s="99">
        <f>'Matrice Var-Covar'!AO62</f>
        <v>1.6781330009525579E-2</v>
      </c>
      <c r="AP14" s="99">
        <f>'Matrice Var-Covar'!AP62</f>
        <v>4.1054915938991215E-2</v>
      </c>
      <c r="AQ14" s="99">
        <f>'Matrice Var-Covar'!AQ62</f>
        <v>2.3300461859462263E-2</v>
      </c>
      <c r="AR14" s="99">
        <f>'Matrice Var-Covar'!AR62</f>
        <v>1.8351461274892945E-2</v>
      </c>
      <c r="AS14" s="99">
        <f>'Matrice Var-Covar'!AS62</f>
        <v>-4.8698826486548146E-3</v>
      </c>
      <c r="AT14" s="99">
        <f>'Matrice Var-Covar'!AT62</f>
        <v>9.2342139196248483E-3</v>
      </c>
      <c r="AU14" s="99">
        <f>'Matrice Var-Covar'!AU62</f>
        <v>1.6566119697221583E-2</v>
      </c>
      <c r="AV14" s="99">
        <f>'Matrice Var-Covar'!AV62</f>
        <v>5.547617232393276E-3</v>
      </c>
      <c r="AW14" s="99">
        <f>'Matrice Var-Covar'!AW62</f>
        <v>1.183549089541518E-2</v>
      </c>
      <c r="AX14" s="99">
        <f>'Matrice Var-Covar'!AX62</f>
        <v>2.7832190856520365E-2</v>
      </c>
      <c r="AY14" s="99">
        <f>'Matrice Var-Covar'!AY62</f>
        <v>2.5859536742312401E-2</v>
      </c>
      <c r="AZ14" s="99">
        <f>'Matrice Var-Covar'!AZ62</f>
        <v>3.4275612752810214E-2</v>
      </c>
      <c r="BB14" s="10"/>
      <c r="BC14" s="10"/>
      <c r="BK14" s="26"/>
      <c r="BL14" s="26"/>
      <c r="BM14" s="26"/>
      <c r="BN14" s="26"/>
      <c r="BO14" s="26"/>
    </row>
    <row r="15" spans="1:67" ht="14" thickBot="1">
      <c r="B15" s="25" t="str">
        <f>'Matrice Var-Covar'!B63</f>
        <v>L'ORÉAL</v>
      </c>
      <c r="C15" s="99">
        <f>'Matrice Var-Covar'!C63</f>
        <v>1.2800009418988931E-2</v>
      </c>
      <c r="D15" s="99">
        <f>'Matrice Var-Covar'!D63</f>
        <v>2.0689212080246849E-2</v>
      </c>
      <c r="E15" s="99">
        <f>'Matrice Var-Covar'!E63</f>
        <v>1.2022617984512096E-2</v>
      </c>
      <c r="F15" s="99">
        <f>'Matrice Var-Covar'!F63</f>
        <v>1.7014385449978582E-2</v>
      </c>
      <c r="G15" s="99">
        <f>'Matrice Var-Covar'!G63</f>
        <v>1.8880645725927351E-2</v>
      </c>
      <c r="H15" s="99">
        <f>'Matrice Var-Covar'!H63</f>
        <v>3.2952104338480184E-2</v>
      </c>
      <c r="I15" s="99">
        <f>'Matrice Var-Covar'!I63</f>
        <v>2.4515405071583195E-2</v>
      </c>
      <c r="J15" s="99">
        <f>'Matrice Var-Covar'!J63</f>
        <v>1.2021309204492743E-3</v>
      </c>
      <c r="K15" s="99">
        <f>'Matrice Var-Covar'!K63</f>
        <v>1.9162310100973433E-2</v>
      </c>
      <c r="L15" s="99">
        <f>'Matrice Var-Covar'!L63</f>
        <v>1.3636732576427292E-2</v>
      </c>
      <c r="M15" s="99">
        <f>'Matrice Var-Covar'!M63</f>
        <v>1.8286620484651333E-2</v>
      </c>
      <c r="N15" s="99">
        <f>'Matrice Var-Covar'!N63</f>
        <v>2.8328352867896617E-2</v>
      </c>
      <c r="O15" s="99">
        <f>'Matrice Var-Covar'!O63</f>
        <v>2.2695623742118476E-2</v>
      </c>
      <c r="P15" s="99">
        <f>'Matrice Var-Covar'!P63</f>
        <v>3.22987659520408E-3</v>
      </c>
      <c r="Q15" s="99">
        <f>'Matrice Var-Covar'!Q63</f>
        <v>1.9090977902358645E-2</v>
      </c>
      <c r="R15" s="99">
        <f>'Matrice Var-Covar'!R63</f>
        <v>2.0020388391623019E-2</v>
      </c>
      <c r="S15" s="99">
        <f>'Matrice Var-Covar'!S63</f>
        <v>1.7314828829750648E-2</v>
      </c>
      <c r="T15" s="99">
        <f>'Matrice Var-Covar'!T63</f>
        <v>1.2870738271201859E-2</v>
      </c>
      <c r="U15" s="99">
        <f>'Matrice Var-Covar'!U63</f>
        <v>2.9319281873490317E-2</v>
      </c>
      <c r="V15" s="99">
        <f>'Matrice Var-Covar'!V63</f>
        <v>1.1031044327664255E-2</v>
      </c>
      <c r="W15" s="99">
        <f>'Matrice Var-Covar'!W63</f>
        <v>2.2048166426255615E-2</v>
      </c>
      <c r="X15" s="99">
        <f>'Matrice Var-Covar'!X63</f>
        <v>2.8533282549377859E-2</v>
      </c>
      <c r="Y15" s="99">
        <f>'Matrice Var-Covar'!Y63</f>
        <v>1.6203194591363337E-2</v>
      </c>
      <c r="Z15" s="99">
        <f>'Matrice Var-Covar'!Z63</f>
        <v>1.2321339946399274E-2</v>
      </c>
      <c r="AA15" s="99">
        <f>'Matrice Var-Covar'!AA63</f>
        <v>-1.721253436450939E-3</v>
      </c>
      <c r="AB15" s="99">
        <f>'Matrice Var-Covar'!AB63</f>
        <v>1.7735938763796778E-3</v>
      </c>
      <c r="AC15" s="99">
        <f>'Matrice Var-Covar'!AC63</f>
        <v>1.936231106605249E-2</v>
      </c>
      <c r="AD15" s="99">
        <f>'Matrice Var-Covar'!AD63</f>
        <v>2.0730658445588766E-2</v>
      </c>
      <c r="AE15" s="99">
        <f>'Matrice Var-Covar'!AE63</f>
        <v>-3.0118239673752344E-3</v>
      </c>
      <c r="AF15" s="99">
        <f>'Matrice Var-Covar'!AF63</f>
        <v>1.745937517943208E-2</v>
      </c>
      <c r="AG15" s="99">
        <f>'Matrice Var-Covar'!AG63</f>
        <v>2.107895128206598E-2</v>
      </c>
      <c r="AH15" s="99">
        <f>'Matrice Var-Covar'!AH63</f>
        <v>-4.7825355182504854E-4</v>
      </c>
      <c r="AI15" s="99">
        <f>'Matrice Var-Covar'!AI63</f>
        <v>1.6588262437029686E-2</v>
      </c>
      <c r="AJ15" s="99">
        <f>'Matrice Var-Covar'!AJ63</f>
        <v>1.2854815475285431E-2</v>
      </c>
      <c r="AK15" s="99">
        <f>'Matrice Var-Covar'!AK63</f>
        <v>-1.5621109092344065E-3</v>
      </c>
      <c r="AL15" s="99">
        <f>'Matrice Var-Covar'!AL63</f>
        <v>5.3565917559817641E-3</v>
      </c>
      <c r="AM15" s="99">
        <f>'Matrice Var-Covar'!AM63</f>
        <v>2.8003302591549015E-2</v>
      </c>
      <c r="AN15" s="99">
        <f>'Matrice Var-Covar'!AN63</f>
        <v>2.2129013956399858E-2</v>
      </c>
      <c r="AO15" s="99">
        <f>'Matrice Var-Covar'!AO63</f>
        <v>1.8741098386629573E-2</v>
      </c>
      <c r="AP15" s="99">
        <f>'Matrice Var-Covar'!AP63</f>
        <v>2.3859374290364797E-2</v>
      </c>
      <c r="AQ15" s="99">
        <f>'Matrice Var-Covar'!AQ63</f>
        <v>1.4507871589678808E-2</v>
      </c>
      <c r="AR15" s="99">
        <f>'Matrice Var-Covar'!AR63</f>
        <v>1.5624917190057572E-2</v>
      </c>
      <c r="AS15" s="99">
        <f>'Matrice Var-Covar'!AS63</f>
        <v>-4.0622561868977761E-3</v>
      </c>
      <c r="AT15" s="99">
        <f>'Matrice Var-Covar'!AT63</f>
        <v>1.2577355954582203E-2</v>
      </c>
      <c r="AU15" s="99">
        <f>'Matrice Var-Covar'!AU63</f>
        <v>1.394114802935037E-2</v>
      </c>
      <c r="AV15" s="99">
        <f>'Matrice Var-Covar'!AV63</f>
        <v>5.1662067429144197E-3</v>
      </c>
      <c r="AW15" s="99">
        <f>'Matrice Var-Covar'!AW63</f>
        <v>9.004562543370594E-3</v>
      </c>
      <c r="AX15" s="99">
        <f>'Matrice Var-Covar'!AX63</f>
        <v>2.0825192082027794E-2</v>
      </c>
      <c r="AY15" s="99">
        <f>'Matrice Var-Covar'!AY63</f>
        <v>1.7293789629398738E-2</v>
      </c>
      <c r="AZ15" s="99">
        <f>'Matrice Var-Covar'!AZ63</f>
        <v>2.6672353449173188E-2</v>
      </c>
      <c r="BB15" s="10"/>
      <c r="BC15" s="10"/>
      <c r="BK15" s="26"/>
      <c r="BL15" s="26"/>
      <c r="BM15" s="26"/>
      <c r="BN15" s="26"/>
      <c r="BO15" s="26"/>
    </row>
    <row r="16" spans="1:67" ht="14" thickBot="1">
      <c r="B16" s="25" t="str">
        <f>'Matrice Var-Covar'!B64</f>
        <v>SIEMENS</v>
      </c>
      <c r="C16" s="99">
        <f>'Matrice Var-Covar'!C64</f>
        <v>2.1819028773262097E-2</v>
      </c>
      <c r="D16" s="99">
        <f>'Matrice Var-Covar'!D64</f>
        <v>3.3235952549399067E-2</v>
      </c>
      <c r="E16" s="99">
        <f>'Matrice Var-Covar'!E64</f>
        <v>2.1111720921866514E-2</v>
      </c>
      <c r="F16" s="99">
        <f>'Matrice Var-Covar'!F64</f>
        <v>1.4385107928077633E-2</v>
      </c>
      <c r="G16" s="99">
        <f>'Matrice Var-Covar'!G64</f>
        <v>3.2128701521619632E-2</v>
      </c>
      <c r="H16" s="99">
        <f>'Matrice Var-Covar'!H64</f>
        <v>2.4515405071583195E-2</v>
      </c>
      <c r="I16" s="99">
        <f>'Matrice Var-Covar'!I64</f>
        <v>6.4675266602717649E-2</v>
      </c>
      <c r="J16" s="99">
        <f>'Matrice Var-Covar'!J64</f>
        <v>-8.701678686780167E-4</v>
      </c>
      <c r="K16" s="99">
        <f>'Matrice Var-Covar'!K64</f>
        <v>3.0205746453154336E-2</v>
      </c>
      <c r="L16" s="99">
        <f>'Matrice Var-Covar'!L64</f>
        <v>1.6746483072480917E-2</v>
      </c>
      <c r="M16" s="99">
        <f>'Matrice Var-Covar'!M64</f>
        <v>3.1261587281969899E-2</v>
      </c>
      <c r="N16" s="99">
        <f>'Matrice Var-Covar'!N64</f>
        <v>4.9637902328395857E-2</v>
      </c>
      <c r="O16" s="99">
        <f>'Matrice Var-Covar'!O64</f>
        <v>4.3162650519995092E-2</v>
      </c>
      <c r="P16" s="99">
        <f>'Matrice Var-Covar'!P64</f>
        <v>1.8710014223902857E-3</v>
      </c>
      <c r="Q16" s="99">
        <f>'Matrice Var-Covar'!Q64</f>
        <v>3.5020629940855634E-2</v>
      </c>
      <c r="R16" s="99">
        <f>'Matrice Var-Covar'!R64</f>
        <v>4.4189733316352259E-2</v>
      </c>
      <c r="S16" s="99">
        <f>'Matrice Var-Covar'!S64</f>
        <v>3.5230196969127291E-2</v>
      </c>
      <c r="T16" s="99">
        <f>'Matrice Var-Covar'!T64</f>
        <v>2.1020077498249651E-2</v>
      </c>
      <c r="U16" s="99">
        <f>'Matrice Var-Covar'!U64</f>
        <v>4.9646603616476659E-2</v>
      </c>
      <c r="V16" s="99">
        <f>'Matrice Var-Covar'!V64</f>
        <v>1.8893435833142312E-2</v>
      </c>
      <c r="W16" s="99">
        <f>'Matrice Var-Covar'!W64</f>
        <v>4.1074226786225992E-2</v>
      </c>
      <c r="X16" s="99">
        <f>'Matrice Var-Covar'!X64</f>
        <v>5.027421296931419E-2</v>
      </c>
      <c r="Y16" s="99">
        <f>'Matrice Var-Covar'!Y64</f>
        <v>2.9004570203586974E-2</v>
      </c>
      <c r="Z16" s="99">
        <f>'Matrice Var-Covar'!Z64</f>
        <v>2.1831921908773817E-2</v>
      </c>
      <c r="AA16" s="99">
        <f>'Matrice Var-Covar'!AA64</f>
        <v>3.4809518984151985E-3</v>
      </c>
      <c r="AB16" s="99">
        <f>'Matrice Var-Covar'!AB64</f>
        <v>3.025976884589273E-3</v>
      </c>
      <c r="AC16" s="99">
        <f>'Matrice Var-Covar'!AC64</f>
        <v>1.7004744179276346E-2</v>
      </c>
      <c r="AD16" s="99">
        <f>'Matrice Var-Covar'!AD64</f>
        <v>3.2161597587913843E-2</v>
      </c>
      <c r="AE16" s="99">
        <f>'Matrice Var-Covar'!AE64</f>
        <v>5.771597799449261E-3</v>
      </c>
      <c r="AF16" s="99">
        <f>'Matrice Var-Covar'!AF64</f>
        <v>3.4181616646049483E-2</v>
      </c>
      <c r="AG16" s="99">
        <f>'Matrice Var-Covar'!AG64</f>
        <v>3.740542322696977E-2</v>
      </c>
      <c r="AH16" s="99">
        <f>'Matrice Var-Covar'!AH64</f>
        <v>-1.0845883997754274E-3</v>
      </c>
      <c r="AI16" s="99">
        <f>'Matrice Var-Covar'!AI64</f>
        <v>3.3104479985568834E-2</v>
      </c>
      <c r="AJ16" s="99">
        <f>'Matrice Var-Covar'!AJ64</f>
        <v>1.762253131482993E-2</v>
      </c>
      <c r="AK16" s="99">
        <f>'Matrice Var-Covar'!AK64</f>
        <v>1.5525203859189161E-3</v>
      </c>
      <c r="AL16" s="99">
        <f>'Matrice Var-Covar'!AL64</f>
        <v>1.0329588443195155E-2</v>
      </c>
      <c r="AM16" s="99">
        <f>'Matrice Var-Covar'!AM64</f>
        <v>4.3973403232063078E-2</v>
      </c>
      <c r="AN16" s="99">
        <f>'Matrice Var-Covar'!AN64</f>
        <v>4.4578326607376241E-2</v>
      </c>
      <c r="AO16" s="99">
        <f>'Matrice Var-Covar'!AO64</f>
        <v>2.4105062073307464E-2</v>
      </c>
      <c r="AP16" s="99">
        <f>'Matrice Var-Covar'!AP64</f>
        <v>5.7512365677533692E-2</v>
      </c>
      <c r="AQ16" s="99">
        <f>'Matrice Var-Covar'!AQ64</f>
        <v>3.8196676975918532E-2</v>
      </c>
      <c r="AR16" s="99">
        <f>'Matrice Var-Covar'!AR64</f>
        <v>2.5429047201230667E-2</v>
      </c>
      <c r="AS16" s="99">
        <f>'Matrice Var-Covar'!AS64</f>
        <v>-6.3131663629955532E-3</v>
      </c>
      <c r="AT16" s="99">
        <f>'Matrice Var-Covar'!AT64</f>
        <v>1.2749529291565177E-2</v>
      </c>
      <c r="AU16" s="99">
        <f>'Matrice Var-Covar'!AU64</f>
        <v>1.7728651193699152E-2</v>
      </c>
      <c r="AV16" s="99">
        <f>'Matrice Var-Covar'!AV64</f>
        <v>-6.6750145157786532E-3</v>
      </c>
      <c r="AW16" s="99">
        <f>'Matrice Var-Covar'!AW64</f>
        <v>2.5618067638361552E-2</v>
      </c>
      <c r="AX16" s="99">
        <f>'Matrice Var-Covar'!AX64</f>
        <v>4.019956119203455E-2</v>
      </c>
      <c r="AY16" s="99">
        <f>'Matrice Var-Covar'!AY64</f>
        <v>3.2836651845044182E-2</v>
      </c>
      <c r="AZ16" s="99">
        <f>'Matrice Var-Covar'!AZ64</f>
        <v>5.3581582126245558E-2</v>
      </c>
      <c r="BB16" s="10"/>
      <c r="BC16" s="10"/>
      <c r="BK16" s="26"/>
      <c r="BL16" s="26"/>
      <c r="BM16" s="26"/>
      <c r="BN16" s="26"/>
      <c r="BO16" s="26"/>
    </row>
    <row r="17" spans="2:67" ht="14" thickBot="1">
      <c r="B17" s="25" t="str">
        <f>'Matrice Var-Covar'!B65</f>
        <v>INDITEX</v>
      </c>
      <c r="C17" s="99">
        <f>'Matrice Var-Covar'!C65</f>
        <v>9.375804483153876E-3</v>
      </c>
      <c r="D17" s="99">
        <f>'Matrice Var-Covar'!D65</f>
        <v>4.3703056110163578E-3</v>
      </c>
      <c r="E17" s="99">
        <f>'Matrice Var-Covar'!E65</f>
        <v>5.1697414869371142E-3</v>
      </c>
      <c r="F17" s="99">
        <f>'Matrice Var-Covar'!F65</f>
        <v>5.6129840884649078E-3</v>
      </c>
      <c r="G17" s="99">
        <f>'Matrice Var-Covar'!G65</f>
        <v>8.708093433273461E-4</v>
      </c>
      <c r="H17" s="99">
        <f>'Matrice Var-Covar'!H65</f>
        <v>1.2021309204492743E-3</v>
      </c>
      <c r="I17" s="99">
        <f>'Matrice Var-Covar'!I65</f>
        <v>-8.701678686780167E-4</v>
      </c>
      <c r="J17" s="99">
        <f>'Matrice Var-Covar'!J65</f>
        <v>4.9681963162170904E-2</v>
      </c>
      <c r="K17" s="99">
        <f>'Matrice Var-Covar'!K65</f>
        <v>4.6600990941126422E-3</v>
      </c>
      <c r="L17" s="99">
        <f>'Matrice Var-Covar'!L65</f>
        <v>1.1965944265933503E-3</v>
      </c>
      <c r="M17" s="99">
        <f>'Matrice Var-Covar'!M65</f>
        <v>6.8917921338386302E-3</v>
      </c>
      <c r="N17" s="99">
        <f>'Matrice Var-Covar'!N65</f>
        <v>-3.6325543403757069E-4</v>
      </c>
      <c r="O17" s="99">
        <f>'Matrice Var-Covar'!O65</f>
        <v>5.8845239824720508E-3</v>
      </c>
      <c r="P17" s="99">
        <f>'Matrice Var-Covar'!P65</f>
        <v>2.7193437171665294E-2</v>
      </c>
      <c r="Q17" s="99">
        <f>'Matrice Var-Covar'!Q65</f>
        <v>-2.4907289969775563E-3</v>
      </c>
      <c r="R17" s="99">
        <f>'Matrice Var-Covar'!R65</f>
        <v>2.2609040493413644E-2</v>
      </c>
      <c r="S17" s="99">
        <f>'Matrice Var-Covar'!S65</f>
        <v>1.0117407818419633E-2</v>
      </c>
      <c r="T17" s="99">
        <f>'Matrice Var-Covar'!T65</f>
        <v>-2.9502516874128503E-3</v>
      </c>
      <c r="U17" s="99">
        <f>'Matrice Var-Covar'!U65</f>
        <v>4.7915462336868449E-3</v>
      </c>
      <c r="V17" s="99">
        <f>'Matrice Var-Covar'!V65</f>
        <v>2.6374259409061001E-3</v>
      </c>
      <c r="W17" s="99">
        <f>'Matrice Var-Covar'!W65</f>
        <v>7.1298479626983133E-3</v>
      </c>
      <c r="X17" s="99">
        <f>'Matrice Var-Covar'!X65</f>
        <v>-7.2001446367480368E-4</v>
      </c>
      <c r="Y17" s="99">
        <f>'Matrice Var-Covar'!Y65</f>
        <v>9.7609455021962382E-4</v>
      </c>
      <c r="Z17" s="99">
        <f>'Matrice Var-Covar'!Z65</f>
        <v>5.9299219430263925E-3</v>
      </c>
      <c r="AA17" s="99">
        <f>'Matrice Var-Covar'!AA65</f>
        <v>3.6893929251057604E-2</v>
      </c>
      <c r="AB17" s="99">
        <f>'Matrice Var-Covar'!AB65</f>
        <v>1.2273301386394615E-2</v>
      </c>
      <c r="AC17" s="99">
        <f>'Matrice Var-Covar'!AC65</f>
        <v>3.9223903390913136E-3</v>
      </c>
      <c r="AD17" s="99">
        <f>'Matrice Var-Covar'!AD65</f>
        <v>-6.2486208561061236E-4</v>
      </c>
      <c r="AE17" s="99">
        <f>'Matrice Var-Covar'!AE65</f>
        <v>1.9443423546250404E-2</v>
      </c>
      <c r="AF17" s="99">
        <f>'Matrice Var-Covar'!AF65</f>
        <v>5.6891621499205701E-3</v>
      </c>
      <c r="AG17" s="99">
        <f>'Matrice Var-Covar'!AG65</f>
        <v>5.4206517229905375E-3</v>
      </c>
      <c r="AH17" s="99">
        <f>'Matrice Var-Covar'!AH65</f>
        <v>2.7096517607534815E-2</v>
      </c>
      <c r="AI17" s="99">
        <f>'Matrice Var-Covar'!AI65</f>
        <v>8.8677529991574525E-3</v>
      </c>
      <c r="AJ17" s="99">
        <f>'Matrice Var-Covar'!AJ65</f>
        <v>-6.9951474209141949E-4</v>
      </c>
      <c r="AK17" s="99">
        <f>'Matrice Var-Covar'!AK65</f>
        <v>1.9760573729820173E-2</v>
      </c>
      <c r="AL17" s="99">
        <f>'Matrice Var-Covar'!AL65</f>
        <v>3.9883310701166325E-3</v>
      </c>
      <c r="AM17" s="99">
        <f>'Matrice Var-Covar'!AM65</f>
        <v>4.149863326019488E-4</v>
      </c>
      <c r="AN17" s="99">
        <f>'Matrice Var-Covar'!AN65</f>
        <v>1.7647056092503981E-3</v>
      </c>
      <c r="AO17" s="99">
        <f>'Matrice Var-Covar'!AO65</f>
        <v>-7.0153015802163123E-3</v>
      </c>
      <c r="AP17" s="99">
        <f>'Matrice Var-Covar'!AP65</f>
        <v>1.225499359927737E-2</v>
      </c>
      <c r="AQ17" s="99">
        <f>'Matrice Var-Covar'!AQ65</f>
        <v>-2.0411823742912194E-3</v>
      </c>
      <c r="AR17" s="99">
        <f>'Matrice Var-Covar'!AR65</f>
        <v>-7.6681852513741273E-3</v>
      </c>
      <c r="AS17" s="99">
        <f>'Matrice Var-Covar'!AS65</f>
        <v>2.355475515628554E-2</v>
      </c>
      <c r="AT17" s="99">
        <f>'Matrice Var-Covar'!AT65</f>
        <v>1.2844697967901675E-4</v>
      </c>
      <c r="AU17" s="99">
        <f>'Matrice Var-Covar'!AU65</f>
        <v>4.5835127076249878E-3</v>
      </c>
      <c r="AV17" s="99">
        <f>'Matrice Var-Covar'!AV65</f>
        <v>1.3946459114477104E-2</v>
      </c>
      <c r="AW17" s="99">
        <f>'Matrice Var-Covar'!AW65</f>
        <v>6.5106592908200575E-3</v>
      </c>
      <c r="AX17" s="99">
        <f>'Matrice Var-Covar'!AX65</f>
        <v>2.198412285954339E-3</v>
      </c>
      <c r="AY17" s="99">
        <f>'Matrice Var-Covar'!AY65</f>
        <v>4.2764358526688369E-3</v>
      </c>
      <c r="AZ17" s="99">
        <f>'Matrice Var-Covar'!AZ65</f>
        <v>2.9512342328823727E-3</v>
      </c>
      <c r="BB17" s="10"/>
      <c r="BC17" s="10"/>
      <c r="BK17" s="26"/>
      <c r="BL17" s="26"/>
      <c r="BM17" s="26"/>
      <c r="BN17" s="26"/>
      <c r="BO17" s="26"/>
    </row>
    <row r="18" spans="2:67" ht="14" thickBot="1">
      <c r="B18" s="25" t="str">
        <f>'Matrice Var-Covar'!B66</f>
        <v>BAYER</v>
      </c>
      <c r="C18" s="99">
        <f>'Matrice Var-Covar'!C66</f>
        <v>2.2761592829932956E-2</v>
      </c>
      <c r="D18" s="99">
        <f>'Matrice Var-Covar'!D66</f>
        <v>2.4785290583496315E-2</v>
      </c>
      <c r="E18" s="99">
        <f>'Matrice Var-Covar'!E66</f>
        <v>1.9345007516963639E-2</v>
      </c>
      <c r="F18" s="99">
        <f>'Matrice Var-Covar'!F66</f>
        <v>1.2430341526832339E-2</v>
      </c>
      <c r="G18" s="99">
        <f>'Matrice Var-Covar'!G66</f>
        <v>2.4793925005015954E-2</v>
      </c>
      <c r="H18" s="99">
        <f>'Matrice Var-Covar'!H66</f>
        <v>1.9162310100973433E-2</v>
      </c>
      <c r="I18" s="99">
        <f>'Matrice Var-Covar'!I66</f>
        <v>3.0205746453154336E-2</v>
      </c>
      <c r="J18" s="99">
        <f>'Matrice Var-Covar'!J66</f>
        <v>4.6600990941126422E-3</v>
      </c>
      <c r="K18" s="99">
        <f>'Matrice Var-Covar'!K66</f>
        <v>6.353199457381431E-2</v>
      </c>
      <c r="L18" s="99">
        <f>'Matrice Var-Covar'!L66</f>
        <v>1.5175838621722559E-2</v>
      </c>
      <c r="M18" s="99">
        <f>'Matrice Var-Covar'!M66</f>
        <v>3.1817549882813573E-2</v>
      </c>
      <c r="N18" s="99">
        <f>'Matrice Var-Covar'!N66</f>
        <v>4.2750785254365417E-2</v>
      </c>
      <c r="O18" s="99">
        <f>'Matrice Var-Covar'!O66</f>
        <v>3.5175994310290393E-2</v>
      </c>
      <c r="P18" s="99">
        <f>'Matrice Var-Covar'!P66</f>
        <v>1.0921360243886678E-2</v>
      </c>
      <c r="Q18" s="99">
        <f>'Matrice Var-Covar'!Q66</f>
        <v>2.2740497326133563E-2</v>
      </c>
      <c r="R18" s="99">
        <f>'Matrice Var-Covar'!R66</f>
        <v>4.1802727657056941E-2</v>
      </c>
      <c r="S18" s="99">
        <f>'Matrice Var-Covar'!S66</f>
        <v>2.5037482275735871E-2</v>
      </c>
      <c r="T18" s="99">
        <f>'Matrice Var-Covar'!T66</f>
        <v>2.231648223133172E-2</v>
      </c>
      <c r="U18" s="99">
        <f>'Matrice Var-Covar'!U66</f>
        <v>3.7361809656631245E-2</v>
      </c>
      <c r="V18" s="99">
        <f>'Matrice Var-Covar'!V66</f>
        <v>1.8940869294884071E-2</v>
      </c>
      <c r="W18" s="99">
        <f>'Matrice Var-Covar'!W66</f>
        <v>3.3594945118896123E-2</v>
      </c>
      <c r="X18" s="99">
        <f>'Matrice Var-Covar'!X66</f>
        <v>3.4641222550734319E-2</v>
      </c>
      <c r="Y18" s="99">
        <f>'Matrice Var-Covar'!Y66</f>
        <v>1.55659656862456E-2</v>
      </c>
      <c r="Z18" s="99">
        <f>'Matrice Var-Covar'!Z66</f>
        <v>1.5989216985780735E-2</v>
      </c>
      <c r="AA18" s="99">
        <f>'Matrice Var-Covar'!AA66</f>
        <v>1.5896492186020746E-2</v>
      </c>
      <c r="AB18" s="99">
        <f>'Matrice Var-Covar'!AB66</f>
        <v>4.5915821597334264E-3</v>
      </c>
      <c r="AC18" s="99">
        <f>'Matrice Var-Covar'!AC66</f>
        <v>1.8539660050942777E-2</v>
      </c>
      <c r="AD18" s="99">
        <f>'Matrice Var-Covar'!AD66</f>
        <v>2.6513522089874633E-2</v>
      </c>
      <c r="AE18" s="99">
        <f>'Matrice Var-Covar'!AE66</f>
        <v>7.4100099439117929E-3</v>
      </c>
      <c r="AF18" s="99">
        <f>'Matrice Var-Covar'!AF66</f>
        <v>3.4359698342515427E-2</v>
      </c>
      <c r="AG18" s="99">
        <f>'Matrice Var-Covar'!AG66</f>
        <v>2.598389167173307E-2</v>
      </c>
      <c r="AH18" s="99">
        <f>'Matrice Var-Covar'!AH66</f>
        <v>1.1417636920760876E-2</v>
      </c>
      <c r="AI18" s="99">
        <f>'Matrice Var-Covar'!AI66</f>
        <v>2.5086471349720481E-2</v>
      </c>
      <c r="AJ18" s="99">
        <f>'Matrice Var-Covar'!AJ66</f>
        <v>1.4520086270803929E-2</v>
      </c>
      <c r="AK18" s="99">
        <f>'Matrice Var-Covar'!AK66</f>
        <v>1.9050619910044235E-3</v>
      </c>
      <c r="AL18" s="99">
        <f>'Matrice Var-Covar'!AL66</f>
        <v>1.4547355640052316E-2</v>
      </c>
      <c r="AM18" s="99">
        <f>'Matrice Var-Covar'!AM66</f>
        <v>2.988417867703223E-2</v>
      </c>
      <c r="AN18" s="99">
        <f>'Matrice Var-Covar'!AN66</f>
        <v>2.933693262376693E-2</v>
      </c>
      <c r="AO18" s="99">
        <f>'Matrice Var-Covar'!AO66</f>
        <v>2.9773097429266978E-2</v>
      </c>
      <c r="AP18" s="99">
        <f>'Matrice Var-Covar'!AP66</f>
        <v>3.8048262689594492E-2</v>
      </c>
      <c r="AQ18" s="99">
        <f>'Matrice Var-Covar'!AQ66</f>
        <v>2.0263939308837325E-2</v>
      </c>
      <c r="AR18" s="99">
        <f>'Matrice Var-Covar'!AR66</f>
        <v>2.2650456874411234E-2</v>
      </c>
      <c r="AS18" s="99">
        <f>'Matrice Var-Covar'!AS66</f>
        <v>2.1304617249231703E-3</v>
      </c>
      <c r="AT18" s="99">
        <f>'Matrice Var-Covar'!AT66</f>
        <v>9.8697367590804535E-3</v>
      </c>
      <c r="AU18" s="99">
        <f>'Matrice Var-Covar'!AU66</f>
        <v>1.3846515128297789E-2</v>
      </c>
      <c r="AV18" s="99">
        <f>'Matrice Var-Covar'!AV66</f>
        <v>1.8537428200374757E-3</v>
      </c>
      <c r="AW18" s="99">
        <f>'Matrice Var-Covar'!AW66</f>
        <v>1.7613332768533975E-2</v>
      </c>
      <c r="AX18" s="99">
        <f>'Matrice Var-Covar'!AX66</f>
        <v>3.1922205216090786E-2</v>
      </c>
      <c r="AY18" s="99">
        <f>'Matrice Var-Covar'!AY66</f>
        <v>3.0011305188556145E-2</v>
      </c>
      <c r="AZ18" s="99">
        <f>'Matrice Var-Covar'!AZ66</f>
        <v>3.7554148248528429E-2</v>
      </c>
      <c r="BB18" s="10"/>
      <c r="BC18" s="10"/>
      <c r="BK18" s="26"/>
      <c r="BL18" s="26"/>
      <c r="BM18" s="26"/>
      <c r="BN18" s="26"/>
      <c r="BO18" s="26"/>
    </row>
    <row r="19" spans="2:67" ht="14" thickBot="1">
      <c r="B19" s="25" t="str">
        <f>'Matrice Var-Covar'!B67</f>
        <v>SANOFI</v>
      </c>
      <c r="C19" s="99">
        <f>'Matrice Var-Covar'!C67</f>
        <v>1.5180890913087879E-2</v>
      </c>
      <c r="D19" s="99">
        <f>'Matrice Var-Covar'!D67</f>
        <v>1.1595349892618232E-2</v>
      </c>
      <c r="E19" s="99">
        <f>'Matrice Var-Covar'!E67</f>
        <v>9.069922142247425E-3</v>
      </c>
      <c r="F19" s="99">
        <f>'Matrice Var-Covar'!F67</f>
        <v>1.7764602462971901E-2</v>
      </c>
      <c r="G19" s="99">
        <f>'Matrice Var-Covar'!G67</f>
        <v>1.2069503862107585E-2</v>
      </c>
      <c r="H19" s="99">
        <f>'Matrice Var-Covar'!H67</f>
        <v>1.3636732576427292E-2</v>
      </c>
      <c r="I19" s="99">
        <f>'Matrice Var-Covar'!I67</f>
        <v>1.6746483072480917E-2</v>
      </c>
      <c r="J19" s="99">
        <f>'Matrice Var-Covar'!J67</f>
        <v>1.1965944265933503E-3</v>
      </c>
      <c r="K19" s="99">
        <f>'Matrice Var-Covar'!K67</f>
        <v>1.5175838621722559E-2</v>
      </c>
      <c r="L19" s="99">
        <f>'Matrice Var-Covar'!L67</f>
        <v>0.17711010038326497</v>
      </c>
      <c r="M19" s="99">
        <f>'Matrice Var-Covar'!M67</f>
        <v>2.9602268838487607E-2</v>
      </c>
      <c r="N19" s="99">
        <f>'Matrice Var-Covar'!N67</f>
        <v>1.6247879510027374E-2</v>
      </c>
      <c r="O19" s="99">
        <f>'Matrice Var-Covar'!O67</f>
        <v>1.0533252636459767E-2</v>
      </c>
      <c r="P19" s="99">
        <f>'Matrice Var-Covar'!P67</f>
        <v>1.0678067163073329E-2</v>
      </c>
      <c r="Q19" s="99">
        <f>'Matrice Var-Covar'!Q67</f>
        <v>1.68268382565985E-2</v>
      </c>
      <c r="R19" s="99">
        <f>'Matrice Var-Covar'!R67</f>
        <v>3.6640634470749456E-3</v>
      </c>
      <c r="S19" s="99">
        <f>'Matrice Var-Covar'!S67</f>
        <v>1.1384280082747736E-2</v>
      </c>
      <c r="T19" s="99">
        <f>'Matrice Var-Covar'!T67</f>
        <v>1.3894491831341685E-2</v>
      </c>
      <c r="U19" s="99">
        <f>'Matrice Var-Covar'!U67</f>
        <v>1.164736920517174E-2</v>
      </c>
      <c r="V19" s="99">
        <f>'Matrice Var-Covar'!V67</f>
        <v>1.0442164256151132E-2</v>
      </c>
      <c r="W19" s="99">
        <f>'Matrice Var-Covar'!W67</f>
        <v>8.3695046756082202E-3</v>
      </c>
      <c r="X19" s="99">
        <f>'Matrice Var-Covar'!X67</f>
        <v>1.5163127992946354E-2</v>
      </c>
      <c r="Y19" s="99">
        <f>'Matrice Var-Covar'!Y67</f>
        <v>6.1525048769242576E-3</v>
      </c>
      <c r="Z19" s="99">
        <f>'Matrice Var-Covar'!Z67</f>
        <v>1.3542449752445198E-2</v>
      </c>
      <c r="AA19" s="99">
        <f>'Matrice Var-Covar'!AA67</f>
        <v>1.0780842318668745E-2</v>
      </c>
      <c r="AB19" s="99">
        <f>'Matrice Var-Covar'!AB67</f>
        <v>-1.9384796116956942E-4</v>
      </c>
      <c r="AC19" s="99">
        <f>'Matrice Var-Covar'!AC67</f>
        <v>6.12925125452673E-3</v>
      </c>
      <c r="AD19" s="99">
        <f>'Matrice Var-Covar'!AD67</f>
        <v>1.5765109565070382E-2</v>
      </c>
      <c r="AE19" s="99">
        <f>'Matrice Var-Covar'!AE67</f>
        <v>1.6861514799026496E-3</v>
      </c>
      <c r="AF19" s="99">
        <f>'Matrice Var-Covar'!AF67</f>
        <v>1.5082874022291522E-2</v>
      </c>
      <c r="AG19" s="99">
        <f>'Matrice Var-Covar'!AG67</f>
        <v>9.4023017464362878E-3</v>
      </c>
      <c r="AH19" s="99">
        <f>'Matrice Var-Covar'!AH67</f>
        <v>1.7994275178554679E-2</v>
      </c>
      <c r="AI19" s="99">
        <f>'Matrice Var-Covar'!AI67</f>
        <v>9.1458179479815722E-3</v>
      </c>
      <c r="AJ19" s="99">
        <f>'Matrice Var-Covar'!AJ67</f>
        <v>4.3781757322011606E-3</v>
      </c>
      <c r="AK19" s="99">
        <f>'Matrice Var-Covar'!AK67</f>
        <v>1.1757238024572261E-3</v>
      </c>
      <c r="AL19" s="99">
        <f>'Matrice Var-Covar'!AL67</f>
        <v>8.4556605243378546E-3</v>
      </c>
      <c r="AM19" s="99">
        <f>'Matrice Var-Covar'!AM67</f>
        <v>1.3818944649554975E-2</v>
      </c>
      <c r="AN19" s="99">
        <f>'Matrice Var-Covar'!AN67</f>
        <v>1.5222391379121165E-2</v>
      </c>
      <c r="AO19" s="99">
        <f>'Matrice Var-Covar'!AO67</f>
        <v>1.243084542578796E-2</v>
      </c>
      <c r="AP19" s="99">
        <f>'Matrice Var-Covar'!AP67</f>
        <v>2.0545165091203625E-2</v>
      </c>
      <c r="AQ19" s="99">
        <f>'Matrice Var-Covar'!AQ67</f>
        <v>2.9453675208454624E-2</v>
      </c>
      <c r="AR19" s="99">
        <f>'Matrice Var-Covar'!AR67</f>
        <v>1.0005687359641387E-2</v>
      </c>
      <c r="AS19" s="99">
        <f>'Matrice Var-Covar'!AS67</f>
        <v>-3.1105202902585861E-3</v>
      </c>
      <c r="AT19" s="99">
        <f>'Matrice Var-Covar'!AT67</f>
        <v>1.5011036030124035E-2</v>
      </c>
      <c r="AU19" s="99">
        <f>'Matrice Var-Covar'!AU67</f>
        <v>1.5816797017415906E-2</v>
      </c>
      <c r="AV19" s="99">
        <f>'Matrice Var-Covar'!AV67</f>
        <v>5.305729837258133E-3</v>
      </c>
      <c r="AW19" s="99">
        <f>'Matrice Var-Covar'!AW67</f>
        <v>1.1770311561127161E-2</v>
      </c>
      <c r="AX19" s="99">
        <f>'Matrice Var-Covar'!AX67</f>
        <v>1.1909318508626917E-2</v>
      </c>
      <c r="AY19" s="99">
        <f>'Matrice Var-Covar'!AY67</f>
        <v>9.72984718321563E-3</v>
      </c>
      <c r="AZ19" s="99">
        <f>'Matrice Var-Covar'!AZ67</f>
        <v>1.7498878996935828E-2</v>
      </c>
      <c r="BB19" s="10"/>
      <c r="BC19" s="10"/>
      <c r="BK19" s="26"/>
      <c r="BL19" s="26"/>
      <c r="BM19" s="26"/>
      <c r="BN19" s="26"/>
      <c r="BO19" s="26"/>
    </row>
    <row r="20" spans="2:67" ht="14" thickBot="1">
      <c r="B20" s="25" t="str">
        <f>'Matrice Var-Covar'!B68</f>
        <v>AIRBUS SE</v>
      </c>
      <c r="C20" s="99">
        <f>'Matrice Var-Covar'!C68</f>
        <v>2.4522500792571365E-2</v>
      </c>
      <c r="D20" s="99">
        <f>'Matrice Var-Covar'!D68</f>
        <v>3.5160471792206875E-2</v>
      </c>
      <c r="E20" s="99">
        <f>'Matrice Var-Covar'!E68</f>
        <v>2.9589069393527512E-2</v>
      </c>
      <c r="F20" s="99">
        <f>'Matrice Var-Covar'!F68</f>
        <v>1.6722648068911369E-2</v>
      </c>
      <c r="G20" s="99">
        <f>'Matrice Var-Covar'!G68</f>
        <v>3.0527183076803584E-2</v>
      </c>
      <c r="H20" s="99">
        <f>'Matrice Var-Covar'!H68</f>
        <v>1.8286620484651333E-2</v>
      </c>
      <c r="I20" s="99">
        <f>'Matrice Var-Covar'!I68</f>
        <v>3.1261587281969899E-2</v>
      </c>
      <c r="J20" s="99">
        <f>'Matrice Var-Covar'!J68</f>
        <v>6.8917921338386302E-3</v>
      </c>
      <c r="K20" s="99">
        <f>'Matrice Var-Covar'!K68</f>
        <v>3.1817549882813573E-2</v>
      </c>
      <c r="L20" s="99">
        <f>'Matrice Var-Covar'!L68</f>
        <v>2.9602268838487607E-2</v>
      </c>
      <c r="M20" s="99">
        <f>'Matrice Var-Covar'!M68</f>
        <v>0.11275469555917317</v>
      </c>
      <c r="N20" s="99">
        <f>'Matrice Var-Covar'!N68</f>
        <v>4.3884118918753504E-2</v>
      </c>
      <c r="O20" s="99">
        <f>'Matrice Var-Covar'!O68</f>
        <v>2.6622736795662773E-2</v>
      </c>
      <c r="P20" s="99">
        <f>'Matrice Var-Covar'!P68</f>
        <v>1.7018783663911245E-2</v>
      </c>
      <c r="Q20" s="99">
        <f>'Matrice Var-Covar'!Q68</f>
        <v>5.0545269689133358E-2</v>
      </c>
      <c r="R20" s="99">
        <f>'Matrice Var-Covar'!R68</f>
        <v>4.0199744009270767E-2</v>
      </c>
      <c r="S20" s="99">
        <f>'Matrice Var-Covar'!S68</f>
        <v>3.1119689368052865E-2</v>
      </c>
      <c r="T20" s="99">
        <f>'Matrice Var-Covar'!T68</f>
        <v>2.0452941117872957E-2</v>
      </c>
      <c r="U20" s="99">
        <f>'Matrice Var-Covar'!U68</f>
        <v>4.9374849400140162E-2</v>
      </c>
      <c r="V20" s="99">
        <f>'Matrice Var-Covar'!V68</f>
        <v>2.7316051127454388E-2</v>
      </c>
      <c r="W20" s="99">
        <f>'Matrice Var-Covar'!W68</f>
        <v>2.8610711060643911E-2</v>
      </c>
      <c r="X20" s="99">
        <f>'Matrice Var-Covar'!X68</f>
        <v>4.0454170012758542E-2</v>
      </c>
      <c r="Y20" s="99">
        <f>'Matrice Var-Covar'!Y68</f>
        <v>2.9218924460684546E-2</v>
      </c>
      <c r="Z20" s="99">
        <f>'Matrice Var-Covar'!Z68</f>
        <v>2.5378099004844647E-2</v>
      </c>
      <c r="AA20" s="99">
        <f>'Matrice Var-Covar'!AA68</f>
        <v>1.9445434861313046E-2</v>
      </c>
      <c r="AB20" s="99">
        <f>'Matrice Var-Covar'!AB68</f>
        <v>4.0844062729660591E-3</v>
      </c>
      <c r="AC20" s="99">
        <f>'Matrice Var-Covar'!AC68</f>
        <v>1.5550653036120802E-2</v>
      </c>
      <c r="AD20" s="99">
        <f>'Matrice Var-Covar'!AD68</f>
        <v>5.0783198581391617E-2</v>
      </c>
      <c r="AE20" s="99">
        <f>'Matrice Var-Covar'!AE68</f>
        <v>6.181484213754973E-3</v>
      </c>
      <c r="AF20" s="99">
        <f>'Matrice Var-Covar'!AF68</f>
        <v>4.0246757487219509E-2</v>
      </c>
      <c r="AG20" s="99">
        <f>'Matrice Var-Covar'!AG68</f>
        <v>3.4004147738281941E-2</v>
      </c>
      <c r="AH20" s="99">
        <f>'Matrice Var-Covar'!AH68</f>
        <v>1.7540974964815801E-2</v>
      </c>
      <c r="AI20" s="99">
        <f>'Matrice Var-Covar'!AI68</f>
        <v>1.9534781226867227E-2</v>
      </c>
      <c r="AJ20" s="99">
        <f>'Matrice Var-Covar'!AJ68</f>
        <v>2.2144431914541528E-2</v>
      </c>
      <c r="AK20" s="99">
        <f>'Matrice Var-Covar'!AK68</f>
        <v>-1.7714642597624532E-3</v>
      </c>
      <c r="AL20" s="99">
        <f>'Matrice Var-Covar'!AL68</f>
        <v>1.3578849936684453E-2</v>
      </c>
      <c r="AM20" s="99">
        <f>'Matrice Var-Covar'!AM68</f>
        <v>3.3757704370885003E-2</v>
      </c>
      <c r="AN20" s="99">
        <f>'Matrice Var-Covar'!AN68</f>
        <v>4.2978904328336662E-2</v>
      </c>
      <c r="AO20" s="99">
        <f>'Matrice Var-Covar'!AO68</f>
        <v>3.0879699087869625E-2</v>
      </c>
      <c r="AP20" s="99">
        <f>'Matrice Var-Covar'!AP68</f>
        <v>5.1354759775730834E-2</v>
      </c>
      <c r="AQ20" s="99">
        <f>'Matrice Var-Covar'!AQ68</f>
        <v>2.7234528342016451E-2</v>
      </c>
      <c r="AR20" s="99">
        <f>'Matrice Var-Covar'!AR68</f>
        <v>2.1966194207625748E-2</v>
      </c>
      <c r="AS20" s="99">
        <f>'Matrice Var-Covar'!AS68</f>
        <v>2.3920387997565535E-3</v>
      </c>
      <c r="AT20" s="99">
        <f>'Matrice Var-Covar'!AT68</f>
        <v>1.3679595486994583E-2</v>
      </c>
      <c r="AU20" s="99">
        <f>'Matrice Var-Covar'!AU68</f>
        <v>1.0947712550069433E-2</v>
      </c>
      <c r="AV20" s="99">
        <f>'Matrice Var-Covar'!AV68</f>
        <v>1.3852406993780477E-2</v>
      </c>
      <c r="AW20" s="99">
        <f>'Matrice Var-Covar'!AW68</f>
        <v>3.0808088597256776E-2</v>
      </c>
      <c r="AX20" s="99">
        <f>'Matrice Var-Covar'!AX68</f>
        <v>4.5867081693538363E-2</v>
      </c>
      <c r="AY20" s="99">
        <f>'Matrice Var-Covar'!AY68</f>
        <v>2.7545165256709345E-2</v>
      </c>
      <c r="AZ20" s="99">
        <f>'Matrice Var-Covar'!AZ68</f>
        <v>3.3994201497070588E-2</v>
      </c>
      <c r="BB20" s="10"/>
      <c r="BC20" s="10"/>
      <c r="BK20" s="26"/>
      <c r="BL20" s="26"/>
      <c r="BM20" s="26"/>
      <c r="BN20" s="26"/>
      <c r="BO20" s="26"/>
    </row>
    <row r="21" spans="2:67" ht="14" thickBot="1">
      <c r="B21" s="25" t="str">
        <f>'Matrice Var-Covar'!B69</f>
        <v>ALLIANZ</v>
      </c>
      <c r="C21" s="99">
        <f>'Matrice Var-Covar'!C69</f>
        <v>1.5389763283458365E-2</v>
      </c>
      <c r="D21" s="99">
        <f>'Matrice Var-Covar'!D69</f>
        <v>3.4657308475963475E-2</v>
      </c>
      <c r="E21" s="99">
        <f>'Matrice Var-Covar'!E69</f>
        <v>2.4427355202265605E-2</v>
      </c>
      <c r="F21" s="99">
        <f>'Matrice Var-Covar'!F69</f>
        <v>1.2824279760764423E-2</v>
      </c>
      <c r="G21" s="99">
        <f>'Matrice Var-Covar'!G69</f>
        <v>4.4186332232736054E-2</v>
      </c>
      <c r="H21" s="99">
        <f>'Matrice Var-Covar'!H69</f>
        <v>2.8328352867896617E-2</v>
      </c>
      <c r="I21" s="99">
        <f>'Matrice Var-Covar'!I69</f>
        <v>4.9637902328395857E-2</v>
      </c>
      <c r="J21" s="99">
        <f>'Matrice Var-Covar'!J69</f>
        <v>-3.6325543403757069E-4</v>
      </c>
      <c r="K21" s="99">
        <f>'Matrice Var-Covar'!K69</f>
        <v>4.2750785254365417E-2</v>
      </c>
      <c r="L21" s="99">
        <f>'Matrice Var-Covar'!L69</f>
        <v>1.6247879510027374E-2</v>
      </c>
      <c r="M21" s="99">
        <f>'Matrice Var-Covar'!M69</f>
        <v>4.3884118918753504E-2</v>
      </c>
      <c r="N21" s="99">
        <f>'Matrice Var-Covar'!N69</f>
        <v>9.9803062007983334E-2</v>
      </c>
      <c r="O21" s="99">
        <f>'Matrice Var-Covar'!O69</f>
        <v>4.8649218648445E-2</v>
      </c>
      <c r="P21" s="99">
        <f>'Matrice Var-Covar'!P69</f>
        <v>6.2315325009398657E-3</v>
      </c>
      <c r="Q21" s="99">
        <f>'Matrice Var-Covar'!Q69</f>
        <v>4.0319804197563779E-2</v>
      </c>
      <c r="R21" s="99">
        <f>'Matrice Var-Covar'!R69</f>
        <v>6.4410171581812586E-2</v>
      </c>
      <c r="S21" s="99">
        <f>'Matrice Var-Covar'!S69</f>
        <v>4.8043782475274903E-2</v>
      </c>
      <c r="T21" s="99">
        <f>'Matrice Var-Covar'!T69</f>
        <v>2.5282947153204144E-2</v>
      </c>
      <c r="U21" s="99">
        <f>'Matrice Var-Covar'!U69</f>
        <v>5.3175741348864367E-2</v>
      </c>
      <c r="V21" s="99">
        <f>'Matrice Var-Covar'!V69</f>
        <v>2.2228621201158941E-2</v>
      </c>
      <c r="W21" s="99">
        <f>'Matrice Var-Covar'!W69</f>
        <v>4.2805322152399523E-2</v>
      </c>
      <c r="X21" s="99">
        <f>'Matrice Var-Covar'!X69</f>
        <v>7.7242160312740685E-2</v>
      </c>
      <c r="Y21" s="99">
        <f>'Matrice Var-Covar'!Y69</f>
        <v>3.3947428033655212E-2</v>
      </c>
      <c r="Z21" s="99">
        <f>'Matrice Var-Covar'!Z69</f>
        <v>2.4770164389317301E-2</v>
      </c>
      <c r="AA21" s="99">
        <f>'Matrice Var-Covar'!AA69</f>
        <v>3.6978140001441518E-3</v>
      </c>
      <c r="AB21" s="99">
        <f>'Matrice Var-Covar'!AB69</f>
        <v>3.2995764758841596E-3</v>
      </c>
      <c r="AC21" s="99">
        <f>'Matrice Var-Covar'!AC69</f>
        <v>1.916972107403226E-2</v>
      </c>
      <c r="AD21" s="99">
        <f>'Matrice Var-Covar'!AD69</f>
        <v>4.0499768914846419E-2</v>
      </c>
      <c r="AE21" s="99">
        <f>'Matrice Var-Covar'!AE69</f>
        <v>3.6748458445825922E-3</v>
      </c>
      <c r="AF21" s="99">
        <f>'Matrice Var-Covar'!AF69</f>
        <v>6.299691952914567E-2</v>
      </c>
      <c r="AG21" s="99">
        <f>'Matrice Var-Covar'!AG69</f>
        <v>3.6746549460486159E-2</v>
      </c>
      <c r="AH21" s="99">
        <f>'Matrice Var-Covar'!AH69</f>
        <v>4.338038883242616E-3</v>
      </c>
      <c r="AI21" s="99">
        <f>'Matrice Var-Covar'!AI69</f>
        <v>3.1310783116331765E-2</v>
      </c>
      <c r="AJ21" s="99">
        <f>'Matrice Var-Covar'!AJ69</f>
        <v>2.0945632180855541E-2</v>
      </c>
      <c r="AK21" s="99">
        <f>'Matrice Var-Covar'!AK69</f>
        <v>-9.2410315567984902E-4</v>
      </c>
      <c r="AL21" s="99">
        <f>'Matrice Var-Covar'!AL69</f>
        <v>4.6261725966319257E-3</v>
      </c>
      <c r="AM21" s="99">
        <f>'Matrice Var-Covar'!AM69</f>
        <v>5.8884646937531877E-2</v>
      </c>
      <c r="AN21" s="99">
        <f>'Matrice Var-Covar'!AN69</f>
        <v>4.0941872866599865E-2</v>
      </c>
      <c r="AO21" s="99">
        <f>'Matrice Var-Covar'!AO69</f>
        <v>3.7684063647905171E-2</v>
      </c>
      <c r="AP21" s="99">
        <f>'Matrice Var-Covar'!AP69</f>
        <v>7.7341969636943675E-2</v>
      </c>
      <c r="AQ21" s="99">
        <f>'Matrice Var-Covar'!AQ69</f>
        <v>3.339796166378603E-2</v>
      </c>
      <c r="AR21" s="99">
        <f>'Matrice Var-Covar'!AR69</f>
        <v>3.4083634201780025E-2</v>
      </c>
      <c r="AS21" s="99">
        <f>'Matrice Var-Covar'!AS69</f>
        <v>-7.2276684112745609E-3</v>
      </c>
      <c r="AT21" s="99">
        <f>'Matrice Var-Covar'!AT69</f>
        <v>1.4404507869607086E-2</v>
      </c>
      <c r="AU21" s="99">
        <f>'Matrice Var-Covar'!AU69</f>
        <v>2.3158817529097042E-2</v>
      </c>
      <c r="AV21" s="99">
        <f>'Matrice Var-Covar'!AV69</f>
        <v>3.134330486571784E-2</v>
      </c>
      <c r="AW21" s="99">
        <f>'Matrice Var-Covar'!AW69</f>
        <v>1.8878531164033905E-2</v>
      </c>
      <c r="AX21" s="99">
        <f>'Matrice Var-Covar'!AX69</f>
        <v>4.4330794715915424E-2</v>
      </c>
      <c r="AY21" s="99">
        <f>'Matrice Var-Covar'!AY69</f>
        <v>3.9920964220186983E-2</v>
      </c>
      <c r="AZ21" s="99">
        <f>'Matrice Var-Covar'!AZ69</f>
        <v>7.3181683159814312E-2</v>
      </c>
      <c r="BB21" s="10"/>
      <c r="BC21" s="10"/>
      <c r="BK21" s="26"/>
      <c r="BL21" s="26"/>
      <c r="BM21" s="26"/>
      <c r="BN21" s="26"/>
      <c r="BO21" s="26"/>
    </row>
    <row r="22" spans="2:67" ht="14" thickBot="1">
      <c r="B22" s="25" t="str">
        <f>'Matrice Var-Covar'!B70</f>
        <v>BASF</v>
      </c>
      <c r="C22" s="99">
        <f>'Matrice Var-Covar'!C70</f>
        <v>2.2002422481048611E-2</v>
      </c>
      <c r="D22" s="99">
        <f>'Matrice Var-Covar'!D70</f>
        <v>3.3229523763193117E-2</v>
      </c>
      <c r="E22" s="99">
        <f>'Matrice Var-Covar'!E70</f>
        <v>2.4204713786294095E-2</v>
      </c>
      <c r="F22" s="99">
        <f>'Matrice Var-Covar'!F70</f>
        <v>1.2997500302977657E-2</v>
      </c>
      <c r="G22" s="99">
        <f>'Matrice Var-Covar'!G70</f>
        <v>2.6174774972563375E-2</v>
      </c>
      <c r="H22" s="99">
        <f>'Matrice Var-Covar'!H70</f>
        <v>2.2695623742118476E-2</v>
      </c>
      <c r="I22" s="99">
        <f>'Matrice Var-Covar'!I70</f>
        <v>4.3162650519995092E-2</v>
      </c>
      <c r="J22" s="99">
        <f>'Matrice Var-Covar'!J70</f>
        <v>5.8845239824720508E-3</v>
      </c>
      <c r="K22" s="99">
        <f>'Matrice Var-Covar'!K70</f>
        <v>3.5175994310290393E-2</v>
      </c>
      <c r="L22" s="99">
        <f>'Matrice Var-Covar'!L70</f>
        <v>1.0533252636459767E-2</v>
      </c>
      <c r="M22" s="99">
        <f>'Matrice Var-Covar'!M70</f>
        <v>2.6622736795662773E-2</v>
      </c>
      <c r="N22" s="99">
        <f>'Matrice Var-Covar'!N70</f>
        <v>4.8649218648445E-2</v>
      </c>
      <c r="O22" s="99">
        <f>'Matrice Var-Covar'!O70</f>
        <v>6.2709751392871715E-2</v>
      </c>
      <c r="P22" s="99">
        <f>'Matrice Var-Covar'!P70</f>
        <v>9.226660028442385E-3</v>
      </c>
      <c r="Q22" s="99">
        <f>'Matrice Var-Covar'!Q70</f>
        <v>3.0535329565265286E-2</v>
      </c>
      <c r="R22" s="99">
        <f>'Matrice Var-Covar'!R70</f>
        <v>5.3219575630040677E-2</v>
      </c>
      <c r="S22" s="99">
        <f>'Matrice Var-Covar'!S70</f>
        <v>3.3129448051107575E-2</v>
      </c>
      <c r="T22" s="99">
        <f>'Matrice Var-Covar'!T70</f>
        <v>1.8925801734024441E-2</v>
      </c>
      <c r="U22" s="99">
        <f>'Matrice Var-Covar'!U70</f>
        <v>5.7176406276394934E-2</v>
      </c>
      <c r="V22" s="99">
        <f>'Matrice Var-Covar'!V70</f>
        <v>2.3587480189953016E-2</v>
      </c>
      <c r="W22" s="99">
        <f>'Matrice Var-Covar'!W70</f>
        <v>4.8621866966527982E-2</v>
      </c>
      <c r="X22" s="99">
        <f>'Matrice Var-Covar'!X70</f>
        <v>4.4172350512516487E-2</v>
      </c>
      <c r="Y22" s="99">
        <f>'Matrice Var-Covar'!Y70</f>
        <v>2.6469980302040612E-2</v>
      </c>
      <c r="Z22" s="99">
        <f>'Matrice Var-Covar'!Z70</f>
        <v>2.0925150128325309E-2</v>
      </c>
      <c r="AA22" s="99">
        <f>'Matrice Var-Covar'!AA70</f>
        <v>8.3400627136136357E-3</v>
      </c>
      <c r="AB22" s="99">
        <f>'Matrice Var-Covar'!AB70</f>
        <v>4.312870456596514E-3</v>
      </c>
      <c r="AC22" s="99">
        <f>'Matrice Var-Covar'!AC70</f>
        <v>1.6431538050938284E-2</v>
      </c>
      <c r="AD22" s="99">
        <f>'Matrice Var-Covar'!AD70</f>
        <v>3.3525802898848156E-2</v>
      </c>
      <c r="AE22" s="99">
        <f>'Matrice Var-Covar'!AE70</f>
        <v>6.4832567257127396E-3</v>
      </c>
      <c r="AF22" s="99">
        <f>'Matrice Var-Covar'!AF70</f>
        <v>3.3960487363620416E-2</v>
      </c>
      <c r="AG22" s="99">
        <f>'Matrice Var-Covar'!AG70</f>
        <v>3.8851681100743225E-2</v>
      </c>
      <c r="AH22" s="99">
        <f>'Matrice Var-Covar'!AH70</f>
        <v>6.3582672258621804E-3</v>
      </c>
      <c r="AI22" s="99">
        <f>'Matrice Var-Covar'!AI70</f>
        <v>3.3122361075364218E-2</v>
      </c>
      <c r="AJ22" s="99">
        <f>'Matrice Var-Covar'!AJ70</f>
        <v>1.2259778564313061E-2</v>
      </c>
      <c r="AK22" s="99">
        <f>'Matrice Var-Covar'!AK70</f>
        <v>6.5126729622836188E-3</v>
      </c>
      <c r="AL22" s="99">
        <f>'Matrice Var-Covar'!AL70</f>
        <v>9.8235407362944182E-3</v>
      </c>
      <c r="AM22" s="99">
        <f>'Matrice Var-Covar'!AM70</f>
        <v>3.650548207354213E-2</v>
      </c>
      <c r="AN22" s="99">
        <f>'Matrice Var-Covar'!AN70</f>
        <v>3.3177534294416035E-2</v>
      </c>
      <c r="AO22" s="99">
        <f>'Matrice Var-Covar'!AO70</f>
        <v>2.0846500459688708E-2</v>
      </c>
      <c r="AP22" s="99">
        <f>'Matrice Var-Covar'!AP70</f>
        <v>5.1483293356247628E-2</v>
      </c>
      <c r="AQ22" s="99">
        <f>'Matrice Var-Covar'!AQ70</f>
        <v>2.454933590990491E-2</v>
      </c>
      <c r="AR22" s="99">
        <f>'Matrice Var-Covar'!AR70</f>
        <v>1.7040162008330282E-2</v>
      </c>
      <c r="AS22" s="99">
        <f>'Matrice Var-Covar'!AS70</f>
        <v>-4.993189106579264E-3</v>
      </c>
      <c r="AT22" s="99">
        <f>'Matrice Var-Covar'!AT70</f>
        <v>1.5450470188156519E-2</v>
      </c>
      <c r="AU22" s="99">
        <f>'Matrice Var-Covar'!AU70</f>
        <v>1.7777286574300416E-2</v>
      </c>
      <c r="AV22" s="99">
        <f>'Matrice Var-Covar'!AV70</f>
        <v>-1.8844646914623346E-3</v>
      </c>
      <c r="AW22" s="99">
        <f>'Matrice Var-Covar'!AW70</f>
        <v>2.7150723793620286E-2</v>
      </c>
      <c r="AX22" s="99">
        <f>'Matrice Var-Covar'!AX70</f>
        <v>3.6970253046914023E-2</v>
      </c>
      <c r="AY22" s="99">
        <f>'Matrice Var-Covar'!AY70</f>
        <v>2.9608755061182546E-2</v>
      </c>
      <c r="AZ22" s="99">
        <f>'Matrice Var-Covar'!AZ70</f>
        <v>5.0761613591856332E-2</v>
      </c>
      <c r="BB22" s="10"/>
      <c r="BC22" s="10"/>
      <c r="BK22" s="26"/>
      <c r="BL22" s="26"/>
      <c r="BM22" s="26"/>
      <c r="BN22" s="26"/>
      <c r="BO22" s="26"/>
    </row>
    <row r="23" spans="2:67" ht="14" thickBot="1">
      <c r="B23" s="25" t="str">
        <f>'Matrice Var-Covar'!B71</f>
        <v>BANCO SANTANDER</v>
      </c>
      <c r="C23" s="99">
        <f>'Matrice Var-Covar'!C71</f>
        <v>7.213708571149881E-3</v>
      </c>
      <c r="D23" s="99">
        <f>'Matrice Var-Covar'!D71</f>
        <v>-9.0414903990662491E-4</v>
      </c>
      <c r="E23" s="99">
        <f>'Matrice Var-Covar'!E71</f>
        <v>4.6074266972998545E-3</v>
      </c>
      <c r="F23" s="99">
        <f>'Matrice Var-Covar'!F71</f>
        <v>4.3456018578060061E-3</v>
      </c>
      <c r="G23" s="99">
        <f>'Matrice Var-Covar'!G71</f>
        <v>7.3793222086895541E-3</v>
      </c>
      <c r="H23" s="99">
        <f>'Matrice Var-Covar'!H71</f>
        <v>3.22987659520408E-3</v>
      </c>
      <c r="I23" s="99">
        <f>'Matrice Var-Covar'!I71</f>
        <v>1.8710014223902857E-3</v>
      </c>
      <c r="J23" s="99">
        <f>'Matrice Var-Covar'!J71</f>
        <v>2.7193437171665294E-2</v>
      </c>
      <c r="K23" s="99">
        <f>'Matrice Var-Covar'!K71</f>
        <v>1.0921360243886678E-2</v>
      </c>
      <c r="L23" s="99">
        <f>'Matrice Var-Covar'!L71</f>
        <v>1.0678067163073329E-2</v>
      </c>
      <c r="M23" s="99">
        <f>'Matrice Var-Covar'!M71</f>
        <v>1.7018783663911245E-2</v>
      </c>
      <c r="N23" s="99">
        <f>'Matrice Var-Covar'!N71</f>
        <v>6.2315325009398657E-3</v>
      </c>
      <c r="O23" s="99">
        <f>'Matrice Var-Covar'!O71</f>
        <v>9.226660028442385E-3</v>
      </c>
      <c r="P23" s="99">
        <f>'Matrice Var-Covar'!P71</f>
        <v>8.608714847578508E-2</v>
      </c>
      <c r="Q23" s="99">
        <f>'Matrice Var-Covar'!Q71</f>
        <v>4.4783695252355541E-3</v>
      </c>
      <c r="R23" s="99">
        <f>'Matrice Var-Covar'!R71</f>
        <v>1.7976616176005659E-2</v>
      </c>
      <c r="S23" s="99">
        <f>'Matrice Var-Covar'!S71</f>
        <v>1.7068374835730066E-2</v>
      </c>
      <c r="T23" s="99">
        <f>'Matrice Var-Covar'!T71</f>
        <v>1.0364714973475667E-3</v>
      </c>
      <c r="U23" s="99">
        <f>'Matrice Var-Covar'!U71</f>
        <v>7.0734040957390193E-3</v>
      </c>
      <c r="V23" s="99">
        <f>'Matrice Var-Covar'!V71</f>
        <v>5.6724580071503342E-3</v>
      </c>
      <c r="W23" s="99">
        <f>'Matrice Var-Covar'!W71</f>
        <v>3.0668336178135263E-4</v>
      </c>
      <c r="X23" s="99">
        <f>'Matrice Var-Covar'!X71</f>
        <v>5.0635508959550367E-3</v>
      </c>
      <c r="Y23" s="99">
        <f>'Matrice Var-Covar'!Y71</f>
        <v>7.0140010525287068E-4</v>
      </c>
      <c r="Z23" s="99">
        <f>'Matrice Var-Covar'!Z71</f>
        <v>9.2885980423415768E-3</v>
      </c>
      <c r="AA23" s="99">
        <f>'Matrice Var-Covar'!AA71</f>
        <v>8.7517810689781664E-2</v>
      </c>
      <c r="AB23" s="99">
        <f>'Matrice Var-Covar'!AB71</f>
        <v>2.2187644626521133E-2</v>
      </c>
      <c r="AC23" s="99">
        <f>'Matrice Var-Covar'!AC71</f>
        <v>-2.7378574467165472E-3</v>
      </c>
      <c r="AD23" s="99">
        <f>'Matrice Var-Covar'!AD71</f>
        <v>3.7717025859527013E-3</v>
      </c>
      <c r="AE23" s="99">
        <f>'Matrice Var-Covar'!AE71</f>
        <v>3.6624627569845275E-2</v>
      </c>
      <c r="AF23" s="99">
        <f>'Matrice Var-Covar'!AF71</f>
        <v>1.3306217983467827E-2</v>
      </c>
      <c r="AG23" s="99">
        <f>'Matrice Var-Covar'!AG71</f>
        <v>-5.1973652090390977E-4</v>
      </c>
      <c r="AH23" s="99">
        <f>'Matrice Var-Covar'!AH71</f>
        <v>7.5707589659584018E-2</v>
      </c>
      <c r="AI23" s="99">
        <f>'Matrice Var-Covar'!AI71</f>
        <v>-2.9025104663396588E-3</v>
      </c>
      <c r="AJ23" s="99">
        <f>'Matrice Var-Covar'!AJ71</f>
        <v>3.9411619738800342E-3</v>
      </c>
      <c r="AK23" s="99">
        <f>'Matrice Var-Covar'!AK71</f>
        <v>3.6755709621443478E-2</v>
      </c>
      <c r="AL23" s="99">
        <f>'Matrice Var-Covar'!AL71</f>
        <v>1.0271435043802861E-3</v>
      </c>
      <c r="AM23" s="99">
        <f>'Matrice Var-Covar'!AM71</f>
        <v>1.2236667986940532E-2</v>
      </c>
      <c r="AN23" s="99">
        <f>'Matrice Var-Covar'!AN71</f>
        <v>7.6854612892624987E-3</v>
      </c>
      <c r="AO23" s="99">
        <f>'Matrice Var-Covar'!AO71</f>
        <v>9.6059644147865461E-4</v>
      </c>
      <c r="AP23" s="99">
        <f>'Matrice Var-Covar'!AP71</f>
        <v>1.7909826389045286E-2</v>
      </c>
      <c r="AQ23" s="99">
        <f>'Matrice Var-Covar'!AQ71</f>
        <v>5.8049768591690179E-3</v>
      </c>
      <c r="AR23" s="99">
        <f>'Matrice Var-Covar'!AR71</f>
        <v>-5.9488050092018786E-3</v>
      </c>
      <c r="AS23" s="99">
        <f>'Matrice Var-Covar'!AS71</f>
        <v>3.4149965484394432E-2</v>
      </c>
      <c r="AT23" s="99">
        <f>'Matrice Var-Covar'!AT71</f>
        <v>-3.3628837479925068E-4</v>
      </c>
      <c r="AU23" s="99">
        <f>'Matrice Var-Covar'!AU71</f>
        <v>3.8681618483514466E-3</v>
      </c>
      <c r="AV23" s="99">
        <f>'Matrice Var-Covar'!AV71</f>
        <v>1.0456853141303221E-2</v>
      </c>
      <c r="AW23" s="99">
        <f>'Matrice Var-Covar'!AW71</f>
        <v>2.9543045424814452E-3</v>
      </c>
      <c r="AX23" s="99">
        <f>'Matrice Var-Covar'!AX71</f>
        <v>1.0859449614974127E-2</v>
      </c>
      <c r="AY23" s="99">
        <f>'Matrice Var-Covar'!AY71</f>
        <v>6.0402942046261111E-3</v>
      </c>
      <c r="AZ23" s="99">
        <f>'Matrice Var-Covar'!AZ71</f>
        <v>8.1713267292673128E-3</v>
      </c>
      <c r="BB23" s="10"/>
      <c r="BC23" s="10"/>
      <c r="BK23" s="26"/>
      <c r="BL23" s="26"/>
      <c r="BM23" s="26"/>
      <c r="BN23" s="26"/>
      <c r="BO23" s="26"/>
    </row>
    <row r="24" spans="2:67" ht="14" thickBot="1">
      <c r="B24" s="25" t="str">
        <f>'Matrice Var-Covar'!B72</f>
        <v>ASML HOLDING</v>
      </c>
      <c r="C24" s="99">
        <f>'Matrice Var-Covar'!C72</f>
        <v>1.7799467210623324E-2</v>
      </c>
      <c r="D24" s="99">
        <f>'Matrice Var-Covar'!D72</f>
        <v>3.12567531793266E-2</v>
      </c>
      <c r="E24" s="99">
        <f>'Matrice Var-Covar'!E72</f>
        <v>2.3687795978360741E-2</v>
      </c>
      <c r="F24" s="99">
        <f>'Matrice Var-Covar'!F72</f>
        <v>1.4833801263644832E-2</v>
      </c>
      <c r="G24" s="99">
        <f>'Matrice Var-Covar'!G72</f>
        <v>2.8293671948867477E-2</v>
      </c>
      <c r="H24" s="99">
        <f>'Matrice Var-Covar'!H72</f>
        <v>1.9090977902358645E-2</v>
      </c>
      <c r="I24" s="99">
        <f>'Matrice Var-Covar'!I72</f>
        <v>3.5020629940855634E-2</v>
      </c>
      <c r="J24" s="99">
        <f>'Matrice Var-Covar'!J72</f>
        <v>-2.4907289969775563E-3</v>
      </c>
      <c r="K24" s="99">
        <f>'Matrice Var-Covar'!K72</f>
        <v>2.2740497326133563E-2</v>
      </c>
      <c r="L24" s="99">
        <f>'Matrice Var-Covar'!L72</f>
        <v>1.68268382565985E-2</v>
      </c>
      <c r="M24" s="99">
        <f>'Matrice Var-Covar'!M72</f>
        <v>5.0545269689133358E-2</v>
      </c>
      <c r="N24" s="99">
        <f>'Matrice Var-Covar'!N72</f>
        <v>4.0319804197563779E-2</v>
      </c>
      <c r="O24" s="99">
        <f>'Matrice Var-Covar'!O72</f>
        <v>3.0535329565265286E-2</v>
      </c>
      <c r="P24" s="99">
        <f>'Matrice Var-Covar'!P72</f>
        <v>4.4783695252355541E-3</v>
      </c>
      <c r="Q24" s="99">
        <f>'Matrice Var-Covar'!Q72</f>
        <v>9.8490417566486632E-2</v>
      </c>
      <c r="R24" s="99">
        <f>'Matrice Var-Covar'!R72</f>
        <v>3.4356733022797112E-2</v>
      </c>
      <c r="S24" s="99">
        <f>'Matrice Var-Covar'!S72</f>
        <v>2.9369281194460507E-2</v>
      </c>
      <c r="T24" s="99">
        <f>'Matrice Var-Covar'!T72</f>
        <v>1.9776072815817364E-2</v>
      </c>
      <c r="U24" s="99">
        <f>'Matrice Var-Covar'!U72</f>
        <v>4.0064225259891804E-2</v>
      </c>
      <c r="V24" s="99">
        <f>'Matrice Var-Covar'!V72</f>
        <v>2.4446073004141915E-2</v>
      </c>
      <c r="W24" s="99">
        <f>'Matrice Var-Covar'!W72</f>
        <v>2.2087039189475445E-2</v>
      </c>
      <c r="X24" s="99">
        <f>'Matrice Var-Covar'!X72</f>
        <v>3.7760743172048472E-2</v>
      </c>
      <c r="Y24" s="99">
        <f>'Matrice Var-Covar'!Y72</f>
        <v>2.26843343783804E-2</v>
      </c>
      <c r="Z24" s="99">
        <f>'Matrice Var-Covar'!Z72</f>
        <v>1.8552389590176903E-2</v>
      </c>
      <c r="AA24" s="99">
        <f>'Matrice Var-Covar'!AA72</f>
        <v>-5.5431638341059278E-3</v>
      </c>
      <c r="AB24" s="99">
        <f>'Matrice Var-Covar'!AB72</f>
        <v>6.6906813752587082E-3</v>
      </c>
      <c r="AC24" s="99">
        <f>'Matrice Var-Covar'!AC72</f>
        <v>8.5909569962673155E-3</v>
      </c>
      <c r="AD24" s="99">
        <f>'Matrice Var-Covar'!AD72</f>
        <v>2.9913475596524547E-2</v>
      </c>
      <c r="AE24" s="99">
        <f>'Matrice Var-Covar'!AE72</f>
        <v>2.8301819647154255E-4</v>
      </c>
      <c r="AF24" s="99">
        <f>'Matrice Var-Covar'!AF72</f>
        <v>3.5567448922482668E-2</v>
      </c>
      <c r="AG24" s="99">
        <f>'Matrice Var-Covar'!AG72</f>
        <v>3.1097676771185988E-2</v>
      </c>
      <c r="AH24" s="99">
        <f>'Matrice Var-Covar'!AH72</f>
        <v>-3.560110861741126E-4</v>
      </c>
      <c r="AI24" s="99">
        <f>'Matrice Var-Covar'!AI72</f>
        <v>1.8391649546427285E-2</v>
      </c>
      <c r="AJ24" s="99">
        <f>'Matrice Var-Covar'!AJ72</f>
        <v>2.0240462357066582E-2</v>
      </c>
      <c r="AK24" s="99">
        <f>'Matrice Var-Covar'!AK72</f>
        <v>5.7628267736309358E-4</v>
      </c>
      <c r="AL24" s="99">
        <f>'Matrice Var-Covar'!AL72</f>
        <v>5.5199837369835428E-3</v>
      </c>
      <c r="AM24" s="99">
        <f>'Matrice Var-Covar'!AM72</f>
        <v>2.4571403787979694E-2</v>
      </c>
      <c r="AN24" s="99">
        <f>'Matrice Var-Covar'!AN72</f>
        <v>4.9030900428884569E-2</v>
      </c>
      <c r="AO24" s="99">
        <f>'Matrice Var-Covar'!AO72</f>
        <v>3.0870575569901002E-2</v>
      </c>
      <c r="AP24" s="99">
        <f>'Matrice Var-Covar'!AP72</f>
        <v>4.1798911941165168E-2</v>
      </c>
      <c r="AQ24" s="99">
        <f>'Matrice Var-Covar'!AQ72</f>
        <v>3.5784562944302864E-2</v>
      </c>
      <c r="AR24" s="99">
        <f>'Matrice Var-Covar'!AR72</f>
        <v>2.2371802503919975E-2</v>
      </c>
      <c r="AS24" s="99">
        <f>'Matrice Var-Covar'!AS72</f>
        <v>-1.1124831158052623E-3</v>
      </c>
      <c r="AT24" s="99">
        <f>'Matrice Var-Covar'!AT72</f>
        <v>1.3023052094041495E-2</v>
      </c>
      <c r="AU24" s="99">
        <f>'Matrice Var-Covar'!AU72</f>
        <v>8.2610500451609069E-3</v>
      </c>
      <c r="AV24" s="99">
        <f>'Matrice Var-Covar'!AV72</f>
        <v>6.7766979311385898E-4</v>
      </c>
      <c r="AW24" s="99">
        <f>'Matrice Var-Covar'!AW72</f>
        <v>2.3914930686545266E-2</v>
      </c>
      <c r="AX24" s="99">
        <f>'Matrice Var-Covar'!AX72</f>
        <v>3.0871770319019852E-2</v>
      </c>
      <c r="AY24" s="99">
        <f>'Matrice Var-Covar'!AY72</f>
        <v>3.1821995331018038E-2</v>
      </c>
      <c r="AZ24" s="99">
        <f>'Matrice Var-Covar'!AZ72</f>
        <v>2.6469876228444052E-2</v>
      </c>
      <c r="BB24" s="10"/>
      <c r="BC24" s="10"/>
      <c r="BK24" s="26"/>
      <c r="BL24" s="26"/>
      <c r="BM24" s="26"/>
      <c r="BN24" s="26"/>
      <c r="BO24" s="26"/>
    </row>
    <row r="25" spans="2:67" ht="14" thickBot="1">
      <c r="B25" s="25" t="str">
        <f>'Matrice Var-Covar'!B73</f>
        <v>VOLKSWAGEN</v>
      </c>
      <c r="C25" s="99">
        <f>'Matrice Var-Covar'!C73</f>
        <v>3.9614472707809684E-2</v>
      </c>
      <c r="D25" s="99">
        <f>'Matrice Var-Covar'!D73</f>
        <v>4.8990919423455889E-2</v>
      </c>
      <c r="E25" s="99">
        <f>'Matrice Var-Covar'!E73</f>
        <v>2.5668753036948419E-2</v>
      </c>
      <c r="F25" s="99">
        <f>'Matrice Var-Covar'!F73</f>
        <v>8.9261925304192774E-3</v>
      </c>
      <c r="G25" s="99">
        <f>'Matrice Var-Covar'!G73</f>
        <v>3.9863459025368371E-2</v>
      </c>
      <c r="H25" s="99">
        <f>'Matrice Var-Covar'!H73</f>
        <v>2.0020388391623019E-2</v>
      </c>
      <c r="I25" s="99">
        <f>'Matrice Var-Covar'!I73</f>
        <v>4.4189733316352259E-2</v>
      </c>
      <c r="J25" s="99">
        <f>'Matrice Var-Covar'!J73</f>
        <v>2.2609040493413644E-2</v>
      </c>
      <c r="K25" s="99">
        <f>'Matrice Var-Covar'!K73</f>
        <v>4.1802727657056941E-2</v>
      </c>
      <c r="L25" s="99">
        <f>'Matrice Var-Covar'!L73</f>
        <v>3.6640634470749456E-3</v>
      </c>
      <c r="M25" s="99">
        <f>'Matrice Var-Covar'!M73</f>
        <v>4.0199744009270767E-2</v>
      </c>
      <c r="N25" s="99">
        <f>'Matrice Var-Covar'!N73</f>
        <v>6.4410171581812586E-2</v>
      </c>
      <c r="O25" s="99">
        <f>'Matrice Var-Covar'!O73</f>
        <v>5.3219575630040677E-2</v>
      </c>
      <c r="P25" s="99">
        <f>'Matrice Var-Covar'!P73</f>
        <v>1.7976616176005659E-2</v>
      </c>
      <c r="Q25" s="99">
        <f>'Matrice Var-Covar'!Q73</f>
        <v>3.4356733022797112E-2</v>
      </c>
      <c r="R25" s="99">
        <f>'Matrice Var-Covar'!R73</f>
        <v>0.17343422915346543</v>
      </c>
      <c r="S25" s="99">
        <f>'Matrice Var-Covar'!S73</f>
        <v>4.904057861368033E-2</v>
      </c>
      <c r="T25" s="99">
        <f>'Matrice Var-Covar'!T73</f>
        <v>9.8203823440377088E-3</v>
      </c>
      <c r="U25" s="99">
        <f>'Matrice Var-Covar'!U73</f>
        <v>7.8961795311438557E-2</v>
      </c>
      <c r="V25" s="99">
        <f>'Matrice Var-Covar'!V73</f>
        <v>1.9382284802956274E-2</v>
      </c>
      <c r="W25" s="99">
        <f>'Matrice Var-Covar'!W73</f>
        <v>6.7160635159321053E-2</v>
      </c>
      <c r="X25" s="99">
        <f>'Matrice Var-Covar'!X73</f>
        <v>6.7205120369870489E-2</v>
      </c>
      <c r="Y25" s="99">
        <f>'Matrice Var-Covar'!Y73</f>
        <v>2.8240847255380831E-2</v>
      </c>
      <c r="Z25" s="99">
        <f>'Matrice Var-Covar'!Z73</f>
        <v>2.5399994969961575E-2</v>
      </c>
      <c r="AA25" s="99">
        <f>'Matrice Var-Covar'!AA73</f>
        <v>4.3335471996207547E-2</v>
      </c>
      <c r="AB25" s="99">
        <f>'Matrice Var-Covar'!AB73</f>
        <v>1.9888368289305014E-2</v>
      </c>
      <c r="AC25" s="99">
        <f>'Matrice Var-Covar'!AC73</f>
        <v>2.281707186084107E-2</v>
      </c>
      <c r="AD25" s="99">
        <f>'Matrice Var-Covar'!AD73</f>
        <v>3.3513881907182588E-2</v>
      </c>
      <c r="AE25" s="99">
        <f>'Matrice Var-Covar'!AE73</f>
        <v>2.6420404918902587E-2</v>
      </c>
      <c r="AF25" s="99">
        <f>'Matrice Var-Covar'!AF73</f>
        <v>5.7087160669739005E-2</v>
      </c>
      <c r="AG25" s="99">
        <f>'Matrice Var-Covar'!AG73</f>
        <v>5.0644854234395027E-2</v>
      </c>
      <c r="AH25" s="99">
        <f>'Matrice Var-Covar'!AH73</f>
        <v>1.4229852673394034E-2</v>
      </c>
      <c r="AI25" s="99">
        <f>'Matrice Var-Covar'!AI73</f>
        <v>3.8807256350638142E-2</v>
      </c>
      <c r="AJ25" s="99">
        <f>'Matrice Var-Covar'!AJ73</f>
        <v>1.7693453713062971E-2</v>
      </c>
      <c r="AK25" s="99">
        <f>'Matrice Var-Covar'!AK73</f>
        <v>1.5153360219293774E-2</v>
      </c>
      <c r="AL25" s="99">
        <f>'Matrice Var-Covar'!AL73</f>
        <v>5.8259955311710963E-3</v>
      </c>
      <c r="AM25" s="99">
        <f>'Matrice Var-Covar'!AM73</f>
        <v>3.9713302379966051E-2</v>
      </c>
      <c r="AN25" s="99">
        <f>'Matrice Var-Covar'!AN73</f>
        <v>3.9026946049977251E-2</v>
      </c>
      <c r="AO25" s="99">
        <f>'Matrice Var-Covar'!AO73</f>
        <v>3.1863465756147784E-2</v>
      </c>
      <c r="AP25" s="99">
        <f>'Matrice Var-Covar'!AP73</f>
        <v>7.6260180424404925E-2</v>
      </c>
      <c r="AQ25" s="99">
        <f>'Matrice Var-Covar'!AQ73</f>
        <v>2.544699923914899E-2</v>
      </c>
      <c r="AR25" s="99">
        <f>'Matrice Var-Covar'!AR73</f>
        <v>2.1969389217051563E-2</v>
      </c>
      <c r="AS25" s="99">
        <f>'Matrice Var-Covar'!AS73</f>
        <v>6.0979862452008871E-3</v>
      </c>
      <c r="AT25" s="99">
        <f>'Matrice Var-Covar'!AT73</f>
        <v>1.1670609041975784E-2</v>
      </c>
      <c r="AU25" s="99">
        <f>'Matrice Var-Covar'!AU73</f>
        <v>2.6320336432772574E-2</v>
      </c>
      <c r="AV25" s="99">
        <f>'Matrice Var-Covar'!AV73</f>
        <v>2.7966861003383095E-2</v>
      </c>
      <c r="AW25" s="99">
        <f>'Matrice Var-Covar'!AW73</f>
        <v>2.6260695986769805E-2</v>
      </c>
      <c r="AX25" s="99">
        <f>'Matrice Var-Covar'!AX73</f>
        <v>4.4520870026949641E-2</v>
      </c>
      <c r="AY25" s="99">
        <f>'Matrice Var-Covar'!AY73</f>
        <v>4.1970598662389502E-2</v>
      </c>
      <c r="AZ25" s="99">
        <f>'Matrice Var-Covar'!AZ73</f>
        <v>7.5588091480070785E-2</v>
      </c>
      <c r="BB25" s="10"/>
      <c r="BC25" s="10"/>
      <c r="BK25" s="26"/>
      <c r="BL25" s="26"/>
      <c r="BM25" s="26"/>
      <c r="BN25" s="26"/>
      <c r="BO25" s="26"/>
    </row>
    <row r="26" spans="2:67" ht="14" thickBot="1">
      <c r="B26" s="25" t="str">
        <f>'Matrice Var-Covar'!B74</f>
        <v>BNP PARIBAS</v>
      </c>
      <c r="C26" s="99">
        <f>'Matrice Var-Covar'!C74</f>
        <v>9.9946029390676708E-3</v>
      </c>
      <c r="D26" s="99">
        <f>'Matrice Var-Covar'!D74</f>
        <v>2.8683018475045875E-2</v>
      </c>
      <c r="E26" s="99">
        <f>'Matrice Var-Covar'!E74</f>
        <v>2.2352755354936867E-2</v>
      </c>
      <c r="F26" s="99">
        <f>'Matrice Var-Covar'!F74</f>
        <v>9.8353068064911935E-3</v>
      </c>
      <c r="G26" s="99">
        <f>'Matrice Var-Covar'!G74</f>
        <v>3.1392446923634028E-2</v>
      </c>
      <c r="H26" s="99">
        <f>'Matrice Var-Covar'!H74</f>
        <v>1.7314828829750648E-2</v>
      </c>
      <c r="I26" s="99">
        <f>'Matrice Var-Covar'!I74</f>
        <v>3.5230196969127291E-2</v>
      </c>
      <c r="J26" s="99">
        <f>'Matrice Var-Covar'!J74</f>
        <v>1.0117407818419633E-2</v>
      </c>
      <c r="K26" s="99">
        <f>'Matrice Var-Covar'!K74</f>
        <v>2.5037482275735871E-2</v>
      </c>
      <c r="L26" s="99">
        <f>'Matrice Var-Covar'!L74</f>
        <v>1.1384280082747736E-2</v>
      </c>
      <c r="M26" s="99">
        <f>'Matrice Var-Covar'!M74</f>
        <v>3.1119689368052865E-2</v>
      </c>
      <c r="N26" s="99">
        <f>'Matrice Var-Covar'!N74</f>
        <v>4.8043782475274903E-2</v>
      </c>
      <c r="O26" s="99">
        <f>'Matrice Var-Covar'!O74</f>
        <v>3.3129448051107575E-2</v>
      </c>
      <c r="P26" s="99">
        <f>'Matrice Var-Covar'!P74</f>
        <v>1.7068374835730066E-2</v>
      </c>
      <c r="Q26" s="99">
        <f>'Matrice Var-Covar'!Q74</f>
        <v>2.9369281194460507E-2</v>
      </c>
      <c r="R26" s="99">
        <f>'Matrice Var-Covar'!R74</f>
        <v>4.904057861368033E-2</v>
      </c>
      <c r="S26" s="99">
        <f>'Matrice Var-Covar'!S74</f>
        <v>8.9319235846768805E-2</v>
      </c>
      <c r="T26" s="99">
        <f>'Matrice Var-Covar'!T74</f>
        <v>1.6552293328176038E-2</v>
      </c>
      <c r="U26" s="99">
        <f>'Matrice Var-Covar'!U74</f>
        <v>4.283424918691088E-2</v>
      </c>
      <c r="V26" s="99">
        <f>'Matrice Var-Covar'!V74</f>
        <v>2.2614987460931255E-2</v>
      </c>
      <c r="W26" s="99">
        <f>'Matrice Var-Covar'!W74</f>
        <v>3.3249676277874111E-2</v>
      </c>
      <c r="X26" s="99">
        <f>'Matrice Var-Covar'!X74</f>
        <v>6.6196822648214457E-2</v>
      </c>
      <c r="Y26" s="99">
        <f>'Matrice Var-Covar'!Y74</f>
        <v>3.2934014156620076E-2</v>
      </c>
      <c r="Z26" s="99">
        <f>'Matrice Var-Covar'!Z74</f>
        <v>3.3862058116323694E-2</v>
      </c>
      <c r="AA26" s="99">
        <f>'Matrice Var-Covar'!AA74</f>
        <v>2.4450474392743029E-2</v>
      </c>
      <c r="AB26" s="99">
        <f>'Matrice Var-Covar'!AB74</f>
        <v>7.7557795447812461E-3</v>
      </c>
      <c r="AC26" s="99">
        <f>'Matrice Var-Covar'!AC74</f>
        <v>1.2485290836898085E-2</v>
      </c>
      <c r="AD26" s="99">
        <f>'Matrice Var-Covar'!AD74</f>
        <v>2.8361741633513911E-2</v>
      </c>
      <c r="AE26" s="99">
        <f>'Matrice Var-Covar'!AE74</f>
        <v>7.3468516958436975E-3</v>
      </c>
      <c r="AF26" s="99">
        <f>'Matrice Var-Covar'!AF74</f>
        <v>6.7302634595492961E-2</v>
      </c>
      <c r="AG26" s="99">
        <f>'Matrice Var-Covar'!AG74</f>
        <v>3.2389909513951154E-2</v>
      </c>
      <c r="AH26" s="99">
        <f>'Matrice Var-Covar'!AH74</f>
        <v>1.5498384533513456E-2</v>
      </c>
      <c r="AI26" s="99">
        <f>'Matrice Var-Covar'!AI74</f>
        <v>2.1282650077819616E-2</v>
      </c>
      <c r="AJ26" s="99">
        <f>'Matrice Var-Covar'!AJ74</f>
        <v>1.3691624854670617E-2</v>
      </c>
      <c r="AK26" s="99">
        <f>'Matrice Var-Covar'!AK74</f>
        <v>4.9721514515645941E-4</v>
      </c>
      <c r="AL26" s="99">
        <f>'Matrice Var-Covar'!AL74</f>
        <v>4.9206537219190129E-3</v>
      </c>
      <c r="AM26" s="99">
        <f>'Matrice Var-Covar'!AM74</f>
        <v>3.222585453308173E-2</v>
      </c>
      <c r="AN26" s="99">
        <f>'Matrice Var-Covar'!AN74</f>
        <v>3.4386087739373281E-2</v>
      </c>
      <c r="AO26" s="99">
        <f>'Matrice Var-Covar'!AO74</f>
        <v>2.17934018122692E-2</v>
      </c>
      <c r="AP26" s="99">
        <f>'Matrice Var-Covar'!AP74</f>
        <v>8.8853970810630636E-2</v>
      </c>
      <c r="AQ26" s="99">
        <f>'Matrice Var-Covar'!AQ74</f>
        <v>2.9825088624638098E-2</v>
      </c>
      <c r="AR26" s="99">
        <f>'Matrice Var-Covar'!AR74</f>
        <v>2.2381332715620806E-2</v>
      </c>
      <c r="AS26" s="99">
        <f>'Matrice Var-Covar'!AS74</f>
        <v>-4.8922353054459038E-3</v>
      </c>
      <c r="AT26" s="99">
        <f>'Matrice Var-Covar'!AT74</f>
        <v>9.1038681246590376E-3</v>
      </c>
      <c r="AU26" s="99">
        <f>'Matrice Var-Covar'!AU74</f>
        <v>2.0696225968748067E-2</v>
      </c>
      <c r="AV26" s="99">
        <f>'Matrice Var-Covar'!AV74</f>
        <v>1.3394403381620538E-3</v>
      </c>
      <c r="AW26" s="99">
        <f>'Matrice Var-Covar'!AW74</f>
        <v>1.980861896930677E-2</v>
      </c>
      <c r="AX26" s="99">
        <f>'Matrice Var-Covar'!AX74</f>
        <v>3.9942379132935468E-2</v>
      </c>
      <c r="AY26" s="99">
        <f>'Matrice Var-Covar'!AY74</f>
        <v>3.0480454440425589E-2</v>
      </c>
      <c r="AZ26" s="99">
        <f>'Matrice Var-Covar'!AZ74</f>
        <v>6.9598516807032537E-2</v>
      </c>
      <c r="BB26" s="10"/>
      <c r="BC26" s="10"/>
      <c r="BK26" s="26"/>
      <c r="BL26" s="26"/>
      <c r="BM26" s="26"/>
      <c r="BN26" s="26"/>
      <c r="BO26" s="26"/>
    </row>
    <row r="27" spans="2:67" ht="14" thickBot="1">
      <c r="B27" s="25" t="str">
        <f>'Matrice Var-Covar'!B75</f>
        <v>DEUTSCHE TELEKOM</v>
      </c>
      <c r="C27" s="99">
        <f>'Matrice Var-Covar'!C75</f>
        <v>9.0224828676412159E-3</v>
      </c>
      <c r="D27" s="99">
        <f>'Matrice Var-Covar'!D75</f>
        <v>1.3098643032752488E-2</v>
      </c>
      <c r="E27" s="99">
        <f>'Matrice Var-Covar'!E75</f>
        <v>1.4326302119699793E-2</v>
      </c>
      <c r="F27" s="99">
        <f>'Matrice Var-Covar'!F75</f>
        <v>8.9161529663341899E-3</v>
      </c>
      <c r="G27" s="99">
        <f>'Matrice Var-Covar'!G75</f>
        <v>1.3331252061395028E-2</v>
      </c>
      <c r="H27" s="99">
        <f>'Matrice Var-Covar'!H75</f>
        <v>1.2870738271201859E-2</v>
      </c>
      <c r="I27" s="99">
        <f>'Matrice Var-Covar'!I75</f>
        <v>2.1020077498249651E-2</v>
      </c>
      <c r="J27" s="99">
        <f>'Matrice Var-Covar'!J75</f>
        <v>-2.9502516874128503E-3</v>
      </c>
      <c r="K27" s="99">
        <f>'Matrice Var-Covar'!K75</f>
        <v>2.231648223133172E-2</v>
      </c>
      <c r="L27" s="99">
        <f>'Matrice Var-Covar'!L75</f>
        <v>1.3894491831341685E-2</v>
      </c>
      <c r="M27" s="99">
        <f>'Matrice Var-Covar'!M75</f>
        <v>2.0452941117872957E-2</v>
      </c>
      <c r="N27" s="99">
        <f>'Matrice Var-Covar'!N75</f>
        <v>2.5282947153204144E-2</v>
      </c>
      <c r="O27" s="99">
        <f>'Matrice Var-Covar'!O75</f>
        <v>1.8925801734024441E-2</v>
      </c>
      <c r="P27" s="99">
        <f>'Matrice Var-Covar'!P75</f>
        <v>1.0364714973475667E-3</v>
      </c>
      <c r="Q27" s="99">
        <f>'Matrice Var-Covar'!Q75</f>
        <v>1.9776072815817364E-2</v>
      </c>
      <c r="R27" s="99">
        <f>'Matrice Var-Covar'!R75</f>
        <v>9.8203823440377088E-3</v>
      </c>
      <c r="S27" s="99">
        <f>'Matrice Var-Covar'!S75</f>
        <v>1.6552293328176038E-2</v>
      </c>
      <c r="T27" s="99">
        <f>'Matrice Var-Covar'!T75</f>
        <v>4.724597265856538E-2</v>
      </c>
      <c r="U27" s="99">
        <f>'Matrice Var-Covar'!U75</f>
        <v>1.5728286754991369E-2</v>
      </c>
      <c r="V27" s="99">
        <f>'Matrice Var-Covar'!V75</f>
        <v>1.3967397310061155E-2</v>
      </c>
      <c r="W27" s="99">
        <f>'Matrice Var-Covar'!W75</f>
        <v>1.5568783081583729E-2</v>
      </c>
      <c r="X27" s="99">
        <f>'Matrice Var-Covar'!X75</f>
        <v>2.1409789749879608E-2</v>
      </c>
      <c r="Y27" s="99">
        <f>'Matrice Var-Covar'!Y75</f>
        <v>1.0646513543045084E-2</v>
      </c>
      <c r="Z27" s="99">
        <f>'Matrice Var-Covar'!Z75</f>
        <v>1.1917663546273811E-2</v>
      </c>
      <c r="AA27" s="99">
        <f>'Matrice Var-Covar'!AA75</f>
        <v>-1.5519125741098073E-3</v>
      </c>
      <c r="AB27" s="99">
        <f>'Matrice Var-Covar'!AB75</f>
        <v>1.8012536086804813E-3</v>
      </c>
      <c r="AC27" s="99">
        <f>'Matrice Var-Covar'!AC75</f>
        <v>1.0315802037437686E-2</v>
      </c>
      <c r="AD27" s="99">
        <f>'Matrice Var-Covar'!AD75</f>
        <v>6.8097864041397616E-3</v>
      </c>
      <c r="AE27" s="99">
        <f>'Matrice Var-Covar'!AE75</f>
        <v>-1.3288344880044202E-3</v>
      </c>
      <c r="AF27" s="99">
        <f>'Matrice Var-Covar'!AF75</f>
        <v>2.2251827238397213E-2</v>
      </c>
      <c r="AG27" s="99">
        <f>'Matrice Var-Covar'!AG75</f>
        <v>1.0797563476760409E-2</v>
      </c>
      <c r="AH27" s="99">
        <f>'Matrice Var-Covar'!AH75</f>
        <v>-2.9615661600256168E-4</v>
      </c>
      <c r="AI27" s="99">
        <f>'Matrice Var-Covar'!AI75</f>
        <v>1.0646099329399063E-2</v>
      </c>
      <c r="AJ27" s="99">
        <f>'Matrice Var-Covar'!AJ75</f>
        <v>2.2798259973493499E-2</v>
      </c>
      <c r="AK27" s="99">
        <f>'Matrice Var-Covar'!AK75</f>
        <v>-1.0655843999837721E-3</v>
      </c>
      <c r="AL27" s="99">
        <f>'Matrice Var-Covar'!AL75</f>
        <v>9.0067624490867658E-3</v>
      </c>
      <c r="AM27" s="99">
        <f>'Matrice Var-Covar'!AM75</f>
        <v>1.679701454541422E-2</v>
      </c>
      <c r="AN27" s="99">
        <f>'Matrice Var-Covar'!AN75</f>
        <v>1.5401976330831242E-2</v>
      </c>
      <c r="AO27" s="99">
        <f>'Matrice Var-Covar'!AO75</f>
        <v>2.0932790953939337E-2</v>
      </c>
      <c r="AP27" s="99">
        <f>'Matrice Var-Covar'!AP75</f>
        <v>2.6873644763306268E-2</v>
      </c>
      <c r="AQ27" s="99">
        <f>'Matrice Var-Covar'!AQ75</f>
        <v>1.9627787762564415E-2</v>
      </c>
      <c r="AR27" s="99">
        <f>'Matrice Var-Covar'!AR75</f>
        <v>2.0609490105188366E-2</v>
      </c>
      <c r="AS27" s="99">
        <f>'Matrice Var-Covar'!AS75</f>
        <v>-3.4813878306243179E-3</v>
      </c>
      <c r="AT27" s="99">
        <f>'Matrice Var-Covar'!AT75</f>
        <v>6.9396625875043031E-3</v>
      </c>
      <c r="AU27" s="99">
        <f>'Matrice Var-Covar'!AU75</f>
        <v>9.329285829443916E-3</v>
      </c>
      <c r="AV27" s="99">
        <f>'Matrice Var-Covar'!AV75</f>
        <v>2.32903591811857E-3</v>
      </c>
      <c r="AW27" s="99">
        <f>'Matrice Var-Covar'!AW75</f>
        <v>1.042962113976126E-2</v>
      </c>
      <c r="AX27" s="99">
        <f>'Matrice Var-Covar'!AX75</f>
        <v>1.7545083129420286E-2</v>
      </c>
      <c r="AY27" s="99">
        <f>'Matrice Var-Covar'!AY75</f>
        <v>2.2098131447421576E-2</v>
      </c>
      <c r="AZ27" s="99">
        <f>'Matrice Var-Covar'!AZ75</f>
        <v>2.0285339586383767E-2</v>
      </c>
      <c r="BB27" s="10"/>
      <c r="BC27" s="10"/>
      <c r="BK27" s="26"/>
      <c r="BL27" s="26"/>
      <c r="BM27" s="26"/>
      <c r="BN27" s="26"/>
      <c r="BO27" s="26"/>
    </row>
    <row r="28" spans="2:67" ht="14" thickBot="1">
      <c r="B28" s="25" t="str">
        <f>'Matrice Var-Covar'!B76</f>
        <v>DAIMLER</v>
      </c>
      <c r="C28" s="99">
        <f>'Matrice Var-Covar'!C76</f>
        <v>3.0295406991316557E-2</v>
      </c>
      <c r="D28" s="99">
        <f>'Matrice Var-Covar'!D76</f>
        <v>4.4717439145473915E-2</v>
      </c>
      <c r="E28" s="99">
        <f>'Matrice Var-Covar'!E76</f>
        <v>2.6246603630395861E-2</v>
      </c>
      <c r="F28" s="99">
        <f>'Matrice Var-Covar'!F76</f>
        <v>1.7220543507174915E-2</v>
      </c>
      <c r="G28" s="99">
        <f>'Matrice Var-Covar'!G76</f>
        <v>3.361186023900431E-2</v>
      </c>
      <c r="H28" s="99">
        <f>'Matrice Var-Covar'!H76</f>
        <v>2.9319281873490317E-2</v>
      </c>
      <c r="I28" s="99">
        <f>'Matrice Var-Covar'!I76</f>
        <v>4.9646603616476659E-2</v>
      </c>
      <c r="J28" s="99">
        <f>'Matrice Var-Covar'!J76</f>
        <v>4.7915462336868449E-3</v>
      </c>
      <c r="K28" s="99">
        <f>'Matrice Var-Covar'!K76</f>
        <v>3.7361809656631245E-2</v>
      </c>
      <c r="L28" s="99">
        <f>'Matrice Var-Covar'!L76</f>
        <v>1.164736920517174E-2</v>
      </c>
      <c r="M28" s="99">
        <f>'Matrice Var-Covar'!M76</f>
        <v>4.9374849400140162E-2</v>
      </c>
      <c r="N28" s="99">
        <f>'Matrice Var-Covar'!N76</f>
        <v>5.3175741348864367E-2</v>
      </c>
      <c r="O28" s="99">
        <f>'Matrice Var-Covar'!O76</f>
        <v>5.7176406276394934E-2</v>
      </c>
      <c r="P28" s="99">
        <f>'Matrice Var-Covar'!P76</f>
        <v>7.0734040957390193E-3</v>
      </c>
      <c r="Q28" s="99">
        <f>'Matrice Var-Covar'!Q76</f>
        <v>4.0064225259891804E-2</v>
      </c>
      <c r="R28" s="99">
        <f>'Matrice Var-Covar'!R76</f>
        <v>7.8961795311438557E-2</v>
      </c>
      <c r="S28" s="99">
        <f>'Matrice Var-Covar'!S76</f>
        <v>4.283424918691088E-2</v>
      </c>
      <c r="T28" s="99">
        <f>'Matrice Var-Covar'!T76</f>
        <v>1.5728286754991369E-2</v>
      </c>
      <c r="U28" s="99">
        <f>'Matrice Var-Covar'!U76</f>
        <v>0.10075180438996514</v>
      </c>
      <c r="V28" s="99">
        <f>'Matrice Var-Covar'!V76</f>
        <v>2.3030823212674408E-2</v>
      </c>
      <c r="W28" s="99">
        <f>'Matrice Var-Covar'!W76</f>
        <v>6.5150740302903992E-2</v>
      </c>
      <c r="X28" s="99">
        <f>'Matrice Var-Covar'!X76</f>
        <v>6.3587949844569225E-2</v>
      </c>
      <c r="Y28" s="99">
        <f>'Matrice Var-Covar'!Y76</f>
        <v>3.5310753272812301E-2</v>
      </c>
      <c r="Z28" s="99">
        <f>'Matrice Var-Covar'!Z76</f>
        <v>2.996810225296994E-2</v>
      </c>
      <c r="AA28" s="99">
        <f>'Matrice Var-Covar'!AA76</f>
        <v>1.1055561800396199E-2</v>
      </c>
      <c r="AB28" s="99">
        <f>'Matrice Var-Covar'!AB76</f>
        <v>6.8894075198690456E-3</v>
      </c>
      <c r="AC28" s="99">
        <f>'Matrice Var-Covar'!AC76</f>
        <v>2.2454632083361292E-2</v>
      </c>
      <c r="AD28" s="99">
        <f>'Matrice Var-Covar'!AD76</f>
        <v>4.5822935737813653E-2</v>
      </c>
      <c r="AE28" s="99">
        <f>'Matrice Var-Covar'!AE76</f>
        <v>1.1343139100998703E-2</v>
      </c>
      <c r="AF28" s="99">
        <f>'Matrice Var-Covar'!AF76</f>
        <v>4.9811611574497615E-2</v>
      </c>
      <c r="AG28" s="99">
        <f>'Matrice Var-Covar'!AG76</f>
        <v>4.8934956428149566E-2</v>
      </c>
      <c r="AH28" s="99">
        <f>'Matrice Var-Covar'!AH76</f>
        <v>4.2348548313200915E-3</v>
      </c>
      <c r="AI28" s="99">
        <f>'Matrice Var-Covar'!AI76</f>
        <v>4.0296744313094497E-2</v>
      </c>
      <c r="AJ28" s="99">
        <f>'Matrice Var-Covar'!AJ76</f>
        <v>1.745968175997667E-2</v>
      </c>
      <c r="AK28" s="99">
        <f>'Matrice Var-Covar'!AK76</f>
        <v>5.2719255028664917E-3</v>
      </c>
      <c r="AL28" s="99">
        <f>'Matrice Var-Covar'!AL76</f>
        <v>1.1928748841759474E-2</v>
      </c>
      <c r="AM28" s="99">
        <f>'Matrice Var-Covar'!AM76</f>
        <v>4.6901152172643137E-2</v>
      </c>
      <c r="AN28" s="99">
        <f>'Matrice Var-Covar'!AN76</f>
        <v>4.6889989161263163E-2</v>
      </c>
      <c r="AO28" s="99">
        <f>'Matrice Var-Covar'!AO76</f>
        <v>2.772234051475576E-2</v>
      </c>
      <c r="AP28" s="99">
        <f>'Matrice Var-Covar'!AP76</f>
        <v>6.6507775354348764E-2</v>
      </c>
      <c r="AQ28" s="99">
        <f>'Matrice Var-Covar'!AQ76</f>
        <v>3.4905736433191274E-2</v>
      </c>
      <c r="AR28" s="99">
        <f>'Matrice Var-Covar'!AR76</f>
        <v>2.138544419478948E-2</v>
      </c>
      <c r="AS28" s="99">
        <f>'Matrice Var-Covar'!AS76</f>
        <v>-3.9378973290879271E-3</v>
      </c>
      <c r="AT28" s="99">
        <f>'Matrice Var-Covar'!AT76</f>
        <v>2.1278431727504214E-2</v>
      </c>
      <c r="AU28" s="99">
        <f>'Matrice Var-Covar'!AU76</f>
        <v>2.5342603785421802E-2</v>
      </c>
      <c r="AV28" s="99">
        <f>'Matrice Var-Covar'!AV76</f>
        <v>5.816682921952609E-3</v>
      </c>
      <c r="AW28" s="99">
        <f>'Matrice Var-Covar'!AW76</f>
        <v>3.3425912223860654E-2</v>
      </c>
      <c r="AX28" s="99">
        <f>'Matrice Var-Covar'!AX76</f>
        <v>5.0847307217090347E-2</v>
      </c>
      <c r="AY28" s="99">
        <f>'Matrice Var-Covar'!AY76</f>
        <v>3.5754173490548977E-2</v>
      </c>
      <c r="AZ28" s="99">
        <f>'Matrice Var-Covar'!AZ76</f>
        <v>5.7551878355381697E-2</v>
      </c>
      <c r="BB28" s="10"/>
      <c r="BC28" s="10"/>
      <c r="BK28" s="26"/>
      <c r="BL28" s="26"/>
      <c r="BM28" s="26"/>
      <c r="BN28" s="26"/>
      <c r="BO28" s="26"/>
    </row>
    <row r="29" spans="2:67" ht="14" thickBot="1">
      <c r="B29" s="25" t="str">
        <f>'Matrice Var-Covar'!B77</f>
        <v>ENI</v>
      </c>
      <c r="C29" s="99">
        <f>'Matrice Var-Covar'!C77</f>
        <v>1.1521079779024411E-2</v>
      </c>
      <c r="D29" s="99">
        <f>'Matrice Var-Covar'!D77</f>
        <v>1.8965644489024828E-2</v>
      </c>
      <c r="E29" s="99">
        <f>'Matrice Var-Covar'!E77</f>
        <v>2.7468911055720781E-2</v>
      </c>
      <c r="F29" s="99">
        <f>'Matrice Var-Covar'!F77</f>
        <v>8.2980654187155192E-3</v>
      </c>
      <c r="G29" s="99">
        <f>'Matrice Var-Covar'!G77</f>
        <v>1.2734905076430356E-2</v>
      </c>
      <c r="H29" s="99">
        <f>'Matrice Var-Covar'!H77</f>
        <v>1.1031044327664255E-2</v>
      </c>
      <c r="I29" s="99">
        <f>'Matrice Var-Covar'!I77</f>
        <v>1.8893435833142312E-2</v>
      </c>
      <c r="J29" s="99">
        <f>'Matrice Var-Covar'!J77</f>
        <v>2.6374259409061001E-3</v>
      </c>
      <c r="K29" s="99">
        <f>'Matrice Var-Covar'!K77</f>
        <v>1.8940869294884071E-2</v>
      </c>
      <c r="L29" s="99">
        <f>'Matrice Var-Covar'!L77</f>
        <v>1.0442164256151132E-2</v>
      </c>
      <c r="M29" s="99">
        <f>'Matrice Var-Covar'!M77</f>
        <v>2.7316051127454388E-2</v>
      </c>
      <c r="N29" s="99">
        <f>'Matrice Var-Covar'!N77</f>
        <v>2.2228621201158941E-2</v>
      </c>
      <c r="O29" s="99">
        <f>'Matrice Var-Covar'!O77</f>
        <v>2.3587480189953016E-2</v>
      </c>
      <c r="P29" s="99">
        <f>'Matrice Var-Covar'!P77</f>
        <v>5.6724580071503342E-3</v>
      </c>
      <c r="Q29" s="99">
        <f>'Matrice Var-Covar'!Q77</f>
        <v>2.4446073004141915E-2</v>
      </c>
      <c r="R29" s="99">
        <f>'Matrice Var-Covar'!R77</f>
        <v>1.9382284802956274E-2</v>
      </c>
      <c r="S29" s="99">
        <f>'Matrice Var-Covar'!S77</f>
        <v>2.2614987460931255E-2</v>
      </c>
      <c r="T29" s="99">
        <f>'Matrice Var-Covar'!T77</f>
        <v>1.3967397310061155E-2</v>
      </c>
      <c r="U29" s="99">
        <f>'Matrice Var-Covar'!U77</f>
        <v>2.3030823212674408E-2</v>
      </c>
      <c r="V29" s="99">
        <f>'Matrice Var-Covar'!V77</f>
        <v>4.0465329502966323E-2</v>
      </c>
      <c r="W29" s="99">
        <f>'Matrice Var-Covar'!W77</f>
        <v>1.8124076949730426E-2</v>
      </c>
      <c r="X29" s="99">
        <f>'Matrice Var-Covar'!X77</f>
        <v>2.2168602799828678E-2</v>
      </c>
      <c r="Y29" s="99">
        <f>'Matrice Var-Covar'!Y77</f>
        <v>1.8803056270373181E-2</v>
      </c>
      <c r="Z29" s="99">
        <f>'Matrice Var-Covar'!Z77</f>
        <v>2.1367302254290496E-2</v>
      </c>
      <c r="AA29" s="99">
        <f>'Matrice Var-Covar'!AA77</f>
        <v>9.179499924613501E-3</v>
      </c>
      <c r="AB29" s="99">
        <f>'Matrice Var-Covar'!AB77</f>
        <v>3.1615156539901686E-3</v>
      </c>
      <c r="AC29" s="99">
        <f>'Matrice Var-Covar'!AC77</f>
        <v>7.2477840521664103E-3</v>
      </c>
      <c r="AD29" s="99">
        <f>'Matrice Var-Covar'!AD77</f>
        <v>1.6219309020517512E-2</v>
      </c>
      <c r="AE29" s="99">
        <f>'Matrice Var-Covar'!AE77</f>
        <v>2.2688501717564478E-3</v>
      </c>
      <c r="AF29" s="99">
        <f>'Matrice Var-Covar'!AF77</f>
        <v>2.5658529012234428E-2</v>
      </c>
      <c r="AG29" s="99">
        <f>'Matrice Var-Covar'!AG77</f>
        <v>1.5612206059905031E-2</v>
      </c>
      <c r="AH29" s="99">
        <f>'Matrice Var-Covar'!AH77</f>
        <v>4.2674417461884828E-3</v>
      </c>
      <c r="AI29" s="99">
        <f>'Matrice Var-Covar'!AI77</f>
        <v>1.5109473586814196E-2</v>
      </c>
      <c r="AJ29" s="99">
        <f>'Matrice Var-Covar'!AJ77</f>
        <v>8.1326275242740789E-3</v>
      </c>
      <c r="AK29" s="99">
        <f>'Matrice Var-Covar'!AK77</f>
        <v>-2.7255100586119842E-3</v>
      </c>
      <c r="AL29" s="99">
        <f>'Matrice Var-Covar'!AL77</f>
        <v>5.2600855656768043E-3</v>
      </c>
      <c r="AM29" s="99">
        <f>'Matrice Var-Covar'!AM77</f>
        <v>1.722790612247212E-2</v>
      </c>
      <c r="AN29" s="99">
        <f>'Matrice Var-Covar'!AN77</f>
        <v>2.3366704229453042E-2</v>
      </c>
      <c r="AO29" s="99">
        <f>'Matrice Var-Covar'!AO77</f>
        <v>2.0462786421843415E-2</v>
      </c>
      <c r="AP29" s="99">
        <f>'Matrice Var-Covar'!AP77</f>
        <v>3.0140504183445032E-2</v>
      </c>
      <c r="AQ29" s="99">
        <f>'Matrice Var-Covar'!AQ77</f>
        <v>1.712002470943317E-2</v>
      </c>
      <c r="AR29" s="99">
        <f>'Matrice Var-Covar'!AR77</f>
        <v>1.2142239740075687E-2</v>
      </c>
      <c r="AS29" s="99">
        <f>'Matrice Var-Covar'!AS77</f>
        <v>5.5259432479336391E-3</v>
      </c>
      <c r="AT29" s="99">
        <f>'Matrice Var-Covar'!AT77</f>
        <v>7.6709744587661359E-3</v>
      </c>
      <c r="AU29" s="99">
        <f>'Matrice Var-Covar'!AU77</f>
        <v>1.1721966385969474E-2</v>
      </c>
      <c r="AV29" s="99">
        <f>'Matrice Var-Covar'!AV77</f>
        <v>7.3538553806129165E-3</v>
      </c>
      <c r="AW29" s="99">
        <f>'Matrice Var-Covar'!AW77</f>
        <v>1.8023380751721763E-2</v>
      </c>
      <c r="AX29" s="99">
        <f>'Matrice Var-Covar'!AX77</f>
        <v>2.7519052002526384E-2</v>
      </c>
      <c r="AY29" s="99">
        <f>'Matrice Var-Covar'!AY77</f>
        <v>2.4122619206284328E-2</v>
      </c>
      <c r="AZ29" s="99">
        <f>'Matrice Var-Covar'!AZ77</f>
        <v>2.4074441732413937E-2</v>
      </c>
      <c r="BB29" s="10"/>
      <c r="BC29" s="10"/>
      <c r="BK29" s="26"/>
      <c r="BL29" s="26"/>
      <c r="BM29" s="26"/>
      <c r="BN29" s="26"/>
      <c r="BO29" s="26"/>
    </row>
    <row r="30" spans="2:67" ht="14" thickBot="1">
      <c r="B30" s="25" t="str">
        <f>'Matrice Var-Covar'!B78</f>
        <v>BMW</v>
      </c>
      <c r="C30" s="99">
        <f>'Matrice Var-Covar'!C78</f>
        <v>1.9604294499951234E-2</v>
      </c>
      <c r="D30" s="99">
        <f>'Matrice Var-Covar'!D78</f>
        <v>3.9739148680559035E-2</v>
      </c>
      <c r="E30" s="99">
        <f>'Matrice Var-Covar'!E78</f>
        <v>1.938389323118522E-2</v>
      </c>
      <c r="F30" s="99">
        <f>'Matrice Var-Covar'!F78</f>
        <v>1.1153528292681495E-2</v>
      </c>
      <c r="G30" s="99">
        <f>'Matrice Var-Covar'!G78</f>
        <v>3.1358841847548259E-2</v>
      </c>
      <c r="H30" s="99">
        <f>'Matrice Var-Covar'!H78</f>
        <v>2.2048166426255615E-2</v>
      </c>
      <c r="I30" s="99">
        <f>'Matrice Var-Covar'!I78</f>
        <v>4.1074226786225992E-2</v>
      </c>
      <c r="J30" s="99">
        <f>'Matrice Var-Covar'!J78</f>
        <v>7.1298479626983133E-3</v>
      </c>
      <c r="K30" s="99">
        <f>'Matrice Var-Covar'!K78</f>
        <v>3.3594945118896123E-2</v>
      </c>
      <c r="L30" s="99">
        <f>'Matrice Var-Covar'!L78</f>
        <v>8.3695046756082202E-3</v>
      </c>
      <c r="M30" s="99">
        <f>'Matrice Var-Covar'!M78</f>
        <v>2.8610711060643911E-2</v>
      </c>
      <c r="N30" s="99">
        <f>'Matrice Var-Covar'!N78</f>
        <v>4.2805322152399523E-2</v>
      </c>
      <c r="O30" s="99">
        <f>'Matrice Var-Covar'!O78</f>
        <v>4.8621866966527982E-2</v>
      </c>
      <c r="P30" s="99">
        <f>'Matrice Var-Covar'!P78</f>
        <v>3.0668336178135263E-4</v>
      </c>
      <c r="Q30" s="99">
        <f>'Matrice Var-Covar'!Q78</f>
        <v>2.2087039189475445E-2</v>
      </c>
      <c r="R30" s="99">
        <f>'Matrice Var-Covar'!R78</f>
        <v>6.7160635159321053E-2</v>
      </c>
      <c r="S30" s="99">
        <f>'Matrice Var-Covar'!S78</f>
        <v>3.3249676277874111E-2</v>
      </c>
      <c r="T30" s="99">
        <f>'Matrice Var-Covar'!T78</f>
        <v>1.5568783081583729E-2</v>
      </c>
      <c r="U30" s="99">
        <f>'Matrice Var-Covar'!U78</f>
        <v>6.5150740302903992E-2</v>
      </c>
      <c r="V30" s="99">
        <f>'Matrice Var-Covar'!V78</f>
        <v>1.8124076949730426E-2</v>
      </c>
      <c r="W30" s="99">
        <f>'Matrice Var-Covar'!W78</f>
        <v>7.6389386349860755E-2</v>
      </c>
      <c r="X30" s="99">
        <f>'Matrice Var-Covar'!X78</f>
        <v>4.608707550911742E-2</v>
      </c>
      <c r="Y30" s="99">
        <f>'Matrice Var-Covar'!Y78</f>
        <v>2.6411705719879421E-2</v>
      </c>
      <c r="Z30" s="99">
        <f>'Matrice Var-Covar'!Z78</f>
        <v>2.1242295263841259E-2</v>
      </c>
      <c r="AA30" s="99">
        <f>'Matrice Var-Covar'!AA78</f>
        <v>4.8447804702589949E-3</v>
      </c>
      <c r="AB30" s="99">
        <f>'Matrice Var-Covar'!AB78</f>
        <v>5.1304034481333572E-3</v>
      </c>
      <c r="AC30" s="99">
        <f>'Matrice Var-Covar'!AC78</f>
        <v>2.0135974630317344E-2</v>
      </c>
      <c r="AD30" s="99">
        <f>'Matrice Var-Covar'!AD78</f>
        <v>3.2014767123655828E-2</v>
      </c>
      <c r="AE30" s="99">
        <f>'Matrice Var-Covar'!AE78</f>
        <v>1.015300109434975E-2</v>
      </c>
      <c r="AF30" s="99">
        <f>'Matrice Var-Covar'!AF78</f>
        <v>3.7068179717856767E-2</v>
      </c>
      <c r="AG30" s="99">
        <f>'Matrice Var-Covar'!AG78</f>
        <v>4.271307752421194E-2</v>
      </c>
      <c r="AH30" s="99">
        <f>'Matrice Var-Covar'!AH78</f>
        <v>-2.2051696710994988E-3</v>
      </c>
      <c r="AI30" s="99">
        <f>'Matrice Var-Covar'!AI78</f>
        <v>3.2786548129894601E-2</v>
      </c>
      <c r="AJ30" s="99">
        <f>'Matrice Var-Covar'!AJ78</f>
        <v>1.2095162345249502E-2</v>
      </c>
      <c r="AK30" s="99">
        <f>'Matrice Var-Covar'!AK78</f>
        <v>1.9982187078500481E-3</v>
      </c>
      <c r="AL30" s="99">
        <f>'Matrice Var-Covar'!AL78</f>
        <v>1.0557579393521971E-2</v>
      </c>
      <c r="AM30" s="99">
        <f>'Matrice Var-Covar'!AM78</f>
        <v>3.5725313977600044E-2</v>
      </c>
      <c r="AN30" s="99">
        <f>'Matrice Var-Covar'!AN78</f>
        <v>3.3318816726668088E-2</v>
      </c>
      <c r="AO30" s="99">
        <f>'Matrice Var-Covar'!AO78</f>
        <v>1.8280475757937856E-2</v>
      </c>
      <c r="AP30" s="99">
        <f>'Matrice Var-Covar'!AP78</f>
        <v>5.2716896260946264E-2</v>
      </c>
      <c r="AQ30" s="99">
        <f>'Matrice Var-Covar'!AQ78</f>
        <v>2.2690119110526041E-2</v>
      </c>
      <c r="AR30" s="99">
        <f>'Matrice Var-Covar'!AR78</f>
        <v>1.8685777281786917E-2</v>
      </c>
      <c r="AS30" s="99">
        <f>'Matrice Var-Covar'!AS78</f>
        <v>-1.4605337792769357E-3</v>
      </c>
      <c r="AT30" s="99">
        <f>'Matrice Var-Covar'!AT78</f>
        <v>1.2668715712602651E-2</v>
      </c>
      <c r="AU30" s="99">
        <f>'Matrice Var-Covar'!AU78</f>
        <v>2.4505219167530456E-2</v>
      </c>
      <c r="AV30" s="99">
        <f>'Matrice Var-Covar'!AV78</f>
        <v>6.7977862463254671E-3</v>
      </c>
      <c r="AW30" s="99">
        <f>'Matrice Var-Covar'!AW78</f>
        <v>2.2789549928406747E-2</v>
      </c>
      <c r="AX30" s="99">
        <f>'Matrice Var-Covar'!AX78</f>
        <v>3.8687352136015471E-2</v>
      </c>
      <c r="AY30" s="99">
        <f>'Matrice Var-Covar'!AY78</f>
        <v>2.4555143130882508E-2</v>
      </c>
      <c r="AZ30" s="99">
        <f>'Matrice Var-Covar'!AZ78</f>
        <v>5.2089268745952919E-2</v>
      </c>
      <c r="BB30" s="10"/>
      <c r="BC30" s="10"/>
      <c r="BK30" s="26"/>
      <c r="BL30" s="26"/>
      <c r="BM30" s="26"/>
      <c r="BN30" s="26"/>
      <c r="BO30" s="26"/>
    </row>
    <row r="31" spans="2:67" ht="14" thickBot="1">
      <c r="B31" s="25" t="str">
        <f>'Matrice Var-Covar'!B79</f>
        <v>AXA</v>
      </c>
      <c r="C31" s="99">
        <f>'Matrice Var-Covar'!C79</f>
        <v>1.6846051353877366E-2</v>
      </c>
      <c r="D31" s="99">
        <f>'Matrice Var-Covar'!D79</f>
        <v>3.3347330279933939E-2</v>
      </c>
      <c r="E31" s="99">
        <f>'Matrice Var-Covar'!E79</f>
        <v>2.8130708961043055E-2</v>
      </c>
      <c r="F31" s="99">
        <f>'Matrice Var-Covar'!F79</f>
        <v>1.7872563683756858E-2</v>
      </c>
      <c r="G31" s="99">
        <f>'Matrice Var-Covar'!G79</f>
        <v>3.946796777965117E-2</v>
      </c>
      <c r="H31" s="99">
        <f>'Matrice Var-Covar'!H79</f>
        <v>2.8533282549377859E-2</v>
      </c>
      <c r="I31" s="99">
        <f>'Matrice Var-Covar'!I79</f>
        <v>5.027421296931419E-2</v>
      </c>
      <c r="J31" s="99">
        <f>'Matrice Var-Covar'!J79</f>
        <v>-7.2001446367480368E-4</v>
      </c>
      <c r="K31" s="99">
        <f>'Matrice Var-Covar'!K79</f>
        <v>3.4641222550734319E-2</v>
      </c>
      <c r="L31" s="99">
        <f>'Matrice Var-Covar'!L79</f>
        <v>1.5163127992946354E-2</v>
      </c>
      <c r="M31" s="99">
        <f>'Matrice Var-Covar'!M79</f>
        <v>4.0454170012758542E-2</v>
      </c>
      <c r="N31" s="99">
        <f>'Matrice Var-Covar'!N79</f>
        <v>7.7242160312740685E-2</v>
      </c>
      <c r="O31" s="99">
        <f>'Matrice Var-Covar'!O79</f>
        <v>4.4172350512516487E-2</v>
      </c>
      <c r="P31" s="99">
        <f>'Matrice Var-Covar'!P79</f>
        <v>5.0635508959550367E-3</v>
      </c>
      <c r="Q31" s="99">
        <f>'Matrice Var-Covar'!Q79</f>
        <v>3.7760743172048472E-2</v>
      </c>
      <c r="R31" s="99">
        <f>'Matrice Var-Covar'!R79</f>
        <v>6.7205120369870489E-2</v>
      </c>
      <c r="S31" s="99">
        <f>'Matrice Var-Covar'!S79</f>
        <v>6.6196822648214457E-2</v>
      </c>
      <c r="T31" s="99">
        <f>'Matrice Var-Covar'!T79</f>
        <v>2.1409789749879608E-2</v>
      </c>
      <c r="U31" s="99">
        <f>'Matrice Var-Covar'!U79</f>
        <v>6.3587949844569225E-2</v>
      </c>
      <c r="V31" s="99">
        <f>'Matrice Var-Covar'!V79</f>
        <v>2.2168602799828678E-2</v>
      </c>
      <c r="W31" s="99">
        <f>'Matrice Var-Covar'!W79</f>
        <v>4.608707550911742E-2</v>
      </c>
      <c r="X31" s="99">
        <f>'Matrice Var-Covar'!X79</f>
        <v>0.11769791795823578</v>
      </c>
      <c r="Y31" s="99">
        <f>'Matrice Var-Covar'!Y79</f>
        <v>4.2037993844429855E-2</v>
      </c>
      <c r="Z31" s="99">
        <f>'Matrice Var-Covar'!Z79</f>
        <v>2.8940288254225243E-2</v>
      </c>
      <c r="AA31" s="99">
        <f>'Matrice Var-Covar'!AA79</f>
        <v>6.6617650664070301E-3</v>
      </c>
      <c r="AB31" s="99">
        <f>'Matrice Var-Covar'!AB79</f>
        <v>9.6118595405657002E-3</v>
      </c>
      <c r="AC31" s="99">
        <f>'Matrice Var-Covar'!AC79</f>
        <v>2.227934721720885E-2</v>
      </c>
      <c r="AD31" s="99">
        <f>'Matrice Var-Covar'!AD79</f>
        <v>4.4961433462562497E-2</v>
      </c>
      <c r="AE31" s="99">
        <f>'Matrice Var-Covar'!AE79</f>
        <v>4.8628817090026312E-3</v>
      </c>
      <c r="AF31" s="99">
        <f>'Matrice Var-Covar'!AF79</f>
        <v>6.9995367602533401E-2</v>
      </c>
      <c r="AG31" s="99">
        <f>'Matrice Var-Covar'!AG79</f>
        <v>4.4780050423977646E-2</v>
      </c>
      <c r="AH31" s="99">
        <f>'Matrice Var-Covar'!AH79</f>
        <v>3.345552536982324E-3</v>
      </c>
      <c r="AI31" s="99">
        <f>'Matrice Var-Covar'!AI79</f>
        <v>3.5333256317273201E-2</v>
      </c>
      <c r="AJ31" s="99">
        <f>'Matrice Var-Covar'!AJ79</f>
        <v>1.744894474384583E-2</v>
      </c>
      <c r="AK31" s="99">
        <f>'Matrice Var-Covar'!AK79</f>
        <v>-8.8126895192974634E-4</v>
      </c>
      <c r="AL31" s="99">
        <f>'Matrice Var-Covar'!AL79</f>
        <v>1.0513785086887193E-2</v>
      </c>
      <c r="AM31" s="99">
        <f>'Matrice Var-Covar'!AM79</f>
        <v>6.040312584032069E-2</v>
      </c>
      <c r="AN31" s="99">
        <f>'Matrice Var-Covar'!AN79</f>
        <v>4.5086399707053353E-2</v>
      </c>
      <c r="AO31" s="99">
        <f>'Matrice Var-Covar'!AO79</f>
        <v>3.6953173986489368E-2</v>
      </c>
      <c r="AP31" s="99">
        <f>'Matrice Var-Covar'!AP79</f>
        <v>9.4132725996537409E-2</v>
      </c>
      <c r="AQ31" s="99">
        <f>'Matrice Var-Covar'!AQ79</f>
        <v>4.5330172443204302E-2</v>
      </c>
      <c r="AR31" s="99">
        <f>'Matrice Var-Covar'!AR79</f>
        <v>3.1962932738238851E-2</v>
      </c>
      <c r="AS31" s="99">
        <f>'Matrice Var-Covar'!AS79</f>
        <v>-1.1106641524513693E-2</v>
      </c>
      <c r="AT31" s="99">
        <f>'Matrice Var-Covar'!AT79</f>
        <v>2.0402560400469692E-2</v>
      </c>
      <c r="AU31" s="99">
        <f>'Matrice Var-Covar'!AU79</f>
        <v>2.3837162425044769E-2</v>
      </c>
      <c r="AV31" s="99">
        <f>'Matrice Var-Covar'!AV79</f>
        <v>-8.2513178559210309E-4</v>
      </c>
      <c r="AW31" s="99">
        <f>'Matrice Var-Covar'!AW79</f>
        <v>2.2196255594516334E-2</v>
      </c>
      <c r="AX31" s="99">
        <f>'Matrice Var-Covar'!AX79</f>
        <v>4.9189213457146441E-2</v>
      </c>
      <c r="AY31" s="99">
        <f>'Matrice Var-Covar'!AY79</f>
        <v>4.4791269900059716E-2</v>
      </c>
      <c r="AZ31" s="99">
        <f>'Matrice Var-Covar'!AZ79</f>
        <v>7.9733482155606425E-2</v>
      </c>
      <c r="BB31" s="10"/>
      <c r="BC31" s="10"/>
      <c r="BK31" s="26"/>
      <c r="BL31" s="26"/>
      <c r="BM31" s="26"/>
      <c r="BN31" s="26"/>
      <c r="BO31" s="26"/>
    </row>
    <row r="32" spans="2:67" ht="14" thickBot="1">
      <c r="B32" s="25" t="str">
        <f>'Matrice Var-Covar'!B80</f>
        <v>VINCI</v>
      </c>
      <c r="C32" s="99">
        <f>'Matrice Var-Covar'!C80</f>
        <v>1.0645921952799672E-2</v>
      </c>
      <c r="D32" s="99">
        <f>'Matrice Var-Covar'!D80</f>
        <v>2.532308108931864E-2</v>
      </c>
      <c r="E32" s="99">
        <f>'Matrice Var-Covar'!E80</f>
        <v>2.1275336270956929E-2</v>
      </c>
      <c r="F32" s="99">
        <f>'Matrice Var-Covar'!F80</f>
        <v>1.2735365982631057E-2</v>
      </c>
      <c r="G32" s="99">
        <f>'Matrice Var-Covar'!G80</f>
        <v>1.9387013243340266E-2</v>
      </c>
      <c r="H32" s="99">
        <f>'Matrice Var-Covar'!H80</f>
        <v>1.6203194591363337E-2</v>
      </c>
      <c r="I32" s="99">
        <f>'Matrice Var-Covar'!I80</f>
        <v>2.9004570203586974E-2</v>
      </c>
      <c r="J32" s="99">
        <f>'Matrice Var-Covar'!J80</f>
        <v>9.7609455021962382E-4</v>
      </c>
      <c r="K32" s="99">
        <f>'Matrice Var-Covar'!K80</f>
        <v>1.55659656862456E-2</v>
      </c>
      <c r="L32" s="99">
        <f>'Matrice Var-Covar'!L80</f>
        <v>6.1525048769242576E-3</v>
      </c>
      <c r="M32" s="99">
        <f>'Matrice Var-Covar'!M80</f>
        <v>2.9218924460684546E-2</v>
      </c>
      <c r="N32" s="99">
        <f>'Matrice Var-Covar'!N80</f>
        <v>3.3947428033655212E-2</v>
      </c>
      <c r="O32" s="99">
        <f>'Matrice Var-Covar'!O80</f>
        <v>2.6469980302040612E-2</v>
      </c>
      <c r="P32" s="99">
        <f>'Matrice Var-Covar'!P80</f>
        <v>7.0140010525287068E-4</v>
      </c>
      <c r="Q32" s="99">
        <f>'Matrice Var-Covar'!Q80</f>
        <v>2.26843343783804E-2</v>
      </c>
      <c r="R32" s="99">
        <f>'Matrice Var-Covar'!R80</f>
        <v>2.8240847255380831E-2</v>
      </c>
      <c r="S32" s="99">
        <f>'Matrice Var-Covar'!S80</f>
        <v>3.2934014156620076E-2</v>
      </c>
      <c r="T32" s="99">
        <f>'Matrice Var-Covar'!T80</f>
        <v>1.0646513543045084E-2</v>
      </c>
      <c r="U32" s="99">
        <f>'Matrice Var-Covar'!U80</f>
        <v>3.5310753272812301E-2</v>
      </c>
      <c r="V32" s="99">
        <f>'Matrice Var-Covar'!V80</f>
        <v>1.8803056270373181E-2</v>
      </c>
      <c r="W32" s="99">
        <f>'Matrice Var-Covar'!W80</f>
        <v>2.6411705719879421E-2</v>
      </c>
      <c r="X32" s="99">
        <f>'Matrice Var-Covar'!X80</f>
        <v>4.2037993844429855E-2</v>
      </c>
      <c r="Y32" s="99">
        <f>'Matrice Var-Covar'!Y80</f>
        <v>5.4706191891984807E-2</v>
      </c>
      <c r="Z32" s="99">
        <f>'Matrice Var-Covar'!Z80</f>
        <v>2.6453262513035571E-2</v>
      </c>
      <c r="AA32" s="99">
        <f>'Matrice Var-Covar'!AA80</f>
        <v>-3.1738408731750998E-4</v>
      </c>
      <c r="AB32" s="99">
        <f>'Matrice Var-Covar'!AB80</f>
        <v>2.6609895588348307E-3</v>
      </c>
      <c r="AC32" s="99">
        <f>'Matrice Var-Covar'!AC80</f>
        <v>1.5858657172478197E-2</v>
      </c>
      <c r="AD32" s="99">
        <f>'Matrice Var-Covar'!AD80</f>
        <v>2.9801381820642181E-2</v>
      </c>
      <c r="AE32" s="99">
        <f>'Matrice Var-Covar'!AE80</f>
        <v>-6.6316237511992256E-4</v>
      </c>
      <c r="AF32" s="99">
        <f>'Matrice Var-Covar'!AF80</f>
        <v>3.1173591781019461E-2</v>
      </c>
      <c r="AG32" s="99">
        <f>'Matrice Var-Covar'!AG80</f>
        <v>3.1748802494076273E-2</v>
      </c>
      <c r="AH32" s="99">
        <f>'Matrice Var-Covar'!AH80</f>
        <v>-1.0131882654357211E-3</v>
      </c>
      <c r="AI32" s="99">
        <f>'Matrice Var-Covar'!AI80</f>
        <v>2.0525586865598223E-2</v>
      </c>
      <c r="AJ32" s="99">
        <f>'Matrice Var-Covar'!AJ80</f>
        <v>1.5750455972491608E-2</v>
      </c>
      <c r="AK32" s="99">
        <f>'Matrice Var-Covar'!AK80</f>
        <v>-1.0328754488961561E-3</v>
      </c>
      <c r="AL32" s="99">
        <f>'Matrice Var-Covar'!AL80</f>
        <v>9.1989992036417122E-3</v>
      </c>
      <c r="AM32" s="99">
        <f>'Matrice Var-Covar'!AM80</f>
        <v>3.4233813648492581E-2</v>
      </c>
      <c r="AN32" s="99">
        <f>'Matrice Var-Covar'!AN80</f>
        <v>2.5996529767138742E-2</v>
      </c>
      <c r="AO32" s="99">
        <f>'Matrice Var-Covar'!AO80</f>
        <v>2.2585941177691696E-2</v>
      </c>
      <c r="AP32" s="99">
        <f>'Matrice Var-Covar'!AP80</f>
        <v>4.7041016557248232E-2</v>
      </c>
      <c r="AQ32" s="99">
        <f>'Matrice Var-Covar'!AQ80</f>
        <v>2.8950795622482706E-2</v>
      </c>
      <c r="AR32" s="99">
        <f>'Matrice Var-Covar'!AR80</f>
        <v>2.3321459556553417E-2</v>
      </c>
      <c r="AS32" s="99">
        <f>'Matrice Var-Covar'!AS80</f>
        <v>-5.1372359372049725E-4</v>
      </c>
      <c r="AT32" s="99">
        <f>'Matrice Var-Covar'!AT80</f>
        <v>1.126940696656533E-2</v>
      </c>
      <c r="AU32" s="99">
        <f>'Matrice Var-Covar'!AU80</f>
        <v>2.0620832679494688E-2</v>
      </c>
      <c r="AV32" s="99">
        <f>'Matrice Var-Covar'!AV80</f>
        <v>1.0808012614692631E-3</v>
      </c>
      <c r="AW32" s="99">
        <f>'Matrice Var-Covar'!AW80</f>
        <v>2.3936506685653579E-2</v>
      </c>
      <c r="AX32" s="99">
        <f>'Matrice Var-Covar'!AX80</f>
        <v>3.2693278229521637E-2</v>
      </c>
      <c r="AY32" s="99">
        <f>'Matrice Var-Covar'!AY80</f>
        <v>2.5988695002632289E-2</v>
      </c>
      <c r="AZ32" s="99">
        <f>'Matrice Var-Covar'!AZ80</f>
        <v>3.8583361804378755E-2</v>
      </c>
      <c r="BB32" s="10"/>
      <c r="BC32" s="10"/>
      <c r="BK32" s="26"/>
      <c r="BL32" s="26"/>
      <c r="BM32" s="26"/>
      <c r="BN32" s="26"/>
      <c r="BO32" s="26"/>
    </row>
    <row r="33" spans="2:67" ht="14" thickBot="1">
      <c r="B33" s="25" t="str">
        <f>'Matrice Var-Covar'!B81</f>
        <v>ENEL</v>
      </c>
      <c r="C33" s="99">
        <f>'Matrice Var-Covar'!C81</f>
        <v>1.0999119853832107E-2</v>
      </c>
      <c r="D33" s="99">
        <f>'Matrice Var-Covar'!D81</f>
        <v>2.0923178159645235E-2</v>
      </c>
      <c r="E33" s="99">
        <f>'Matrice Var-Covar'!E81</f>
        <v>1.6777372040847713E-2</v>
      </c>
      <c r="F33" s="99">
        <f>'Matrice Var-Covar'!F81</f>
        <v>8.813617418859266E-3</v>
      </c>
      <c r="G33" s="99">
        <f>'Matrice Var-Covar'!G81</f>
        <v>1.5196259557225481E-2</v>
      </c>
      <c r="H33" s="99">
        <f>'Matrice Var-Covar'!H81</f>
        <v>1.2321339946399274E-2</v>
      </c>
      <c r="I33" s="99">
        <f>'Matrice Var-Covar'!I81</f>
        <v>2.1831921908773817E-2</v>
      </c>
      <c r="J33" s="99">
        <f>'Matrice Var-Covar'!J81</f>
        <v>5.9299219430263925E-3</v>
      </c>
      <c r="K33" s="99">
        <f>'Matrice Var-Covar'!K81</f>
        <v>1.5989216985780735E-2</v>
      </c>
      <c r="L33" s="99">
        <f>'Matrice Var-Covar'!L81</f>
        <v>1.3542449752445198E-2</v>
      </c>
      <c r="M33" s="99">
        <f>'Matrice Var-Covar'!M81</f>
        <v>2.5378099004844647E-2</v>
      </c>
      <c r="N33" s="99">
        <f>'Matrice Var-Covar'!N81</f>
        <v>2.4770164389317301E-2</v>
      </c>
      <c r="O33" s="99">
        <f>'Matrice Var-Covar'!O81</f>
        <v>2.0925150128325309E-2</v>
      </c>
      <c r="P33" s="99">
        <f>'Matrice Var-Covar'!P81</f>
        <v>9.2885980423415768E-3</v>
      </c>
      <c r="Q33" s="99">
        <f>'Matrice Var-Covar'!Q81</f>
        <v>1.8552389590176903E-2</v>
      </c>
      <c r="R33" s="99">
        <f>'Matrice Var-Covar'!R81</f>
        <v>2.5399994969961575E-2</v>
      </c>
      <c r="S33" s="99">
        <f>'Matrice Var-Covar'!S81</f>
        <v>3.3862058116323694E-2</v>
      </c>
      <c r="T33" s="99">
        <f>'Matrice Var-Covar'!T81</f>
        <v>1.1917663546273811E-2</v>
      </c>
      <c r="U33" s="99">
        <f>'Matrice Var-Covar'!U81</f>
        <v>2.996810225296994E-2</v>
      </c>
      <c r="V33" s="99">
        <f>'Matrice Var-Covar'!V81</f>
        <v>2.1367302254290496E-2</v>
      </c>
      <c r="W33" s="99">
        <f>'Matrice Var-Covar'!W81</f>
        <v>2.1242295263841259E-2</v>
      </c>
      <c r="X33" s="99">
        <f>'Matrice Var-Covar'!X81</f>
        <v>2.8940288254225243E-2</v>
      </c>
      <c r="Y33" s="99">
        <f>'Matrice Var-Covar'!Y81</f>
        <v>2.6453262513035571E-2</v>
      </c>
      <c r="Z33" s="99">
        <f>'Matrice Var-Covar'!Z81</f>
        <v>4.9930563947536595E-2</v>
      </c>
      <c r="AA33" s="99">
        <f>'Matrice Var-Covar'!AA81</f>
        <v>1.3330607718936275E-2</v>
      </c>
      <c r="AB33" s="99">
        <f>'Matrice Var-Covar'!AB81</f>
        <v>5.2825676517615598E-3</v>
      </c>
      <c r="AC33" s="99">
        <f>'Matrice Var-Covar'!AC81</f>
        <v>8.9661352631508449E-3</v>
      </c>
      <c r="AD33" s="99">
        <f>'Matrice Var-Covar'!AD81</f>
        <v>2.0539348064312891E-2</v>
      </c>
      <c r="AE33" s="99">
        <f>'Matrice Var-Covar'!AE81</f>
        <v>2.2443972280386062E-3</v>
      </c>
      <c r="AF33" s="99">
        <f>'Matrice Var-Covar'!AF81</f>
        <v>4.5791442090263444E-2</v>
      </c>
      <c r="AG33" s="99">
        <f>'Matrice Var-Covar'!AG81</f>
        <v>1.652468555243651E-2</v>
      </c>
      <c r="AH33" s="99">
        <f>'Matrice Var-Covar'!AH81</f>
        <v>6.0558960542760687E-3</v>
      </c>
      <c r="AI33" s="99">
        <f>'Matrice Var-Covar'!AI81</f>
        <v>1.2144968265285371E-2</v>
      </c>
      <c r="AJ33" s="99">
        <f>'Matrice Var-Covar'!AJ81</f>
        <v>1.9179018962636754E-2</v>
      </c>
      <c r="AK33" s="99">
        <f>'Matrice Var-Covar'!AK81</f>
        <v>2.2235255727175544E-3</v>
      </c>
      <c r="AL33" s="99">
        <f>'Matrice Var-Covar'!AL81</f>
        <v>3.0243941595978555E-3</v>
      </c>
      <c r="AM33" s="99">
        <f>'Matrice Var-Covar'!AM81</f>
        <v>2.4365805016523349E-2</v>
      </c>
      <c r="AN33" s="99">
        <f>'Matrice Var-Covar'!AN81</f>
        <v>2.4761195437274914E-2</v>
      </c>
      <c r="AO33" s="99">
        <f>'Matrice Var-Covar'!AO81</f>
        <v>2.40893962781627E-2</v>
      </c>
      <c r="AP33" s="99">
        <f>'Matrice Var-Covar'!AP81</f>
        <v>4.8119301791702797E-2</v>
      </c>
      <c r="AQ33" s="99">
        <f>'Matrice Var-Covar'!AQ81</f>
        <v>2.8333794262807903E-2</v>
      </c>
      <c r="AR33" s="99">
        <f>'Matrice Var-Covar'!AR81</f>
        <v>1.8736765463330148E-2</v>
      </c>
      <c r="AS33" s="99">
        <f>'Matrice Var-Covar'!AS81</f>
        <v>4.7365629213262037E-4</v>
      </c>
      <c r="AT33" s="99">
        <f>'Matrice Var-Covar'!AT81</f>
        <v>6.164726843534923E-3</v>
      </c>
      <c r="AU33" s="99">
        <f>'Matrice Var-Covar'!AU81</f>
        <v>2.0413524111765613E-2</v>
      </c>
      <c r="AV33" s="99">
        <f>'Matrice Var-Covar'!AV81</f>
        <v>-2.7130864071885905E-3</v>
      </c>
      <c r="AW33" s="99">
        <f>'Matrice Var-Covar'!AW81</f>
        <v>1.6658593203790574E-2</v>
      </c>
      <c r="AX33" s="99">
        <f>'Matrice Var-Covar'!AX81</f>
        <v>3.4125526797062364E-2</v>
      </c>
      <c r="AY33" s="99">
        <f>'Matrice Var-Covar'!AY81</f>
        <v>2.4049519958646473E-2</v>
      </c>
      <c r="AZ33" s="99">
        <f>'Matrice Var-Covar'!AZ81</f>
        <v>3.4403625346883848E-2</v>
      </c>
      <c r="BB33" s="10"/>
      <c r="BC33" s="10"/>
      <c r="BK33" s="26"/>
      <c r="BL33" s="26"/>
      <c r="BM33" s="26"/>
      <c r="BN33" s="26"/>
      <c r="BO33" s="26"/>
    </row>
    <row r="34" spans="2:67" ht="14" thickBot="1">
      <c r="B34" s="25" t="str">
        <f>'Matrice Var-Covar'!B82</f>
        <v>ING GROEP</v>
      </c>
      <c r="C34" s="99">
        <f>'Matrice Var-Covar'!C82</f>
        <v>3.0114785578466412E-2</v>
      </c>
      <c r="D34" s="99">
        <f>'Matrice Var-Covar'!D82</f>
        <v>9.6309865004146743E-3</v>
      </c>
      <c r="E34" s="99">
        <f>'Matrice Var-Covar'!E82</f>
        <v>4.8238454026778661E-3</v>
      </c>
      <c r="F34" s="99">
        <f>'Matrice Var-Covar'!F82</f>
        <v>2.1423396953458903E-3</v>
      </c>
      <c r="G34" s="99">
        <f>'Matrice Var-Covar'!G82</f>
        <v>6.7558297445476194E-3</v>
      </c>
      <c r="H34" s="99">
        <f>'Matrice Var-Covar'!H82</f>
        <v>-1.721253436450939E-3</v>
      </c>
      <c r="I34" s="99">
        <f>'Matrice Var-Covar'!I82</f>
        <v>3.4809518984151985E-3</v>
      </c>
      <c r="J34" s="99">
        <f>'Matrice Var-Covar'!J82</f>
        <v>3.6893929251057604E-2</v>
      </c>
      <c r="K34" s="99">
        <f>'Matrice Var-Covar'!K82</f>
        <v>1.5896492186020746E-2</v>
      </c>
      <c r="L34" s="99">
        <f>'Matrice Var-Covar'!L82</f>
        <v>1.0780842318668745E-2</v>
      </c>
      <c r="M34" s="99">
        <f>'Matrice Var-Covar'!M82</f>
        <v>1.9445434861313046E-2</v>
      </c>
      <c r="N34" s="99">
        <f>'Matrice Var-Covar'!N82</f>
        <v>3.6978140001441518E-3</v>
      </c>
      <c r="O34" s="99">
        <f>'Matrice Var-Covar'!O82</f>
        <v>8.3400627136136357E-3</v>
      </c>
      <c r="P34" s="99">
        <f>'Matrice Var-Covar'!P82</f>
        <v>8.7517810689781664E-2</v>
      </c>
      <c r="Q34" s="99">
        <f>'Matrice Var-Covar'!Q82</f>
        <v>-5.5431638341059278E-3</v>
      </c>
      <c r="R34" s="99">
        <f>'Matrice Var-Covar'!R82</f>
        <v>4.3335471996207547E-2</v>
      </c>
      <c r="S34" s="99">
        <f>'Matrice Var-Covar'!S82</f>
        <v>2.4450474392743029E-2</v>
      </c>
      <c r="T34" s="99">
        <f>'Matrice Var-Covar'!T82</f>
        <v>-1.5519125741098073E-3</v>
      </c>
      <c r="U34" s="99">
        <f>'Matrice Var-Covar'!U82</f>
        <v>1.1055561800396199E-2</v>
      </c>
      <c r="V34" s="99">
        <f>'Matrice Var-Covar'!V82</f>
        <v>9.179499924613501E-3</v>
      </c>
      <c r="W34" s="99">
        <f>'Matrice Var-Covar'!W82</f>
        <v>4.8447804702589949E-3</v>
      </c>
      <c r="X34" s="99">
        <f>'Matrice Var-Covar'!X82</f>
        <v>6.6617650664070301E-3</v>
      </c>
      <c r="Y34" s="99">
        <f>'Matrice Var-Covar'!Y82</f>
        <v>-3.1738408731750998E-4</v>
      </c>
      <c r="Z34" s="99">
        <f>'Matrice Var-Covar'!Z82</f>
        <v>1.3330607718936275E-2</v>
      </c>
      <c r="AA34" s="99">
        <f>'Matrice Var-Covar'!AA82</f>
        <v>0.1798304058363904</v>
      </c>
      <c r="AB34" s="99">
        <f>'Matrice Var-Covar'!AB82</f>
        <v>3.1727709127995794E-2</v>
      </c>
      <c r="AC34" s="99">
        <f>'Matrice Var-Covar'!AC82</f>
        <v>-2.1236175575003059E-3</v>
      </c>
      <c r="AD34" s="99">
        <f>'Matrice Var-Covar'!AD82</f>
        <v>1.2794709091560838E-2</v>
      </c>
      <c r="AE34" s="99">
        <f>'Matrice Var-Covar'!AE82</f>
        <v>5.1587743884035767E-2</v>
      </c>
      <c r="AF34" s="99">
        <f>'Matrice Var-Covar'!AF82</f>
        <v>2.6656546878247478E-2</v>
      </c>
      <c r="AG34" s="99">
        <f>'Matrice Var-Covar'!AG82</f>
        <v>-1.0658589603598256E-3</v>
      </c>
      <c r="AH34" s="99">
        <f>'Matrice Var-Covar'!AH82</f>
        <v>8.7717582552541959E-2</v>
      </c>
      <c r="AI34" s="99">
        <f>'Matrice Var-Covar'!AI82</f>
        <v>3.1228993863966804E-3</v>
      </c>
      <c r="AJ34" s="99">
        <f>'Matrice Var-Covar'!AJ82</f>
        <v>-1.9642442856637635E-3</v>
      </c>
      <c r="AK34" s="99">
        <f>'Matrice Var-Covar'!AK82</f>
        <v>3.6500883650144679E-2</v>
      </c>
      <c r="AL34" s="99">
        <f>'Matrice Var-Covar'!AL82</f>
        <v>4.946438575085756E-3</v>
      </c>
      <c r="AM34" s="99">
        <f>'Matrice Var-Covar'!AM82</f>
        <v>8.7422511277349089E-3</v>
      </c>
      <c r="AN34" s="99">
        <f>'Matrice Var-Covar'!AN82</f>
        <v>1.8847485839207478E-2</v>
      </c>
      <c r="AO34" s="99">
        <f>'Matrice Var-Covar'!AO82</f>
        <v>2.1944008230885487E-3</v>
      </c>
      <c r="AP34" s="99">
        <f>'Matrice Var-Covar'!AP82</f>
        <v>2.7751550600227722E-2</v>
      </c>
      <c r="AQ34" s="99">
        <f>'Matrice Var-Covar'!AQ82</f>
        <v>1.1791027165499065E-2</v>
      </c>
      <c r="AR34" s="99">
        <f>'Matrice Var-Covar'!AR82</f>
        <v>-8.5016975512086472E-3</v>
      </c>
      <c r="AS34" s="99">
        <f>'Matrice Var-Covar'!AS82</f>
        <v>5.5744086397314263E-2</v>
      </c>
      <c r="AT34" s="99">
        <f>'Matrice Var-Covar'!AT82</f>
        <v>7.6994093068291386E-4</v>
      </c>
      <c r="AU34" s="99">
        <f>'Matrice Var-Covar'!AU82</f>
        <v>8.5934025416422311E-3</v>
      </c>
      <c r="AV34" s="99">
        <f>'Matrice Var-Covar'!AV82</f>
        <v>3.060912393129718E-2</v>
      </c>
      <c r="AW34" s="99">
        <f>'Matrice Var-Covar'!AW82</f>
        <v>-2.6346087101000604E-3</v>
      </c>
      <c r="AX34" s="99">
        <f>'Matrice Var-Covar'!AX82</f>
        <v>1.7060283186293275E-2</v>
      </c>
      <c r="AY34" s="99">
        <f>'Matrice Var-Covar'!AY82</f>
        <v>8.6979012799406567E-3</v>
      </c>
      <c r="AZ34" s="99">
        <f>'Matrice Var-Covar'!AZ82</f>
        <v>8.354406446894851E-3</v>
      </c>
      <c r="BB34" s="10"/>
      <c r="BC34" s="10"/>
      <c r="BK34" s="26"/>
      <c r="BL34" s="26"/>
      <c r="BM34" s="26"/>
      <c r="BN34" s="26"/>
      <c r="BO34" s="26"/>
    </row>
    <row r="35" spans="2:67" ht="14" thickBot="1">
      <c r="B35" s="25" t="str">
        <f>'Matrice Var-Covar'!B83</f>
        <v>AIR LIQUIDE</v>
      </c>
      <c r="C35" s="99">
        <f>'Matrice Var-Covar'!C83</f>
        <v>5.4811574337614256E-3</v>
      </c>
      <c r="D35" s="99">
        <f>'Matrice Var-Covar'!D83</f>
        <v>1.3176713984521728E-3</v>
      </c>
      <c r="E35" s="99">
        <f>'Matrice Var-Covar'!E83</f>
        <v>4.6663751754576677E-4</v>
      </c>
      <c r="F35" s="99">
        <f>'Matrice Var-Covar'!F83</f>
        <v>-7.2396992477854138E-4</v>
      </c>
      <c r="G35" s="99">
        <f>'Matrice Var-Covar'!G83</f>
        <v>3.9642312760368214E-3</v>
      </c>
      <c r="H35" s="99">
        <f>'Matrice Var-Covar'!H83</f>
        <v>1.7735938763796778E-3</v>
      </c>
      <c r="I35" s="99">
        <f>'Matrice Var-Covar'!I83</f>
        <v>3.025976884589273E-3</v>
      </c>
      <c r="J35" s="99">
        <f>'Matrice Var-Covar'!J83</f>
        <v>1.2273301386394615E-2</v>
      </c>
      <c r="K35" s="99">
        <f>'Matrice Var-Covar'!K83</f>
        <v>4.5915821597334264E-3</v>
      </c>
      <c r="L35" s="99">
        <f>'Matrice Var-Covar'!L83</f>
        <v>-1.9384796116956942E-4</v>
      </c>
      <c r="M35" s="99">
        <f>'Matrice Var-Covar'!M83</f>
        <v>4.0844062729660591E-3</v>
      </c>
      <c r="N35" s="99">
        <f>'Matrice Var-Covar'!N83</f>
        <v>3.2995764758841596E-3</v>
      </c>
      <c r="O35" s="99">
        <f>'Matrice Var-Covar'!O83</f>
        <v>4.312870456596514E-3</v>
      </c>
      <c r="P35" s="99">
        <f>'Matrice Var-Covar'!P83</f>
        <v>2.2187644626521133E-2</v>
      </c>
      <c r="Q35" s="99">
        <f>'Matrice Var-Covar'!Q83</f>
        <v>6.6906813752587082E-3</v>
      </c>
      <c r="R35" s="99">
        <f>'Matrice Var-Covar'!R83</f>
        <v>1.9888368289305014E-2</v>
      </c>
      <c r="S35" s="99">
        <f>'Matrice Var-Covar'!S83</f>
        <v>7.7557795447812461E-3</v>
      </c>
      <c r="T35" s="99">
        <f>'Matrice Var-Covar'!T83</f>
        <v>1.8012536086804813E-3</v>
      </c>
      <c r="U35" s="99">
        <f>'Matrice Var-Covar'!U83</f>
        <v>6.8894075198690456E-3</v>
      </c>
      <c r="V35" s="99">
        <f>'Matrice Var-Covar'!V83</f>
        <v>3.1615156539901686E-3</v>
      </c>
      <c r="W35" s="99">
        <f>'Matrice Var-Covar'!W83</f>
        <v>5.1304034481333572E-3</v>
      </c>
      <c r="X35" s="99">
        <f>'Matrice Var-Covar'!X83</f>
        <v>9.6118595405657002E-3</v>
      </c>
      <c r="Y35" s="99">
        <f>'Matrice Var-Covar'!Y83</f>
        <v>2.6609895588348307E-3</v>
      </c>
      <c r="Z35" s="99">
        <f>'Matrice Var-Covar'!Z83</f>
        <v>5.2825676517615598E-3</v>
      </c>
      <c r="AA35" s="99">
        <f>'Matrice Var-Covar'!AA83</f>
        <v>3.1727709127995794E-2</v>
      </c>
      <c r="AB35" s="99">
        <f>'Matrice Var-Covar'!AB83</f>
        <v>2.5607093248538555E-2</v>
      </c>
      <c r="AC35" s="99">
        <f>'Matrice Var-Covar'!AC83</f>
        <v>-2.2343725233489537E-3</v>
      </c>
      <c r="AD35" s="99">
        <f>'Matrice Var-Covar'!AD83</f>
        <v>3.189931540872474E-3</v>
      </c>
      <c r="AE35" s="99">
        <f>'Matrice Var-Covar'!AE83</f>
        <v>1.1341512229300741E-2</v>
      </c>
      <c r="AF35" s="99">
        <f>'Matrice Var-Covar'!AF83</f>
        <v>1.2478669903175536E-2</v>
      </c>
      <c r="AG35" s="99">
        <f>'Matrice Var-Covar'!AG83</f>
        <v>2.5751271199877719E-3</v>
      </c>
      <c r="AH35" s="99">
        <f>'Matrice Var-Covar'!AH83</f>
        <v>2.1638457937412481E-2</v>
      </c>
      <c r="AI35" s="99">
        <f>'Matrice Var-Covar'!AI83</f>
        <v>2.7181695371096249E-3</v>
      </c>
      <c r="AJ35" s="99">
        <f>'Matrice Var-Covar'!AJ83</f>
        <v>2.1898082918445192E-3</v>
      </c>
      <c r="AK35" s="99">
        <f>'Matrice Var-Covar'!AK83</f>
        <v>1.6179403426453538E-2</v>
      </c>
      <c r="AL35" s="99">
        <f>'Matrice Var-Covar'!AL83</f>
        <v>-1.0352830019607212E-3</v>
      </c>
      <c r="AM35" s="99">
        <f>'Matrice Var-Covar'!AM83</f>
        <v>5.7385843305425791E-3</v>
      </c>
      <c r="AN35" s="99">
        <f>'Matrice Var-Covar'!AN83</f>
        <v>5.7638096448414345E-3</v>
      </c>
      <c r="AO35" s="99">
        <f>'Matrice Var-Covar'!AO83</f>
        <v>6.6575622519438561E-3</v>
      </c>
      <c r="AP35" s="99">
        <f>'Matrice Var-Covar'!AP83</f>
        <v>1.2636047114157143E-2</v>
      </c>
      <c r="AQ35" s="99">
        <f>'Matrice Var-Covar'!AQ83</f>
        <v>3.6568143585025627E-3</v>
      </c>
      <c r="AR35" s="99">
        <f>'Matrice Var-Covar'!AR83</f>
        <v>-1.0626085349979373E-3</v>
      </c>
      <c r="AS35" s="99">
        <f>'Matrice Var-Covar'!AS83</f>
        <v>1.8231553012546645E-2</v>
      </c>
      <c r="AT35" s="99">
        <f>'Matrice Var-Covar'!AT83</f>
        <v>1.5041664435273662E-3</v>
      </c>
      <c r="AU35" s="99">
        <f>'Matrice Var-Covar'!AU83</f>
        <v>2.4519498009152965E-3</v>
      </c>
      <c r="AV35" s="99">
        <f>'Matrice Var-Covar'!AV83</f>
        <v>3.3552652952209823E-3</v>
      </c>
      <c r="AW35" s="99">
        <f>'Matrice Var-Covar'!AW83</f>
        <v>1.2025299959719622E-3</v>
      </c>
      <c r="AX35" s="99">
        <f>'Matrice Var-Covar'!AX83</f>
        <v>7.2176865141702603E-3</v>
      </c>
      <c r="AY35" s="99">
        <f>'Matrice Var-Covar'!AY83</f>
        <v>9.513114428420847E-3</v>
      </c>
      <c r="AZ35" s="99">
        <f>'Matrice Var-Covar'!AZ83</f>
        <v>1.0666377335988835E-2</v>
      </c>
      <c r="BB35" s="10"/>
      <c r="BC35" s="10"/>
      <c r="BK35" s="26"/>
      <c r="BL35" s="26"/>
      <c r="BM35" s="26"/>
      <c r="BN35" s="26"/>
      <c r="BO35" s="26"/>
    </row>
    <row r="36" spans="2:67" ht="14" thickBot="1">
      <c r="B36" s="25" t="str">
        <f>'Matrice Var-Covar'!B84</f>
        <v>DANONE</v>
      </c>
      <c r="C36" s="99">
        <f>'Matrice Var-Covar'!C84</f>
        <v>1.1716479785799577E-2</v>
      </c>
      <c r="D36" s="99">
        <f>'Matrice Var-Covar'!D84</f>
        <v>1.5522860987778156E-2</v>
      </c>
      <c r="E36" s="99">
        <f>'Matrice Var-Covar'!E84</f>
        <v>1.0682761577858108E-2</v>
      </c>
      <c r="F36" s="99">
        <f>'Matrice Var-Covar'!F84</f>
        <v>1.8193666094198618E-2</v>
      </c>
      <c r="G36" s="99">
        <f>'Matrice Var-Covar'!G84</f>
        <v>1.3847542324701926E-2</v>
      </c>
      <c r="H36" s="99">
        <f>'Matrice Var-Covar'!H84</f>
        <v>1.936231106605249E-2</v>
      </c>
      <c r="I36" s="99">
        <f>'Matrice Var-Covar'!I84</f>
        <v>1.7004744179276346E-2</v>
      </c>
      <c r="J36" s="99">
        <f>'Matrice Var-Covar'!J84</f>
        <v>3.9223903390913136E-3</v>
      </c>
      <c r="K36" s="99">
        <f>'Matrice Var-Covar'!K84</f>
        <v>1.8539660050942777E-2</v>
      </c>
      <c r="L36" s="99">
        <f>'Matrice Var-Covar'!L84</f>
        <v>6.12925125452673E-3</v>
      </c>
      <c r="M36" s="99">
        <f>'Matrice Var-Covar'!M84</f>
        <v>1.5550653036120802E-2</v>
      </c>
      <c r="N36" s="99">
        <f>'Matrice Var-Covar'!N84</f>
        <v>1.916972107403226E-2</v>
      </c>
      <c r="O36" s="99">
        <f>'Matrice Var-Covar'!O84</f>
        <v>1.6431538050938284E-2</v>
      </c>
      <c r="P36" s="99">
        <f>'Matrice Var-Covar'!P84</f>
        <v>-2.7378574467165472E-3</v>
      </c>
      <c r="Q36" s="99">
        <f>'Matrice Var-Covar'!Q84</f>
        <v>8.5909569962673155E-3</v>
      </c>
      <c r="R36" s="99">
        <f>'Matrice Var-Covar'!R84</f>
        <v>2.281707186084107E-2</v>
      </c>
      <c r="S36" s="99">
        <f>'Matrice Var-Covar'!S84</f>
        <v>1.2485290836898085E-2</v>
      </c>
      <c r="T36" s="99">
        <f>'Matrice Var-Covar'!T84</f>
        <v>1.0315802037437686E-2</v>
      </c>
      <c r="U36" s="99">
        <f>'Matrice Var-Covar'!U84</f>
        <v>2.2454632083361292E-2</v>
      </c>
      <c r="V36" s="99">
        <f>'Matrice Var-Covar'!V84</f>
        <v>7.2477840521664103E-3</v>
      </c>
      <c r="W36" s="99">
        <f>'Matrice Var-Covar'!W84</f>
        <v>2.0135974630317344E-2</v>
      </c>
      <c r="X36" s="99">
        <f>'Matrice Var-Covar'!X84</f>
        <v>2.227934721720885E-2</v>
      </c>
      <c r="Y36" s="99">
        <f>'Matrice Var-Covar'!Y84</f>
        <v>1.5858657172478197E-2</v>
      </c>
      <c r="Z36" s="99">
        <f>'Matrice Var-Covar'!Z84</f>
        <v>8.9661352631508449E-3</v>
      </c>
      <c r="AA36" s="99">
        <f>'Matrice Var-Covar'!AA84</f>
        <v>-2.1236175575003059E-3</v>
      </c>
      <c r="AB36" s="99">
        <f>'Matrice Var-Covar'!AB84</f>
        <v>-2.2343725233489537E-3</v>
      </c>
      <c r="AC36" s="99">
        <f>'Matrice Var-Covar'!AC84</f>
        <v>2.943516249299849E-2</v>
      </c>
      <c r="AD36" s="99">
        <f>'Matrice Var-Covar'!AD84</f>
        <v>1.7020405688104312E-2</v>
      </c>
      <c r="AE36" s="99">
        <f>'Matrice Var-Covar'!AE84</f>
        <v>1.5245469868951683E-3</v>
      </c>
      <c r="AF36" s="99">
        <f>'Matrice Var-Covar'!AF84</f>
        <v>8.6056697285876466E-3</v>
      </c>
      <c r="AG36" s="99">
        <f>'Matrice Var-Covar'!AG84</f>
        <v>2.0986139560766993E-2</v>
      </c>
      <c r="AH36" s="99">
        <f>'Matrice Var-Covar'!AH84</f>
        <v>-5.179630481258927E-3</v>
      </c>
      <c r="AI36" s="99">
        <f>'Matrice Var-Covar'!AI84</f>
        <v>1.5944441250620469E-2</v>
      </c>
      <c r="AJ36" s="99">
        <f>'Matrice Var-Covar'!AJ84</f>
        <v>7.6830419563685918E-3</v>
      </c>
      <c r="AK36" s="99">
        <f>'Matrice Var-Covar'!AK84</f>
        <v>-3.2327622176187122E-3</v>
      </c>
      <c r="AL36" s="99">
        <f>'Matrice Var-Covar'!AL84</f>
        <v>1.0743342476355838E-2</v>
      </c>
      <c r="AM36" s="99">
        <f>'Matrice Var-Covar'!AM84</f>
        <v>1.8810001437810416E-2</v>
      </c>
      <c r="AN36" s="99">
        <f>'Matrice Var-Covar'!AN84</f>
        <v>1.3650800774042137E-2</v>
      </c>
      <c r="AO36" s="99">
        <f>'Matrice Var-Covar'!AO84</f>
        <v>1.4743233974100399E-2</v>
      </c>
      <c r="AP36" s="99">
        <f>'Matrice Var-Covar'!AP84</f>
        <v>1.5520895481325538E-2</v>
      </c>
      <c r="AQ36" s="99">
        <f>'Matrice Var-Covar'!AQ84</f>
        <v>9.853246127207678E-3</v>
      </c>
      <c r="AR36" s="99">
        <f>'Matrice Var-Covar'!AR84</f>
        <v>1.0367416325160618E-2</v>
      </c>
      <c r="AS36" s="99">
        <f>'Matrice Var-Covar'!AS84</f>
        <v>-6.3432786858316544E-3</v>
      </c>
      <c r="AT36" s="99">
        <f>'Matrice Var-Covar'!AT84</f>
        <v>8.948850915151043E-3</v>
      </c>
      <c r="AU36" s="99">
        <f>'Matrice Var-Covar'!AU84</f>
        <v>1.3089076806329163E-2</v>
      </c>
      <c r="AV36" s="99">
        <f>'Matrice Var-Covar'!AV84</f>
        <v>1.1379331960617329E-3</v>
      </c>
      <c r="AW36" s="99">
        <f>'Matrice Var-Covar'!AW84</f>
        <v>1.2030790114916815E-2</v>
      </c>
      <c r="AX36" s="99">
        <f>'Matrice Var-Covar'!AX84</f>
        <v>1.5172417032972943E-2</v>
      </c>
      <c r="AY36" s="99">
        <f>'Matrice Var-Covar'!AY84</f>
        <v>1.4301004991856429E-2</v>
      </c>
      <c r="AZ36" s="99">
        <f>'Matrice Var-Covar'!AZ84</f>
        <v>1.7821405059121581E-2</v>
      </c>
      <c r="BB36" s="10"/>
      <c r="BC36" s="10"/>
      <c r="BK36" s="26"/>
      <c r="BL36" s="26"/>
      <c r="BM36" s="26"/>
      <c r="BN36" s="26"/>
      <c r="BO36" s="26"/>
    </row>
    <row r="37" spans="2:67" ht="14" thickBot="1">
      <c r="B37" s="25" t="str">
        <f>'Matrice Var-Covar'!B85</f>
        <v>SAFRAN</v>
      </c>
      <c r="C37" s="99">
        <f>'Matrice Var-Covar'!C85</f>
        <v>2.0750512807671803E-2</v>
      </c>
      <c r="D37" s="99">
        <f>'Matrice Var-Covar'!D85</f>
        <v>3.1939525212515911E-2</v>
      </c>
      <c r="E37" s="99">
        <f>'Matrice Var-Covar'!E85</f>
        <v>1.5962195148919806E-2</v>
      </c>
      <c r="F37" s="99">
        <f>'Matrice Var-Covar'!F85</f>
        <v>1.7986956390210723E-2</v>
      </c>
      <c r="G37" s="99">
        <f>'Matrice Var-Covar'!G85</f>
        <v>2.3589894008349786E-2</v>
      </c>
      <c r="H37" s="99">
        <f>'Matrice Var-Covar'!H85</f>
        <v>2.0730658445588766E-2</v>
      </c>
      <c r="I37" s="99">
        <f>'Matrice Var-Covar'!I85</f>
        <v>3.2161597587913843E-2</v>
      </c>
      <c r="J37" s="99">
        <f>'Matrice Var-Covar'!J85</f>
        <v>-6.2486208561061236E-4</v>
      </c>
      <c r="K37" s="99">
        <f>'Matrice Var-Covar'!K85</f>
        <v>2.6513522089874633E-2</v>
      </c>
      <c r="L37" s="99">
        <f>'Matrice Var-Covar'!L85</f>
        <v>1.5765109565070382E-2</v>
      </c>
      <c r="M37" s="99">
        <f>'Matrice Var-Covar'!M85</f>
        <v>5.0783198581391617E-2</v>
      </c>
      <c r="N37" s="99">
        <f>'Matrice Var-Covar'!N85</f>
        <v>4.0499768914846419E-2</v>
      </c>
      <c r="O37" s="99">
        <f>'Matrice Var-Covar'!O85</f>
        <v>3.3525802898848156E-2</v>
      </c>
      <c r="P37" s="99">
        <f>'Matrice Var-Covar'!P85</f>
        <v>3.7717025859527013E-3</v>
      </c>
      <c r="Q37" s="99">
        <f>'Matrice Var-Covar'!Q85</f>
        <v>2.9913475596524547E-2</v>
      </c>
      <c r="R37" s="99">
        <f>'Matrice Var-Covar'!R85</f>
        <v>3.3513881907182588E-2</v>
      </c>
      <c r="S37" s="99">
        <f>'Matrice Var-Covar'!S85</f>
        <v>2.8361741633513911E-2</v>
      </c>
      <c r="T37" s="99">
        <f>'Matrice Var-Covar'!T85</f>
        <v>6.8097864041397616E-3</v>
      </c>
      <c r="U37" s="99">
        <f>'Matrice Var-Covar'!U85</f>
        <v>4.5822935737813653E-2</v>
      </c>
      <c r="V37" s="99">
        <f>'Matrice Var-Covar'!V85</f>
        <v>1.6219309020517512E-2</v>
      </c>
      <c r="W37" s="99">
        <f>'Matrice Var-Covar'!W85</f>
        <v>3.2014767123655828E-2</v>
      </c>
      <c r="X37" s="99">
        <f>'Matrice Var-Covar'!X85</f>
        <v>4.4961433462562497E-2</v>
      </c>
      <c r="Y37" s="99">
        <f>'Matrice Var-Covar'!Y85</f>
        <v>2.9801381820642181E-2</v>
      </c>
      <c r="Z37" s="99">
        <f>'Matrice Var-Covar'!Z85</f>
        <v>2.0539348064312891E-2</v>
      </c>
      <c r="AA37" s="99">
        <f>'Matrice Var-Covar'!AA85</f>
        <v>1.2794709091560838E-2</v>
      </c>
      <c r="AB37" s="99">
        <f>'Matrice Var-Covar'!AB85</f>
        <v>3.189931540872474E-3</v>
      </c>
      <c r="AC37" s="99">
        <f>'Matrice Var-Covar'!AC85</f>
        <v>1.7020405688104312E-2</v>
      </c>
      <c r="AD37" s="99">
        <f>'Matrice Var-Covar'!AD85</f>
        <v>8.1105042091619214E-2</v>
      </c>
      <c r="AE37" s="99">
        <f>'Matrice Var-Covar'!AE85</f>
        <v>2.2439870595795152E-3</v>
      </c>
      <c r="AF37" s="99">
        <f>'Matrice Var-Covar'!AF85</f>
        <v>2.8078850812886604E-2</v>
      </c>
      <c r="AG37" s="99">
        <f>'Matrice Var-Covar'!AG85</f>
        <v>3.0457476278965112E-2</v>
      </c>
      <c r="AH37" s="99">
        <f>'Matrice Var-Covar'!AH85</f>
        <v>3.1197002993360859E-3</v>
      </c>
      <c r="AI37" s="99">
        <f>'Matrice Var-Covar'!AI85</f>
        <v>2.7134119126518703E-2</v>
      </c>
      <c r="AJ37" s="99">
        <f>'Matrice Var-Covar'!AJ85</f>
        <v>8.3834478201325526E-3</v>
      </c>
      <c r="AK37" s="99">
        <f>'Matrice Var-Covar'!AK85</f>
        <v>-7.7189683499530454E-3</v>
      </c>
      <c r="AL37" s="99">
        <f>'Matrice Var-Covar'!AL85</f>
        <v>1.0799353756313768E-2</v>
      </c>
      <c r="AM37" s="99">
        <f>'Matrice Var-Covar'!AM85</f>
        <v>3.5953849179597444E-2</v>
      </c>
      <c r="AN37" s="99">
        <f>'Matrice Var-Covar'!AN85</f>
        <v>3.694201472532363E-2</v>
      </c>
      <c r="AO37" s="99">
        <f>'Matrice Var-Covar'!AO85</f>
        <v>2.1400665423270151E-2</v>
      </c>
      <c r="AP37" s="99">
        <f>'Matrice Var-Covar'!AP85</f>
        <v>4.1877009296310101E-2</v>
      </c>
      <c r="AQ37" s="99">
        <f>'Matrice Var-Covar'!AQ85</f>
        <v>2.2677368745967381E-2</v>
      </c>
      <c r="AR37" s="99">
        <f>'Matrice Var-Covar'!AR85</f>
        <v>1.8856774584345586E-2</v>
      </c>
      <c r="AS37" s="99">
        <f>'Matrice Var-Covar'!AS85</f>
        <v>-2.7672729865700903E-3</v>
      </c>
      <c r="AT37" s="99">
        <f>'Matrice Var-Covar'!AT85</f>
        <v>1.8860562710556375E-2</v>
      </c>
      <c r="AU37" s="99">
        <f>'Matrice Var-Covar'!AU85</f>
        <v>1.7144319807371217E-2</v>
      </c>
      <c r="AV37" s="99">
        <f>'Matrice Var-Covar'!AV85</f>
        <v>-3.5360050295284084E-3</v>
      </c>
      <c r="AW37" s="99">
        <f>'Matrice Var-Covar'!AW85</f>
        <v>2.211048294083854E-2</v>
      </c>
      <c r="AX37" s="99">
        <f>'Matrice Var-Covar'!AX85</f>
        <v>3.7693060598488072E-2</v>
      </c>
      <c r="AY37" s="99">
        <f>'Matrice Var-Covar'!AY85</f>
        <v>1.9670475402791841E-2</v>
      </c>
      <c r="AZ37" s="99">
        <f>'Matrice Var-Covar'!AZ85</f>
        <v>3.2408797791446925E-2</v>
      </c>
      <c r="BB37" s="10"/>
      <c r="BC37" s="10"/>
      <c r="BK37" s="26"/>
      <c r="BL37" s="26"/>
      <c r="BM37" s="26"/>
      <c r="BN37" s="26"/>
      <c r="BO37" s="26"/>
    </row>
    <row r="38" spans="2:67" ht="14" thickBot="1">
      <c r="B38" s="25" t="str">
        <f>'Matrice Var-Covar'!B86</f>
        <v>IBERDROLA</v>
      </c>
      <c r="C38" s="99">
        <f>'Matrice Var-Covar'!C86</f>
        <v>8.1723183631819199E-3</v>
      </c>
      <c r="D38" s="99">
        <f>'Matrice Var-Covar'!D86</f>
        <v>2.0993265367282611E-3</v>
      </c>
      <c r="E38" s="99">
        <f>'Matrice Var-Covar'!E86</f>
        <v>3.5921855892409411E-3</v>
      </c>
      <c r="F38" s="99">
        <f>'Matrice Var-Covar'!F86</f>
        <v>2.1358416787967405E-3</v>
      </c>
      <c r="G38" s="99">
        <f>'Matrice Var-Covar'!G86</f>
        <v>6.795215524569298E-3</v>
      </c>
      <c r="H38" s="99">
        <f>'Matrice Var-Covar'!H86</f>
        <v>-3.0118239673752344E-3</v>
      </c>
      <c r="I38" s="99">
        <f>'Matrice Var-Covar'!I86</f>
        <v>5.771597799449261E-3</v>
      </c>
      <c r="J38" s="99">
        <f>'Matrice Var-Covar'!J86</f>
        <v>1.9443423546250404E-2</v>
      </c>
      <c r="K38" s="99">
        <f>'Matrice Var-Covar'!K86</f>
        <v>7.4100099439117929E-3</v>
      </c>
      <c r="L38" s="99">
        <f>'Matrice Var-Covar'!L86</f>
        <v>1.6861514799026496E-3</v>
      </c>
      <c r="M38" s="99">
        <f>'Matrice Var-Covar'!M86</f>
        <v>6.181484213754973E-3</v>
      </c>
      <c r="N38" s="99">
        <f>'Matrice Var-Covar'!N86</f>
        <v>3.6748458445825922E-3</v>
      </c>
      <c r="O38" s="99">
        <f>'Matrice Var-Covar'!O86</f>
        <v>6.4832567257127396E-3</v>
      </c>
      <c r="P38" s="99">
        <f>'Matrice Var-Covar'!P86</f>
        <v>3.6624627569845275E-2</v>
      </c>
      <c r="Q38" s="99">
        <f>'Matrice Var-Covar'!Q86</f>
        <v>2.8301819647154255E-4</v>
      </c>
      <c r="R38" s="99">
        <f>'Matrice Var-Covar'!R86</f>
        <v>2.6420404918902587E-2</v>
      </c>
      <c r="S38" s="99">
        <f>'Matrice Var-Covar'!S86</f>
        <v>7.3468516958436975E-3</v>
      </c>
      <c r="T38" s="99">
        <f>'Matrice Var-Covar'!T86</f>
        <v>-1.3288344880044202E-3</v>
      </c>
      <c r="U38" s="99">
        <f>'Matrice Var-Covar'!U86</f>
        <v>1.1343139100998703E-2</v>
      </c>
      <c r="V38" s="99">
        <f>'Matrice Var-Covar'!V86</f>
        <v>2.2688501717564478E-3</v>
      </c>
      <c r="W38" s="99">
        <f>'Matrice Var-Covar'!W86</f>
        <v>1.015300109434975E-2</v>
      </c>
      <c r="X38" s="99">
        <f>'Matrice Var-Covar'!X86</f>
        <v>4.8628817090026312E-3</v>
      </c>
      <c r="Y38" s="99">
        <f>'Matrice Var-Covar'!Y86</f>
        <v>-6.6316237511992256E-4</v>
      </c>
      <c r="Z38" s="99">
        <f>'Matrice Var-Covar'!Z86</f>
        <v>2.2443972280386062E-3</v>
      </c>
      <c r="AA38" s="99">
        <f>'Matrice Var-Covar'!AA86</f>
        <v>5.1587743884035767E-2</v>
      </c>
      <c r="AB38" s="99">
        <f>'Matrice Var-Covar'!AB86</f>
        <v>1.1341512229300741E-2</v>
      </c>
      <c r="AC38" s="99">
        <f>'Matrice Var-Covar'!AC86</f>
        <v>1.5245469868951683E-3</v>
      </c>
      <c r="AD38" s="99">
        <f>'Matrice Var-Covar'!AD86</f>
        <v>2.2439870595795152E-3</v>
      </c>
      <c r="AE38" s="99">
        <f>'Matrice Var-Covar'!AE86</f>
        <v>5.4144354819461893E-2</v>
      </c>
      <c r="AF38" s="99">
        <f>'Matrice Var-Covar'!AF86</f>
        <v>4.6010013781072109E-3</v>
      </c>
      <c r="AG38" s="99">
        <f>'Matrice Var-Covar'!AG86</f>
        <v>1.7561219432243405E-3</v>
      </c>
      <c r="AH38" s="99">
        <f>'Matrice Var-Covar'!AH86</f>
        <v>3.8590609953261801E-2</v>
      </c>
      <c r="AI38" s="99">
        <f>'Matrice Var-Covar'!AI86</f>
        <v>4.934725352227106E-3</v>
      </c>
      <c r="AJ38" s="99">
        <f>'Matrice Var-Covar'!AJ86</f>
        <v>-2.3960905847103912E-3</v>
      </c>
      <c r="AK38" s="99">
        <f>'Matrice Var-Covar'!AK86</f>
        <v>2.8170424715802441E-2</v>
      </c>
      <c r="AL38" s="99">
        <f>'Matrice Var-Covar'!AL86</f>
        <v>4.0753728272511841E-3</v>
      </c>
      <c r="AM38" s="99">
        <f>'Matrice Var-Covar'!AM86</f>
        <v>2.1738870393467778E-3</v>
      </c>
      <c r="AN38" s="99">
        <f>'Matrice Var-Covar'!AN86</f>
        <v>1.1517731352447179E-2</v>
      </c>
      <c r="AO38" s="99">
        <f>'Matrice Var-Covar'!AO86</f>
        <v>-1.0273559040255168E-3</v>
      </c>
      <c r="AP38" s="99">
        <f>'Matrice Var-Covar'!AP86</f>
        <v>1.1577710210052343E-2</v>
      </c>
      <c r="AQ38" s="99">
        <f>'Matrice Var-Covar'!AQ86</f>
        <v>5.9670438472244468E-3</v>
      </c>
      <c r="AR38" s="99">
        <f>'Matrice Var-Covar'!AR86</f>
        <v>-4.3224218391598344E-3</v>
      </c>
      <c r="AS38" s="99">
        <f>'Matrice Var-Covar'!AS86</f>
        <v>1.2871071096568844E-2</v>
      </c>
      <c r="AT38" s="99">
        <f>'Matrice Var-Covar'!AT86</f>
        <v>-8.1552609102523294E-4</v>
      </c>
      <c r="AU38" s="99">
        <f>'Matrice Var-Covar'!AU86</f>
        <v>-2.8018633391324265E-3</v>
      </c>
      <c r="AV38" s="99">
        <f>'Matrice Var-Covar'!AV86</f>
        <v>8.9387138200826589E-3</v>
      </c>
      <c r="AW38" s="99">
        <f>'Matrice Var-Covar'!AW86</f>
        <v>3.4778958621422659E-3</v>
      </c>
      <c r="AX38" s="99">
        <f>'Matrice Var-Covar'!AX86</f>
        <v>7.9188817039330516E-3</v>
      </c>
      <c r="AY38" s="99">
        <f>'Matrice Var-Covar'!AY86</f>
        <v>1.4956630408014321E-3</v>
      </c>
      <c r="AZ38" s="99">
        <f>'Matrice Var-Covar'!AZ86</f>
        <v>4.8235104375173848E-3</v>
      </c>
      <c r="BB38" s="10"/>
      <c r="BC38" s="10"/>
      <c r="BK38" s="26"/>
      <c r="BL38" s="26"/>
      <c r="BM38" s="26"/>
      <c r="BN38" s="26"/>
      <c r="BO38" s="26"/>
    </row>
    <row r="39" spans="2:67" ht="14" thickBot="1">
      <c r="B39" s="25" t="str">
        <f>'Matrice Var-Covar'!B87</f>
        <v>INTESA SANPAOLO</v>
      </c>
      <c r="C39" s="99">
        <f>'Matrice Var-Covar'!C87</f>
        <v>1.0034112492042821E-2</v>
      </c>
      <c r="D39" s="99">
        <f>'Matrice Var-Covar'!D87</f>
        <v>3.3958489057359736E-2</v>
      </c>
      <c r="E39" s="99">
        <f>'Matrice Var-Covar'!E87</f>
        <v>2.7646565687625232E-2</v>
      </c>
      <c r="F39" s="99">
        <f>'Matrice Var-Covar'!F87</f>
        <v>5.1766925297981993E-3</v>
      </c>
      <c r="G39" s="99">
        <f>'Matrice Var-Covar'!G87</f>
        <v>3.1735705293176174E-2</v>
      </c>
      <c r="H39" s="99">
        <f>'Matrice Var-Covar'!H87</f>
        <v>1.745937517943208E-2</v>
      </c>
      <c r="I39" s="99">
        <f>'Matrice Var-Covar'!I87</f>
        <v>3.4181616646049483E-2</v>
      </c>
      <c r="J39" s="99">
        <f>'Matrice Var-Covar'!J87</f>
        <v>5.6891621499205701E-3</v>
      </c>
      <c r="K39" s="99">
        <f>'Matrice Var-Covar'!K87</f>
        <v>3.4359698342515427E-2</v>
      </c>
      <c r="L39" s="99">
        <f>'Matrice Var-Covar'!L87</f>
        <v>1.5082874022291522E-2</v>
      </c>
      <c r="M39" s="99">
        <f>'Matrice Var-Covar'!M87</f>
        <v>4.0246757487219509E-2</v>
      </c>
      <c r="N39" s="99">
        <f>'Matrice Var-Covar'!N87</f>
        <v>6.299691952914567E-2</v>
      </c>
      <c r="O39" s="99">
        <f>'Matrice Var-Covar'!O87</f>
        <v>3.3960487363620416E-2</v>
      </c>
      <c r="P39" s="99">
        <f>'Matrice Var-Covar'!P87</f>
        <v>1.3306217983467827E-2</v>
      </c>
      <c r="Q39" s="99">
        <f>'Matrice Var-Covar'!Q87</f>
        <v>3.5567448922482668E-2</v>
      </c>
      <c r="R39" s="99">
        <f>'Matrice Var-Covar'!R87</f>
        <v>5.7087160669739005E-2</v>
      </c>
      <c r="S39" s="99">
        <f>'Matrice Var-Covar'!S87</f>
        <v>6.7302634595492961E-2</v>
      </c>
      <c r="T39" s="99">
        <f>'Matrice Var-Covar'!T87</f>
        <v>2.2251827238397213E-2</v>
      </c>
      <c r="U39" s="99">
        <f>'Matrice Var-Covar'!U87</f>
        <v>4.9811611574497615E-2</v>
      </c>
      <c r="V39" s="99">
        <f>'Matrice Var-Covar'!V87</f>
        <v>2.5658529012234428E-2</v>
      </c>
      <c r="W39" s="99">
        <f>'Matrice Var-Covar'!W87</f>
        <v>3.7068179717856767E-2</v>
      </c>
      <c r="X39" s="99">
        <f>'Matrice Var-Covar'!X87</f>
        <v>6.9995367602533401E-2</v>
      </c>
      <c r="Y39" s="99">
        <f>'Matrice Var-Covar'!Y87</f>
        <v>3.1173591781019461E-2</v>
      </c>
      <c r="Z39" s="99">
        <f>'Matrice Var-Covar'!Z87</f>
        <v>4.5791442090263444E-2</v>
      </c>
      <c r="AA39" s="99">
        <f>'Matrice Var-Covar'!AA87</f>
        <v>2.6656546878247478E-2</v>
      </c>
      <c r="AB39" s="99">
        <f>'Matrice Var-Covar'!AB87</f>
        <v>1.2478669903175536E-2</v>
      </c>
      <c r="AC39" s="99">
        <f>'Matrice Var-Covar'!AC87</f>
        <v>8.6056697285876466E-3</v>
      </c>
      <c r="AD39" s="99">
        <f>'Matrice Var-Covar'!AD87</f>
        <v>2.8078850812886604E-2</v>
      </c>
      <c r="AE39" s="99">
        <f>'Matrice Var-Covar'!AE87</f>
        <v>4.6010013781072109E-3</v>
      </c>
      <c r="AF39" s="99">
        <f>'Matrice Var-Covar'!AF87</f>
        <v>0.13369415517596323</v>
      </c>
      <c r="AG39" s="99">
        <f>'Matrice Var-Covar'!AG87</f>
        <v>2.7764602141010626E-2</v>
      </c>
      <c r="AH39" s="99">
        <f>'Matrice Var-Covar'!AH87</f>
        <v>1.4250647077380676E-2</v>
      </c>
      <c r="AI39" s="99">
        <f>'Matrice Var-Covar'!AI87</f>
        <v>2.2984995160833965E-2</v>
      </c>
      <c r="AJ39" s="99">
        <f>'Matrice Var-Covar'!AJ87</f>
        <v>1.875577162771859E-2</v>
      </c>
      <c r="AK39" s="99">
        <f>'Matrice Var-Covar'!AK87</f>
        <v>8.8714807825393139E-3</v>
      </c>
      <c r="AL39" s="99">
        <f>'Matrice Var-Covar'!AL87</f>
        <v>4.0067789099091757E-3</v>
      </c>
      <c r="AM39" s="99">
        <f>'Matrice Var-Covar'!AM87</f>
        <v>5.014052742763582E-2</v>
      </c>
      <c r="AN39" s="99">
        <f>'Matrice Var-Covar'!AN87</f>
        <v>3.7597483028596008E-2</v>
      </c>
      <c r="AO39" s="99">
        <f>'Matrice Var-Covar'!AO87</f>
        <v>3.222806394767997E-2</v>
      </c>
      <c r="AP39" s="99">
        <f>'Matrice Var-Covar'!AP87</f>
        <v>9.6548938101079007E-2</v>
      </c>
      <c r="AQ39" s="99">
        <f>'Matrice Var-Covar'!AQ87</f>
        <v>3.524979838149081E-2</v>
      </c>
      <c r="AR39" s="99">
        <f>'Matrice Var-Covar'!AR87</f>
        <v>2.8804372084034711E-2</v>
      </c>
      <c r="AS39" s="99">
        <f>'Matrice Var-Covar'!AS87</f>
        <v>1.7102809700685184E-2</v>
      </c>
      <c r="AT39" s="99">
        <f>'Matrice Var-Covar'!AT87</f>
        <v>6.5675653333652599E-3</v>
      </c>
      <c r="AU39" s="99">
        <f>'Matrice Var-Covar'!AU87</f>
        <v>2.365269638906068E-2</v>
      </c>
      <c r="AV39" s="99">
        <f>'Matrice Var-Covar'!AV87</f>
        <v>1.4365151989570342E-2</v>
      </c>
      <c r="AW39" s="99">
        <f>'Matrice Var-Covar'!AW87</f>
        <v>1.8657120902190075E-2</v>
      </c>
      <c r="AX39" s="99">
        <f>'Matrice Var-Covar'!AX87</f>
        <v>4.8926269177976989E-2</v>
      </c>
      <c r="AY39" s="99">
        <f>'Matrice Var-Covar'!AY87</f>
        <v>3.63794112138442E-2</v>
      </c>
      <c r="AZ39" s="99">
        <f>'Matrice Var-Covar'!AZ87</f>
        <v>7.5050306619684537E-2</v>
      </c>
      <c r="BB39" s="10"/>
      <c r="BC39" s="10"/>
      <c r="BK39" s="26"/>
      <c r="BL39" s="26"/>
      <c r="BM39" s="26"/>
      <c r="BN39" s="26"/>
      <c r="BO39" s="26"/>
    </row>
    <row r="40" spans="2:67" ht="14" thickBot="1">
      <c r="B40" s="25" t="str">
        <f>'Matrice Var-Covar'!B88</f>
        <v>SCHNEIDER ELECTRIC SE</v>
      </c>
      <c r="C40" s="99">
        <f>'Matrice Var-Covar'!C88</f>
        <v>1.9557139654812396E-2</v>
      </c>
      <c r="D40" s="99">
        <f>'Matrice Var-Covar'!D88</f>
        <v>3.4172207551346284E-2</v>
      </c>
      <c r="E40" s="99">
        <f>'Matrice Var-Covar'!E88</f>
        <v>2.0249405956983886E-2</v>
      </c>
      <c r="F40" s="99">
        <f>'Matrice Var-Covar'!F88</f>
        <v>1.5154096791659293E-2</v>
      </c>
      <c r="G40" s="99">
        <f>'Matrice Var-Covar'!G88</f>
        <v>2.2378883256194006E-2</v>
      </c>
      <c r="H40" s="99">
        <f>'Matrice Var-Covar'!H88</f>
        <v>2.107895128206598E-2</v>
      </c>
      <c r="I40" s="99">
        <f>'Matrice Var-Covar'!I88</f>
        <v>3.740542322696977E-2</v>
      </c>
      <c r="J40" s="99">
        <f>'Matrice Var-Covar'!J88</f>
        <v>5.4206517229905375E-3</v>
      </c>
      <c r="K40" s="99">
        <f>'Matrice Var-Covar'!K88</f>
        <v>2.598389167173307E-2</v>
      </c>
      <c r="L40" s="99">
        <f>'Matrice Var-Covar'!L88</f>
        <v>9.4023017464362878E-3</v>
      </c>
      <c r="M40" s="99">
        <f>'Matrice Var-Covar'!M88</f>
        <v>3.4004147738281941E-2</v>
      </c>
      <c r="N40" s="99">
        <f>'Matrice Var-Covar'!N88</f>
        <v>3.6746549460486159E-2</v>
      </c>
      <c r="O40" s="99">
        <f>'Matrice Var-Covar'!O88</f>
        <v>3.8851681100743225E-2</v>
      </c>
      <c r="P40" s="99">
        <f>'Matrice Var-Covar'!P88</f>
        <v>-5.1973652090390977E-4</v>
      </c>
      <c r="Q40" s="99">
        <f>'Matrice Var-Covar'!Q88</f>
        <v>3.1097676771185988E-2</v>
      </c>
      <c r="R40" s="99">
        <f>'Matrice Var-Covar'!R88</f>
        <v>5.0644854234395027E-2</v>
      </c>
      <c r="S40" s="99">
        <f>'Matrice Var-Covar'!S88</f>
        <v>3.2389909513951154E-2</v>
      </c>
      <c r="T40" s="99">
        <f>'Matrice Var-Covar'!T88</f>
        <v>1.0797563476760409E-2</v>
      </c>
      <c r="U40" s="99">
        <f>'Matrice Var-Covar'!U88</f>
        <v>4.8934956428149566E-2</v>
      </c>
      <c r="V40" s="99">
        <f>'Matrice Var-Covar'!V88</f>
        <v>1.5612206059905031E-2</v>
      </c>
      <c r="W40" s="99">
        <f>'Matrice Var-Covar'!W88</f>
        <v>4.271307752421194E-2</v>
      </c>
      <c r="X40" s="99">
        <f>'Matrice Var-Covar'!X88</f>
        <v>4.4780050423977646E-2</v>
      </c>
      <c r="Y40" s="99">
        <f>'Matrice Var-Covar'!Y88</f>
        <v>3.1748802494076273E-2</v>
      </c>
      <c r="Z40" s="99">
        <f>'Matrice Var-Covar'!Z88</f>
        <v>1.652468555243651E-2</v>
      </c>
      <c r="AA40" s="99">
        <f>'Matrice Var-Covar'!AA88</f>
        <v>-1.0658589603598256E-3</v>
      </c>
      <c r="AB40" s="99">
        <f>'Matrice Var-Covar'!AB88</f>
        <v>2.5751271199877719E-3</v>
      </c>
      <c r="AC40" s="99">
        <f>'Matrice Var-Covar'!AC88</f>
        <v>2.0986139560766993E-2</v>
      </c>
      <c r="AD40" s="99">
        <f>'Matrice Var-Covar'!AD88</f>
        <v>3.0457476278965112E-2</v>
      </c>
      <c r="AE40" s="99">
        <f>'Matrice Var-Covar'!AE88</f>
        <v>1.7561219432243405E-3</v>
      </c>
      <c r="AF40" s="99">
        <f>'Matrice Var-Covar'!AF88</f>
        <v>2.7764602141010626E-2</v>
      </c>
      <c r="AG40" s="99">
        <f>'Matrice Var-Covar'!AG88</f>
        <v>5.8893678568195426E-2</v>
      </c>
      <c r="AH40" s="99">
        <f>'Matrice Var-Covar'!AH88</f>
        <v>-2.7166339369346319E-3</v>
      </c>
      <c r="AI40" s="99">
        <f>'Matrice Var-Covar'!AI88</f>
        <v>3.1188354358487991E-2</v>
      </c>
      <c r="AJ40" s="99">
        <f>'Matrice Var-Covar'!AJ88</f>
        <v>9.6933507579400058E-3</v>
      </c>
      <c r="AK40" s="99">
        <f>'Matrice Var-Covar'!AK88</f>
        <v>1.8494028295564244E-3</v>
      </c>
      <c r="AL40" s="99">
        <f>'Matrice Var-Covar'!AL88</f>
        <v>9.1747083647499925E-3</v>
      </c>
      <c r="AM40" s="99">
        <f>'Matrice Var-Covar'!AM88</f>
        <v>3.3131969959747889E-2</v>
      </c>
      <c r="AN40" s="99">
        <f>'Matrice Var-Covar'!AN88</f>
        <v>3.2246255500304098E-2</v>
      </c>
      <c r="AO40" s="99">
        <f>'Matrice Var-Covar'!AO88</f>
        <v>1.8816424191888507E-2</v>
      </c>
      <c r="AP40" s="99">
        <f>'Matrice Var-Covar'!AP88</f>
        <v>4.8117992067136212E-2</v>
      </c>
      <c r="AQ40" s="99">
        <f>'Matrice Var-Covar'!AQ88</f>
        <v>2.2519903812888264E-2</v>
      </c>
      <c r="AR40" s="99">
        <f>'Matrice Var-Covar'!AR88</f>
        <v>2.0678745076570478E-2</v>
      </c>
      <c r="AS40" s="99">
        <f>'Matrice Var-Covar'!AS88</f>
        <v>-4.1259676951506631E-3</v>
      </c>
      <c r="AT40" s="99">
        <f>'Matrice Var-Covar'!AT88</f>
        <v>1.3611101211683962E-2</v>
      </c>
      <c r="AU40" s="99">
        <f>'Matrice Var-Covar'!AU88</f>
        <v>1.5331870207827905E-2</v>
      </c>
      <c r="AV40" s="99">
        <f>'Matrice Var-Covar'!AV88</f>
        <v>-2.6214517321538778E-3</v>
      </c>
      <c r="AW40" s="99">
        <f>'Matrice Var-Covar'!AW88</f>
        <v>2.3058747459431875E-2</v>
      </c>
      <c r="AX40" s="99">
        <f>'Matrice Var-Covar'!AX88</f>
        <v>3.7816705926080801E-2</v>
      </c>
      <c r="AY40" s="99">
        <f>'Matrice Var-Covar'!AY88</f>
        <v>2.2323502887341591E-2</v>
      </c>
      <c r="AZ40" s="99">
        <f>'Matrice Var-Covar'!AZ88</f>
        <v>4.0288751826395859E-2</v>
      </c>
      <c r="BB40" s="10"/>
      <c r="BC40" s="10"/>
      <c r="BK40" s="26"/>
      <c r="BL40" s="26"/>
      <c r="BM40" s="26"/>
      <c r="BN40" s="26"/>
      <c r="BO40" s="26"/>
    </row>
    <row r="41" spans="2:67" ht="14" thickBot="1">
      <c r="B41" s="25" t="str">
        <f>'Matrice Var-Covar'!B89</f>
        <v>BANCO BILBAO</v>
      </c>
      <c r="C41" s="99">
        <f>'Matrice Var-Covar'!C89</f>
        <v>6.4380592627687585E-3</v>
      </c>
      <c r="D41" s="99">
        <f>'Matrice Var-Covar'!D89</f>
        <v>-2.3604834872042336E-3</v>
      </c>
      <c r="E41" s="99">
        <f>'Matrice Var-Covar'!E89</f>
        <v>2.5125669708573788E-3</v>
      </c>
      <c r="F41" s="99">
        <f>'Matrice Var-Covar'!F89</f>
        <v>1.0371432437035082E-3</v>
      </c>
      <c r="G41" s="99">
        <f>'Matrice Var-Covar'!G89</f>
        <v>4.2310362968058287E-3</v>
      </c>
      <c r="H41" s="99">
        <f>'Matrice Var-Covar'!H89</f>
        <v>-4.7825355182504854E-4</v>
      </c>
      <c r="I41" s="99">
        <f>'Matrice Var-Covar'!I89</f>
        <v>-1.0845883997754274E-3</v>
      </c>
      <c r="J41" s="99">
        <f>'Matrice Var-Covar'!J89</f>
        <v>2.7096517607534815E-2</v>
      </c>
      <c r="K41" s="99">
        <f>'Matrice Var-Covar'!K89</f>
        <v>1.1417636920760876E-2</v>
      </c>
      <c r="L41" s="99">
        <f>'Matrice Var-Covar'!L89</f>
        <v>1.7994275178554679E-2</v>
      </c>
      <c r="M41" s="99">
        <f>'Matrice Var-Covar'!M89</f>
        <v>1.7540974964815801E-2</v>
      </c>
      <c r="N41" s="99">
        <f>'Matrice Var-Covar'!N89</f>
        <v>4.338038883242616E-3</v>
      </c>
      <c r="O41" s="99">
        <f>'Matrice Var-Covar'!O89</f>
        <v>6.3582672258621804E-3</v>
      </c>
      <c r="P41" s="99">
        <f>'Matrice Var-Covar'!P89</f>
        <v>7.5707589659584018E-2</v>
      </c>
      <c r="Q41" s="99">
        <f>'Matrice Var-Covar'!Q89</f>
        <v>-3.560110861741126E-4</v>
      </c>
      <c r="R41" s="99">
        <f>'Matrice Var-Covar'!R89</f>
        <v>1.4229852673394034E-2</v>
      </c>
      <c r="S41" s="99">
        <f>'Matrice Var-Covar'!S89</f>
        <v>1.5498384533513456E-2</v>
      </c>
      <c r="T41" s="99">
        <f>'Matrice Var-Covar'!T89</f>
        <v>-2.9615661600256168E-4</v>
      </c>
      <c r="U41" s="99">
        <f>'Matrice Var-Covar'!U89</f>
        <v>4.2348548313200915E-3</v>
      </c>
      <c r="V41" s="99">
        <f>'Matrice Var-Covar'!V89</f>
        <v>4.2674417461884828E-3</v>
      </c>
      <c r="W41" s="99">
        <f>'Matrice Var-Covar'!W89</f>
        <v>-2.2051696710994988E-3</v>
      </c>
      <c r="X41" s="99">
        <f>'Matrice Var-Covar'!X89</f>
        <v>3.345552536982324E-3</v>
      </c>
      <c r="Y41" s="99">
        <f>'Matrice Var-Covar'!Y89</f>
        <v>-1.0131882654357211E-3</v>
      </c>
      <c r="Z41" s="99">
        <f>'Matrice Var-Covar'!Z89</f>
        <v>6.0558960542760687E-3</v>
      </c>
      <c r="AA41" s="99">
        <f>'Matrice Var-Covar'!AA89</f>
        <v>8.7717582552541959E-2</v>
      </c>
      <c r="AB41" s="99">
        <f>'Matrice Var-Covar'!AB89</f>
        <v>2.1638457937412481E-2</v>
      </c>
      <c r="AC41" s="99">
        <f>'Matrice Var-Covar'!AC89</f>
        <v>-5.179630481258927E-3</v>
      </c>
      <c r="AD41" s="99">
        <f>'Matrice Var-Covar'!AD89</f>
        <v>3.1197002993360859E-3</v>
      </c>
      <c r="AE41" s="99">
        <f>'Matrice Var-Covar'!AE89</f>
        <v>3.8590609953261801E-2</v>
      </c>
      <c r="AF41" s="99">
        <f>'Matrice Var-Covar'!AF89</f>
        <v>1.4250647077380676E-2</v>
      </c>
      <c r="AG41" s="99">
        <f>'Matrice Var-Covar'!AG89</f>
        <v>-2.7166339369346319E-3</v>
      </c>
      <c r="AH41" s="99">
        <f>'Matrice Var-Covar'!AH89</f>
        <v>8.3617832134692163E-2</v>
      </c>
      <c r="AI41" s="99">
        <f>'Matrice Var-Covar'!AI89</f>
        <v>-3.2718435762600715E-4</v>
      </c>
      <c r="AJ41" s="99">
        <f>'Matrice Var-Covar'!AJ89</f>
        <v>5.7197802744806151E-4</v>
      </c>
      <c r="AK41" s="99">
        <f>'Matrice Var-Covar'!AK89</f>
        <v>3.8660595067140181E-2</v>
      </c>
      <c r="AL41" s="99">
        <f>'Matrice Var-Covar'!AL89</f>
        <v>1.9952876372772918E-3</v>
      </c>
      <c r="AM41" s="99">
        <f>'Matrice Var-Covar'!AM89</f>
        <v>9.4540763436680927E-3</v>
      </c>
      <c r="AN41" s="99">
        <f>'Matrice Var-Covar'!AN89</f>
        <v>5.6351970385165673E-3</v>
      </c>
      <c r="AO41" s="99">
        <f>'Matrice Var-Covar'!AO89</f>
        <v>1.2933067326167036E-3</v>
      </c>
      <c r="AP41" s="99">
        <f>'Matrice Var-Covar'!AP89</f>
        <v>1.8696360863123609E-2</v>
      </c>
      <c r="AQ41" s="99">
        <f>'Matrice Var-Covar'!AQ89</f>
        <v>5.9966794163611049E-3</v>
      </c>
      <c r="AR41" s="99">
        <f>'Matrice Var-Covar'!AR89</f>
        <v>-6.4341311327080425E-3</v>
      </c>
      <c r="AS41" s="99">
        <f>'Matrice Var-Covar'!AS89</f>
        <v>3.5306163841578746E-2</v>
      </c>
      <c r="AT41" s="99">
        <f>'Matrice Var-Covar'!AT89</f>
        <v>-1.3532185304452242E-3</v>
      </c>
      <c r="AU41" s="99">
        <f>'Matrice Var-Covar'!AU89</f>
        <v>1.0642153978766629E-3</v>
      </c>
      <c r="AV41" s="99">
        <f>'Matrice Var-Covar'!AV89</f>
        <v>1.6692932475864255E-2</v>
      </c>
      <c r="AW41" s="99">
        <f>'Matrice Var-Covar'!AW89</f>
        <v>2.3270075899674766E-3</v>
      </c>
      <c r="AX41" s="99">
        <f>'Matrice Var-Covar'!AX89</f>
        <v>1.0232702276511848E-2</v>
      </c>
      <c r="AY41" s="99">
        <f>'Matrice Var-Covar'!AY89</f>
        <v>4.203298985941184E-3</v>
      </c>
      <c r="AZ41" s="99">
        <f>'Matrice Var-Covar'!AZ89</f>
        <v>2.002151253759763E-3</v>
      </c>
      <c r="BB41" s="10"/>
      <c r="BC41" s="10"/>
      <c r="BK41" s="26"/>
      <c r="BL41" s="26"/>
      <c r="BM41" s="26"/>
      <c r="BN41" s="26"/>
      <c r="BO41" s="26"/>
    </row>
    <row r="42" spans="2:67" ht="14" thickBot="1">
      <c r="B42" s="25" t="str">
        <f>'Matrice Var-Covar'!B90</f>
        <v>ADIDAS</v>
      </c>
      <c r="C42" s="99">
        <f>'Matrice Var-Covar'!C90</f>
        <v>2.5287048805010603E-2</v>
      </c>
      <c r="D42" s="99">
        <f>'Matrice Var-Covar'!D90</f>
        <v>2.6036416949279662E-2</v>
      </c>
      <c r="E42" s="99">
        <f>'Matrice Var-Covar'!E90</f>
        <v>1.6294476023858872E-2</v>
      </c>
      <c r="F42" s="99">
        <f>'Matrice Var-Covar'!F90</f>
        <v>1.4989297168038717E-2</v>
      </c>
      <c r="G42" s="99">
        <f>'Matrice Var-Covar'!G90</f>
        <v>2.3235674795044244E-2</v>
      </c>
      <c r="H42" s="99">
        <f>'Matrice Var-Covar'!H90</f>
        <v>1.6588262437029686E-2</v>
      </c>
      <c r="I42" s="99">
        <f>'Matrice Var-Covar'!I90</f>
        <v>3.3104479985568834E-2</v>
      </c>
      <c r="J42" s="99">
        <f>'Matrice Var-Covar'!J90</f>
        <v>8.8677529991574525E-3</v>
      </c>
      <c r="K42" s="99">
        <f>'Matrice Var-Covar'!K90</f>
        <v>2.5086471349720481E-2</v>
      </c>
      <c r="L42" s="99">
        <f>'Matrice Var-Covar'!L90</f>
        <v>9.1458179479815722E-3</v>
      </c>
      <c r="M42" s="99">
        <f>'Matrice Var-Covar'!M90</f>
        <v>1.9534781226867227E-2</v>
      </c>
      <c r="N42" s="99">
        <f>'Matrice Var-Covar'!N90</f>
        <v>3.1310783116331765E-2</v>
      </c>
      <c r="O42" s="99">
        <f>'Matrice Var-Covar'!O90</f>
        <v>3.3122361075364218E-2</v>
      </c>
      <c r="P42" s="99">
        <f>'Matrice Var-Covar'!P90</f>
        <v>-2.9025104663396588E-3</v>
      </c>
      <c r="Q42" s="99">
        <f>'Matrice Var-Covar'!Q90</f>
        <v>1.8391649546427285E-2</v>
      </c>
      <c r="R42" s="99">
        <f>'Matrice Var-Covar'!R90</f>
        <v>3.8807256350638142E-2</v>
      </c>
      <c r="S42" s="99">
        <f>'Matrice Var-Covar'!S90</f>
        <v>2.1282650077819616E-2</v>
      </c>
      <c r="T42" s="99">
        <f>'Matrice Var-Covar'!T90</f>
        <v>1.0646099329399063E-2</v>
      </c>
      <c r="U42" s="99">
        <f>'Matrice Var-Covar'!U90</f>
        <v>4.0296744313094497E-2</v>
      </c>
      <c r="V42" s="99">
        <f>'Matrice Var-Covar'!V90</f>
        <v>1.5109473586814196E-2</v>
      </c>
      <c r="W42" s="99">
        <f>'Matrice Var-Covar'!W90</f>
        <v>3.2786548129894601E-2</v>
      </c>
      <c r="X42" s="99">
        <f>'Matrice Var-Covar'!X90</f>
        <v>3.5333256317273201E-2</v>
      </c>
      <c r="Y42" s="99">
        <f>'Matrice Var-Covar'!Y90</f>
        <v>2.0525586865598223E-2</v>
      </c>
      <c r="Z42" s="99">
        <f>'Matrice Var-Covar'!Z90</f>
        <v>1.2144968265285371E-2</v>
      </c>
      <c r="AA42" s="99">
        <f>'Matrice Var-Covar'!AA90</f>
        <v>3.1228993863966804E-3</v>
      </c>
      <c r="AB42" s="99">
        <f>'Matrice Var-Covar'!AB90</f>
        <v>2.7181695371096249E-3</v>
      </c>
      <c r="AC42" s="99">
        <f>'Matrice Var-Covar'!AC90</f>
        <v>1.5944441250620469E-2</v>
      </c>
      <c r="AD42" s="99">
        <f>'Matrice Var-Covar'!AD90</f>
        <v>2.7134119126518703E-2</v>
      </c>
      <c r="AE42" s="99">
        <f>'Matrice Var-Covar'!AE90</f>
        <v>4.934725352227106E-3</v>
      </c>
      <c r="AF42" s="99">
        <f>'Matrice Var-Covar'!AF90</f>
        <v>2.2984995160833965E-2</v>
      </c>
      <c r="AG42" s="99">
        <f>'Matrice Var-Covar'!AG90</f>
        <v>3.1188354358487991E-2</v>
      </c>
      <c r="AH42" s="99">
        <f>'Matrice Var-Covar'!AH90</f>
        <v>-3.2718435762600715E-4</v>
      </c>
      <c r="AI42" s="99">
        <f>'Matrice Var-Covar'!AI90</f>
        <v>6.1609444792572521E-2</v>
      </c>
      <c r="AJ42" s="99">
        <f>'Matrice Var-Covar'!AJ90</f>
        <v>3.9187516975776734E-3</v>
      </c>
      <c r="AK42" s="99">
        <f>'Matrice Var-Covar'!AK90</f>
        <v>2.4206747861344803E-3</v>
      </c>
      <c r="AL42" s="99">
        <f>'Matrice Var-Covar'!AL90</f>
        <v>1.0011690324929103E-2</v>
      </c>
      <c r="AM42" s="99">
        <f>'Matrice Var-Covar'!AM90</f>
        <v>2.8699664558073205E-2</v>
      </c>
      <c r="AN42" s="99">
        <f>'Matrice Var-Covar'!AN90</f>
        <v>3.0535779615397763E-2</v>
      </c>
      <c r="AO42" s="99">
        <f>'Matrice Var-Covar'!AO90</f>
        <v>1.3454894009735926E-2</v>
      </c>
      <c r="AP42" s="99">
        <f>'Matrice Var-Covar'!AP90</f>
        <v>3.6833760120105002E-2</v>
      </c>
      <c r="AQ42" s="99">
        <f>'Matrice Var-Covar'!AQ90</f>
        <v>2.1439797401939714E-2</v>
      </c>
      <c r="AR42" s="99">
        <f>'Matrice Var-Covar'!AR90</f>
        <v>1.2545832986138795E-2</v>
      </c>
      <c r="AS42" s="99">
        <f>'Matrice Var-Covar'!AS90</f>
        <v>4.6190907680645029E-4</v>
      </c>
      <c r="AT42" s="99">
        <f>'Matrice Var-Covar'!AT90</f>
        <v>1.4344371342165874E-2</v>
      </c>
      <c r="AU42" s="99">
        <f>'Matrice Var-Covar'!AU90</f>
        <v>1.7529853869807845E-2</v>
      </c>
      <c r="AV42" s="99">
        <f>'Matrice Var-Covar'!AV90</f>
        <v>-8.1614501705757434E-3</v>
      </c>
      <c r="AW42" s="99">
        <f>'Matrice Var-Covar'!AW90</f>
        <v>1.7013441056629719E-2</v>
      </c>
      <c r="AX42" s="99">
        <f>'Matrice Var-Covar'!AX90</f>
        <v>2.7076987991946067E-2</v>
      </c>
      <c r="AY42" s="99">
        <f>'Matrice Var-Covar'!AY90</f>
        <v>2.5169047892805552E-2</v>
      </c>
      <c r="AZ42" s="99">
        <f>'Matrice Var-Covar'!AZ90</f>
        <v>2.5681474286231569E-2</v>
      </c>
      <c r="BB42" s="10"/>
      <c r="BC42" s="10"/>
      <c r="BK42" s="26"/>
      <c r="BL42" s="26"/>
      <c r="BM42" s="26"/>
      <c r="BN42" s="26"/>
      <c r="BO42" s="26"/>
    </row>
    <row r="43" spans="2:67" ht="14" thickBot="1">
      <c r="B43" s="25" t="str">
        <f>'Matrice Var-Covar'!B91</f>
        <v>ORANGE</v>
      </c>
      <c r="C43" s="99">
        <f>'Matrice Var-Covar'!C91</f>
        <v>6.2649297694940768E-3</v>
      </c>
      <c r="D43" s="99">
        <f>'Matrice Var-Covar'!D91</f>
        <v>1.7890259923309788E-2</v>
      </c>
      <c r="E43" s="99">
        <f>'Matrice Var-Covar'!E91</f>
        <v>1.1192949877150424E-2</v>
      </c>
      <c r="F43" s="99">
        <f>'Matrice Var-Covar'!F91</f>
        <v>8.728392705970367E-3</v>
      </c>
      <c r="G43" s="99">
        <f>'Matrice Var-Covar'!G91</f>
        <v>1.2992727616135171E-2</v>
      </c>
      <c r="H43" s="99">
        <f>'Matrice Var-Covar'!H91</f>
        <v>1.2854815475285431E-2</v>
      </c>
      <c r="I43" s="99">
        <f>'Matrice Var-Covar'!I91</f>
        <v>1.762253131482993E-2</v>
      </c>
      <c r="J43" s="99">
        <f>'Matrice Var-Covar'!J91</f>
        <v>-6.9951474209141949E-4</v>
      </c>
      <c r="K43" s="99">
        <f>'Matrice Var-Covar'!K91</f>
        <v>1.4520086270803929E-2</v>
      </c>
      <c r="L43" s="99">
        <f>'Matrice Var-Covar'!L91</f>
        <v>4.3781757322011606E-3</v>
      </c>
      <c r="M43" s="99">
        <f>'Matrice Var-Covar'!M91</f>
        <v>2.2144431914541528E-2</v>
      </c>
      <c r="N43" s="99">
        <f>'Matrice Var-Covar'!N91</f>
        <v>2.0945632180855541E-2</v>
      </c>
      <c r="O43" s="99">
        <f>'Matrice Var-Covar'!O91</f>
        <v>1.2259778564313061E-2</v>
      </c>
      <c r="P43" s="99">
        <f>'Matrice Var-Covar'!P91</f>
        <v>3.9411619738800342E-3</v>
      </c>
      <c r="Q43" s="99">
        <f>'Matrice Var-Covar'!Q91</f>
        <v>2.0240462357066582E-2</v>
      </c>
      <c r="R43" s="99">
        <f>'Matrice Var-Covar'!R91</f>
        <v>1.7693453713062971E-2</v>
      </c>
      <c r="S43" s="99">
        <f>'Matrice Var-Covar'!S91</f>
        <v>1.3691624854670617E-2</v>
      </c>
      <c r="T43" s="99">
        <f>'Matrice Var-Covar'!T91</f>
        <v>2.2798259973493499E-2</v>
      </c>
      <c r="U43" s="99">
        <f>'Matrice Var-Covar'!U91</f>
        <v>1.745968175997667E-2</v>
      </c>
      <c r="V43" s="99">
        <f>'Matrice Var-Covar'!V91</f>
        <v>8.1326275242740789E-3</v>
      </c>
      <c r="W43" s="99">
        <f>'Matrice Var-Covar'!W91</f>
        <v>1.2095162345249502E-2</v>
      </c>
      <c r="X43" s="99">
        <f>'Matrice Var-Covar'!X91</f>
        <v>1.744894474384583E-2</v>
      </c>
      <c r="Y43" s="99">
        <f>'Matrice Var-Covar'!Y91</f>
        <v>1.5750455972491608E-2</v>
      </c>
      <c r="Z43" s="99">
        <f>'Matrice Var-Covar'!Z91</f>
        <v>1.9179018962636754E-2</v>
      </c>
      <c r="AA43" s="99">
        <f>'Matrice Var-Covar'!AA91</f>
        <v>-1.9642442856637635E-3</v>
      </c>
      <c r="AB43" s="99">
        <f>'Matrice Var-Covar'!AB91</f>
        <v>2.1898082918445192E-3</v>
      </c>
      <c r="AC43" s="99">
        <f>'Matrice Var-Covar'!AC91</f>
        <v>7.6830419563685918E-3</v>
      </c>
      <c r="AD43" s="99">
        <f>'Matrice Var-Covar'!AD91</f>
        <v>8.3834478201325526E-3</v>
      </c>
      <c r="AE43" s="99">
        <f>'Matrice Var-Covar'!AE91</f>
        <v>-2.3960905847103912E-3</v>
      </c>
      <c r="AF43" s="99">
        <f>'Matrice Var-Covar'!AF91</f>
        <v>1.875577162771859E-2</v>
      </c>
      <c r="AG43" s="99">
        <f>'Matrice Var-Covar'!AG91</f>
        <v>9.6933507579400058E-3</v>
      </c>
      <c r="AH43" s="99">
        <f>'Matrice Var-Covar'!AH91</f>
        <v>5.7197802744806151E-4</v>
      </c>
      <c r="AI43" s="99">
        <f>'Matrice Var-Covar'!AI91</f>
        <v>3.9187516975776734E-3</v>
      </c>
      <c r="AJ43" s="99">
        <f>'Matrice Var-Covar'!AJ91</f>
        <v>5.0244301931008969E-2</v>
      </c>
      <c r="AK43" s="99">
        <f>'Matrice Var-Covar'!AK91</f>
        <v>-1.1578609377635729E-3</v>
      </c>
      <c r="AL43" s="99">
        <f>'Matrice Var-Covar'!AL91</f>
        <v>2.6685730534847648E-3</v>
      </c>
      <c r="AM43" s="99">
        <f>'Matrice Var-Covar'!AM91</f>
        <v>1.4448302760926825E-2</v>
      </c>
      <c r="AN43" s="99">
        <f>'Matrice Var-Covar'!AN91</f>
        <v>1.4068775465446468E-2</v>
      </c>
      <c r="AO43" s="99">
        <f>'Matrice Var-Covar'!AO91</f>
        <v>2.281244461050945E-2</v>
      </c>
      <c r="AP43" s="99">
        <f>'Matrice Var-Covar'!AP91</f>
        <v>2.0596253253867543E-2</v>
      </c>
      <c r="AQ43" s="99">
        <f>'Matrice Var-Covar'!AQ91</f>
        <v>2.8163308757673949E-2</v>
      </c>
      <c r="AR43" s="99">
        <f>'Matrice Var-Covar'!AR91</f>
        <v>2.1124535914659095E-2</v>
      </c>
      <c r="AS43" s="99">
        <f>'Matrice Var-Covar'!AS91</f>
        <v>6.9173552800242582E-4</v>
      </c>
      <c r="AT43" s="99">
        <f>'Matrice Var-Covar'!AT91</f>
        <v>2.103099605202927E-3</v>
      </c>
      <c r="AU43" s="99">
        <f>'Matrice Var-Covar'!AU91</f>
        <v>1.2195630669885691E-2</v>
      </c>
      <c r="AV43" s="99">
        <f>'Matrice Var-Covar'!AV91</f>
        <v>7.0823335356028985E-3</v>
      </c>
      <c r="AW43" s="99">
        <f>'Matrice Var-Covar'!AW91</f>
        <v>6.2804775088952259E-3</v>
      </c>
      <c r="AX43" s="99">
        <f>'Matrice Var-Covar'!AX91</f>
        <v>1.408939962999186E-2</v>
      </c>
      <c r="AY43" s="99">
        <f>'Matrice Var-Covar'!AY91</f>
        <v>1.5795139579960701E-2</v>
      </c>
      <c r="AZ43" s="99">
        <f>'Matrice Var-Covar'!AZ91</f>
        <v>1.5459287543318562E-2</v>
      </c>
      <c r="BB43" s="10"/>
      <c r="BC43" s="10"/>
      <c r="BK43" s="26"/>
      <c r="BL43" s="26"/>
      <c r="BM43" s="26"/>
      <c r="BN43" s="26"/>
      <c r="BO43" s="26"/>
    </row>
    <row r="44" spans="2:67" ht="14" thickBot="1">
      <c r="B44" s="25" t="str">
        <f>'Matrice Var-Covar'!B92</f>
        <v>TELEFONICA</v>
      </c>
      <c r="C44" s="99">
        <f>'Matrice Var-Covar'!C92</f>
        <v>-8.1301640882718951E-4</v>
      </c>
      <c r="D44" s="99">
        <f>'Matrice Var-Covar'!D92</f>
        <v>-1.0940358319478443E-3</v>
      </c>
      <c r="E44" s="99">
        <f>'Matrice Var-Covar'!E92</f>
        <v>-1.5274866875028979E-3</v>
      </c>
      <c r="F44" s="99">
        <f>'Matrice Var-Covar'!F92</f>
        <v>-2.3669644136847211E-3</v>
      </c>
      <c r="G44" s="99">
        <f>'Matrice Var-Covar'!G92</f>
        <v>-2.1758696905675693E-3</v>
      </c>
      <c r="H44" s="99">
        <f>'Matrice Var-Covar'!H92</f>
        <v>-1.5621109092344065E-3</v>
      </c>
      <c r="I44" s="99">
        <f>'Matrice Var-Covar'!I92</f>
        <v>1.5525203859189161E-3</v>
      </c>
      <c r="J44" s="99">
        <f>'Matrice Var-Covar'!J92</f>
        <v>1.9760573729820173E-2</v>
      </c>
      <c r="K44" s="99">
        <f>'Matrice Var-Covar'!K92</f>
        <v>1.9050619910044235E-3</v>
      </c>
      <c r="L44" s="99">
        <f>'Matrice Var-Covar'!L92</f>
        <v>1.1757238024572261E-3</v>
      </c>
      <c r="M44" s="99">
        <f>'Matrice Var-Covar'!M92</f>
        <v>-1.7714642597624532E-3</v>
      </c>
      <c r="N44" s="99">
        <f>'Matrice Var-Covar'!N92</f>
        <v>-9.2410315567984902E-4</v>
      </c>
      <c r="O44" s="99">
        <f>'Matrice Var-Covar'!O92</f>
        <v>6.5126729622836188E-3</v>
      </c>
      <c r="P44" s="99">
        <f>'Matrice Var-Covar'!P92</f>
        <v>3.6755709621443478E-2</v>
      </c>
      <c r="Q44" s="99">
        <f>'Matrice Var-Covar'!Q92</f>
        <v>5.7628267736309358E-4</v>
      </c>
      <c r="R44" s="99">
        <f>'Matrice Var-Covar'!R92</f>
        <v>1.5153360219293774E-2</v>
      </c>
      <c r="S44" s="99">
        <f>'Matrice Var-Covar'!S92</f>
        <v>4.9721514515645941E-4</v>
      </c>
      <c r="T44" s="99">
        <f>'Matrice Var-Covar'!T92</f>
        <v>-1.0655843999837721E-3</v>
      </c>
      <c r="U44" s="99">
        <f>'Matrice Var-Covar'!U92</f>
        <v>5.2719255028664917E-3</v>
      </c>
      <c r="V44" s="99">
        <f>'Matrice Var-Covar'!V92</f>
        <v>-2.7255100586119842E-3</v>
      </c>
      <c r="W44" s="99">
        <f>'Matrice Var-Covar'!W92</f>
        <v>1.9982187078500481E-3</v>
      </c>
      <c r="X44" s="99">
        <f>'Matrice Var-Covar'!X92</f>
        <v>-8.8126895192974634E-4</v>
      </c>
      <c r="Y44" s="99">
        <f>'Matrice Var-Covar'!Y92</f>
        <v>-1.0328754488961561E-3</v>
      </c>
      <c r="Z44" s="99">
        <f>'Matrice Var-Covar'!Z92</f>
        <v>2.2235255727175544E-3</v>
      </c>
      <c r="AA44" s="99">
        <f>'Matrice Var-Covar'!AA92</f>
        <v>3.6500883650144679E-2</v>
      </c>
      <c r="AB44" s="99">
        <f>'Matrice Var-Covar'!AB92</f>
        <v>1.6179403426453538E-2</v>
      </c>
      <c r="AC44" s="99">
        <f>'Matrice Var-Covar'!AC92</f>
        <v>-3.2327622176187122E-3</v>
      </c>
      <c r="AD44" s="99">
        <f>'Matrice Var-Covar'!AD92</f>
        <v>-7.7189683499530454E-3</v>
      </c>
      <c r="AE44" s="99">
        <f>'Matrice Var-Covar'!AE92</f>
        <v>2.8170424715802441E-2</v>
      </c>
      <c r="AF44" s="99">
        <f>'Matrice Var-Covar'!AF92</f>
        <v>8.8714807825393139E-3</v>
      </c>
      <c r="AG44" s="99">
        <f>'Matrice Var-Covar'!AG92</f>
        <v>1.8494028295564244E-3</v>
      </c>
      <c r="AH44" s="99">
        <f>'Matrice Var-Covar'!AH92</f>
        <v>3.8660595067140181E-2</v>
      </c>
      <c r="AI44" s="99">
        <f>'Matrice Var-Covar'!AI92</f>
        <v>2.4206747861344803E-3</v>
      </c>
      <c r="AJ44" s="99">
        <f>'Matrice Var-Covar'!AJ92</f>
        <v>-1.1578609377635729E-3</v>
      </c>
      <c r="AK44" s="99">
        <f>'Matrice Var-Covar'!AK92</f>
        <v>4.8175351671255418E-2</v>
      </c>
      <c r="AL44" s="99">
        <f>'Matrice Var-Covar'!AL92</f>
        <v>-3.4006726596858472E-3</v>
      </c>
      <c r="AM44" s="99">
        <f>'Matrice Var-Covar'!AM92</f>
        <v>1.4077910846380724E-3</v>
      </c>
      <c r="AN44" s="99">
        <f>'Matrice Var-Covar'!AN92</f>
        <v>-1.8111227700180323E-4</v>
      </c>
      <c r="AO44" s="99">
        <f>'Matrice Var-Covar'!AO92</f>
        <v>-3.5532478655249111E-3</v>
      </c>
      <c r="AP44" s="99">
        <f>'Matrice Var-Covar'!AP92</f>
        <v>5.6221067341442939E-3</v>
      </c>
      <c r="AQ44" s="99">
        <f>'Matrice Var-Covar'!AQ92</f>
        <v>5.1543870445447948E-3</v>
      </c>
      <c r="AR44" s="99">
        <f>'Matrice Var-Covar'!AR92</f>
        <v>-5.9307805048585682E-3</v>
      </c>
      <c r="AS44" s="99">
        <f>'Matrice Var-Covar'!AS92</f>
        <v>2.1002235409189832E-2</v>
      </c>
      <c r="AT44" s="99">
        <f>'Matrice Var-Covar'!AT92</f>
        <v>2.7133908861919808E-4</v>
      </c>
      <c r="AU44" s="99">
        <f>'Matrice Var-Covar'!AU92</f>
        <v>-1.8956737934853357E-3</v>
      </c>
      <c r="AV44" s="99">
        <f>'Matrice Var-Covar'!AV92</f>
        <v>1.3345406914974696E-2</v>
      </c>
      <c r="AW44" s="99">
        <f>'Matrice Var-Covar'!AW92</f>
        <v>-1.8156134642629516E-3</v>
      </c>
      <c r="AX44" s="99">
        <f>'Matrice Var-Covar'!AX92</f>
        <v>1.8833374616696497E-3</v>
      </c>
      <c r="AY44" s="99">
        <f>'Matrice Var-Covar'!AY92</f>
        <v>1.6756623949572536E-3</v>
      </c>
      <c r="AZ44" s="99">
        <f>'Matrice Var-Covar'!AZ92</f>
        <v>3.3513465908086917E-3</v>
      </c>
      <c r="BB44" s="10"/>
      <c r="BC44" s="10"/>
      <c r="BK44" s="26"/>
      <c r="BL44" s="26"/>
      <c r="BM44" s="26"/>
      <c r="BN44" s="26"/>
      <c r="BO44" s="26"/>
    </row>
    <row r="45" spans="2:67" ht="14" thickBot="1">
      <c r="B45" s="25" t="str">
        <f>'Matrice Var-Covar'!B93</f>
        <v>FRESENIUS</v>
      </c>
      <c r="C45" s="99">
        <f>'Matrice Var-Covar'!C93</f>
        <v>1.2050257060128713E-2</v>
      </c>
      <c r="D45" s="99">
        <f>'Matrice Var-Covar'!D93</f>
        <v>5.3770835039477207E-3</v>
      </c>
      <c r="E45" s="99">
        <f>'Matrice Var-Covar'!E93</f>
        <v>8.1927001722049662E-3</v>
      </c>
      <c r="F45" s="99">
        <f>'Matrice Var-Covar'!F93</f>
        <v>8.0599730145998194E-3</v>
      </c>
      <c r="G45" s="99">
        <f>'Matrice Var-Covar'!G93</f>
        <v>1.0345323123761959E-2</v>
      </c>
      <c r="H45" s="99">
        <f>'Matrice Var-Covar'!H93</f>
        <v>5.3565917559817641E-3</v>
      </c>
      <c r="I45" s="99">
        <f>'Matrice Var-Covar'!I93</f>
        <v>1.0329588443195155E-2</v>
      </c>
      <c r="J45" s="99">
        <f>'Matrice Var-Covar'!J93</f>
        <v>3.9883310701166325E-3</v>
      </c>
      <c r="K45" s="99">
        <f>'Matrice Var-Covar'!K93</f>
        <v>1.4547355640052316E-2</v>
      </c>
      <c r="L45" s="99">
        <f>'Matrice Var-Covar'!L93</f>
        <v>8.4556605243378546E-3</v>
      </c>
      <c r="M45" s="99">
        <f>'Matrice Var-Covar'!M93</f>
        <v>1.3578849936684453E-2</v>
      </c>
      <c r="N45" s="99">
        <f>'Matrice Var-Covar'!N93</f>
        <v>4.6261725966319257E-3</v>
      </c>
      <c r="O45" s="99">
        <f>'Matrice Var-Covar'!O93</f>
        <v>9.8235407362944182E-3</v>
      </c>
      <c r="P45" s="99">
        <f>'Matrice Var-Covar'!P93</f>
        <v>1.0271435043802861E-3</v>
      </c>
      <c r="Q45" s="99">
        <f>'Matrice Var-Covar'!Q93</f>
        <v>5.5199837369835428E-3</v>
      </c>
      <c r="R45" s="99">
        <f>'Matrice Var-Covar'!R93</f>
        <v>5.8259955311710963E-3</v>
      </c>
      <c r="S45" s="99">
        <f>'Matrice Var-Covar'!S93</f>
        <v>4.9206537219190129E-3</v>
      </c>
      <c r="T45" s="99">
        <f>'Matrice Var-Covar'!T93</f>
        <v>9.0067624490867658E-3</v>
      </c>
      <c r="U45" s="99">
        <f>'Matrice Var-Covar'!U93</f>
        <v>1.1928748841759474E-2</v>
      </c>
      <c r="V45" s="99">
        <f>'Matrice Var-Covar'!V93</f>
        <v>5.2600855656768043E-3</v>
      </c>
      <c r="W45" s="99">
        <f>'Matrice Var-Covar'!W93</f>
        <v>1.0557579393521971E-2</v>
      </c>
      <c r="X45" s="99">
        <f>'Matrice Var-Covar'!X93</f>
        <v>1.0513785086887193E-2</v>
      </c>
      <c r="Y45" s="99">
        <f>'Matrice Var-Covar'!Y93</f>
        <v>9.1989992036417122E-3</v>
      </c>
      <c r="Z45" s="99">
        <f>'Matrice Var-Covar'!Z93</f>
        <v>3.0243941595978555E-3</v>
      </c>
      <c r="AA45" s="99">
        <f>'Matrice Var-Covar'!AA93</f>
        <v>4.946438575085756E-3</v>
      </c>
      <c r="AB45" s="99">
        <f>'Matrice Var-Covar'!AB93</f>
        <v>-1.0352830019607212E-3</v>
      </c>
      <c r="AC45" s="99">
        <f>'Matrice Var-Covar'!AC93</f>
        <v>1.0743342476355838E-2</v>
      </c>
      <c r="AD45" s="99">
        <f>'Matrice Var-Covar'!AD93</f>
        <v>1.0799353756313768E-2</v>
      </c>
      <c r="AE45" s="99">
        <f>'Matrice Var-Covar'!AE93</f>
        <v>4.0753728272511841E-3</v>
      </c>
      <c r="AF45" s="99">
        <f>'Matrice Var-Covar'!AF93</f>
        <v>4.0067789099091757E-3</v>
      </c>
      <c r="AG45" s="99">
        <f>'Matrice Var-Covar'!AG93</f>
        <v>9.1747083647499925E-3</v>
      </c>
      <c r="AH45" s="99">
        <f>'Matrice Var-Covar'!AH93</f>
        <v>1.9952876372772918E-3</v>
      </c>
      <c r="AI45" s="99">
        <f>'Matrice Var-Covar'!AI93</f>
        <v>1.0011690324929103E-2</v>
      </c>
      <c r="AJ45" s="99">
        <f>'Matrice Var-Covar'!AJ93</f>
        <v>2.6685730534847648E-3</v>
      </c>
      <c r="AK45" s="99">
        <f>'Matrice Var-Covar'!AK93</f>
        <v>-3.4006726596858472E-3</v>
      </c>
      <c r="AL45" s="99">
        <f>'Matrice Var-Covar'!AL93</f>
        <v>3.1228243625401039E-2</v>
      </c>
      <c r="AM45" s="99">
        <f>'Matrice Var-Covar'!AM93</f>
        <v>3.355743356190244E-3</v>
      </c>
      <c r="AN45" s="99">
        <f>'Matrice Var-Covar'!AN93</f>
        <v>8.790763604835574E-3</v>
      </c>
      <c r="AO45" s="99">
        <f>'Matrice Var-Covar'!AO93</f>
        <v>3.4383565729832061E-3</v>
      </c>
      <c r="AP45" s="99">
        <f>'Matrice Var-Covar'!AP93</f>
        <v>8.8581656309064706E-3</v>
      </c>
      <c r="AQ45" s="99">
        <f>'Matrice Var-Covar'!AQ93</f>
        <v>4.6992542061170253E-3</v>
      </c>
      <c r="AR45" s="99">
        <f>'Matrice Var-Covar'!AR93</f>
        <v>5.5600502218537554E-3</v>
      </c>
      <c r="AS45" s="99">
        <f>'Matrice Var-Covar'!AS93</f>
        <v>-4.2328184326456443E-3</v>
      </c>
      <c r="AT45" s="99">
        <f>'Matrice Var-Covar'!AT93</f>
        <v>6.2226558439620518E-3</v>
      </c>
      <c r="AU45" s="99">
        <f>'Matrice Var-Covar'!AU93</f>
        <v>5.5072943058326043E-3</v>
      </c>
      <c r="AV45" s="99">
        <f>'Matrice Var-Covar'!AV93</f>
        <v>-9.0269524924491713E-3</v>
      </c>
      <c r="AW45" s="99">
        <f>'Matrice Var-Covar'!AW93</f>
        <v>9.9844576057853667E-3</v>
      </c>
      <c r="AX45" s="99">
        <f>'Matrice Var-Covar'!AX93</f>
        <v>4.0675217413540772E-3</v>
      </c>
      <c r="AY45" s="99">
        <f>'Matrice Var-Covar'!AY93</f>
        <v>1.3765188828443032E-2</v>
      </c>
      <c r="AZ45" s="99">
        <f>'Matrice Var-Covar'!AZ93</f>
        <v>6.5911058406836337E-3</v>
      </c>
      <c r="BB45" s="10"/>
      <c r="BC45" s="10"/>
      <c r="BK45" s="26"/>
      <c r="BL45" s="26"/>
      <c r="BM45" s="26"/>
      <c r="BN45" s="26"/>
      <c r="BO45" s="26"/>
    </row>
    <row r="46" spans="2:67" ht="14" thickBot="1">
      <c r="B46" s="25" t="str">
        <f>'Matrice Var-Covar'!B94</f>
        <v>DEUTSCHE POST</v>
      </c>
      <c r="C46" s="99">
        <f>'Matrice Var-Covar'!C94</f>
        <v>1.3665072498824014E-2</v>
      </c>
      <c r="D46" s="99">
        <f>'Matrice Var-Covar'!D94</f>
        <v>2.7726677065958685E-2</v>
      </c>
      <c r="E46" s="99">
        <f>'Matrice Var-Covar'!E94</f>
        <v>2.0294031916971707E-2</v>
      </c>
      <c r="F46" s="99">
        <f>'Matrice Var-Covar'!F94</f>
        <v>1.5236653149642589E-2</v>
      </c>
      <c r="G46" s="99">
        <f>'Matrice Var-Covar'!G94</f>
        <v>2.9628797035575215E-2</v>
      </c>
      <c r="H46" s="99">
        <f>'Matrice Var-Covar'!H94</f>
        <v>2.8003302591549015E-2</v>
      </c>
      <c r="I46" s="99">
        <f>'Matrice Var-Covar'!I94</f>
        <v>4.3973403232063078E-2</v>
      </c>
      <c r="J46" s="99">
        <f>'Matrice Var-Covar'!J94</f>
        <v>4.149863326019488E-4</v>
      </c>
      <c r="K46" s="99">
        <f>'Matrice Var-Covar'!K94</f>
        <v>2.988417867703223E-2</v>
      </c>
      <c r="L46" s="99">
        <f>'Matrice Var-Covar'!L94</f>
        <v>1.3818944649554975E-2</v>
      </c>
      <c r="M46" s="99">
        <f>'Matrice Var-Covar'!M94</f>
        <v>3.3757704370885003E-2</v>
      </c>
      <c r="N46" s="99">
        <f>'Matrice Var-Covar'!N94</f>
        <v>5.8884646937531877E-2</v>
      </c>
      <c r="O46" s="99">
        <f>'Matrice Var-Covar'!O94</f>
        <v>3.650548207354213E-2</v>
      </c>
      <c r="P46" s="99">
        <f>'Matrice Var-Covar'!P94</f>
        <v>1.2236667986940532E-2</v>
      </c>
      <c r="Q46" s="99">
        <f>'Matrice Var-Covar'!Q94</f>
        <v>2.4571403787979694E-2</v>
      </c>
      <c r="R46" s="99">
        <f>'Matrice Var-Covar'!R94</f>
        <v>3.9713302379966051E-2</v>
      </c>
      <c r="S46" s="99">
        <f>'Matrice Var-Covar'!S94</f>
        <v>3.222585453308173E-2</v>
      </c>
      <c r="T46" s="99">
        <f>'Matrice Var-Covar'!T94</f>
        <v>1.679701454541422E-2</v>
      </c>
      <c r="U46" s="99">
        <f>'Matrice Var-Covar'!U94</f>
        <v>4.6901152172643137E-2</v>
      </c>
      <c r="V46" s="99">
        <f>'Matrice Var-Covar'!V94</f>
        <v>1.722790612247212E-2</v>
      </c>
      <c r="W46" s="99">
        <f>'Matrice Var-Covar'!W94</f>
        <v>3.5725313977600044E-2</v>
      </c>
      <c r="X46" s="99">
        <f>'Matrice Var-Covar'!X94</f>
        <v>6.040312584032069E-2</v>
      </c>
      <c r="Y46" s="99">
        <f>'Matrice Var-Covar'!Y94</f>
        <v>3.4233813648492581E-2</v>
      </c>
      <c r="Z46" s="99">
        <f>'Matrice Var-Covar'!Z94</f>
        <v>2.4365805016523349E-2</v>
      </c>
      <c r="AA46" s="99">
        <f>'Matrice Var-Covar'!AA94</f>
        <v>8.7422511277349089E-3</v>
      </c>
      <c r="AB46" s="99">
        <f>'Matrice Var-Covar'!AB94</f>
        <v>5.7385843305425791E-3</v>
      </c>
      <c r="AC46" s="99">
        <f>'Matrice Var-Covar'!AC94</f>
        <v>1.8810001437810416E-2</v>
      </c>
      <c r="AD46" s="99">
        <f>'Matrice Var-Covar'!AD94</f>
        <v>3.5953849179597444E-2</v>
      </c>
      <c r="AE46" s="99">
        <f>'Matrice Var-Covar'!AE94</f>
        <v>2.1738870393467778E-3</v>
      </c>
      <c r="AF46" s="99">
        <f>'Matrice Var-Covar'!AF94</f>
        <v>5.014052742763582E-2</v>
      </c>
      <c r="AG46" s="99">
        <f>'Matrice Var-Covar'!AG94</f>
        <v>3.3131969959747889E-2</v>
      </c>
      <c r="AH46" s="99">
        <f>'Matrice Var-Covar'!AH94</f>
        <v>9.4540763436680927E-3</v>
      </c>
      <c r="AI46" s="99">
        <f>'Matrice Var-Covar'!AI94</f>
        <v>2.8699664558073205E-2</v>
      </c>
      <c r="AJ46" s="99">
        <f>'Matrice Var-Covar'!AJ94</f>
        <v>1.4448302760926825E-2</v>
      </c>
      <c r="AK46" s="99">
        <f>'Matrice Var-Covar'!AK94</f>
        <v>1.4077910846380724E-3</v>
      </c>
      <c r="AL46" s="99">
        <f>'Matrice Var-Covar'!AL94</f>
        <v>3.355743356190244E-3</v>
      </c>
      <c r="AM46" s="99">
        <f>'Matrice Var-Covar'!AM94</f>
        <v>7.9890449068461489E-2</v>
      </c>
      <c r="AN46" s="99">
        <f>'Matrice Var-Covar'!AN94</f>
        <v>3.6228595583168349E-2</v>
      </c>
      <c r="AO46" s="99">
        <f>'Matrice Var-Covar'!AO94</f>
        <v>2.6724915215135397E-2</v>
      </c>
      <c r="AP46" s="99">
        <f>'Matrice Var-Covar'!AP94</f>
        <v>5.658887164128492E-2</v>
      </c>
      <c r="AQ46" s="99">
        <f>'Matrice Var-Covar'!AQ94</f>
        <v>2.8439552110741523E-2</v>
      </c>
      <c r="AR46" s="99">
        <f>'Matrice Var-Covar'!AR94</f>
        <v>2.4025990136093918E-2</v>
      </c>
      <c r="AS46" s="99">
        <f>'Matrice Var-Covar'!AS94</f>
        <v>6.0432587447444615E-3</v>
      </c>
      <c r="AT46" s="99">
        <f>'Matrice Var-Covar'!AT94</f>
        <v>1.1617582492157146E-2</v>
      </c>
      <c r="AU46" s="99">
        <f>'Matrice Var-Covar'!AU94</f>
        <v>1.920864803221263E-2</v>
      </c>
      <c r="AV46" s="99">
        <f>'Matrice Var-Covar'!AV94</f>
        <v>1.0547604391389766E-2</v>
      </c>
      <c r="AW46" s="99">
        <f>'Matrice Var-Covar'!AW94</f>
        <v>2.12408034081943E-2</v>
      </c>
      <c r="AX46" s="99">
        <f>'Matrice Var-Covar'!AX94</f>
        <v>3.8333214697128068E-2</v>
      </c>
      <c r="AY46" s="99">
        <f>'Matrice Var-Covar'!AY94</f>
        <v>3.1465012165774194E-2</v>
      </c>
      <c r="AZ46" s="99">
        <f>'Matrice Var-Covar'!AZ94</f>
        <v>5.7508257410075606E-2</v>
      </c>
      <c r="BB46" s="10"/>
      <c r="BC46" s="10"/>
      <c r="BK46" s="26"/>
      <c r="BL46" s="26"/>
      <c r="BM46" s="26"/>
      <c r="BN46" s="26"/>
      <c r="BO46" s="26"/>
    </row>
    <row r="47" spans="2:67" ht="14" thickBot="1">
      <c r="B47" s="25" t="str">
        <f>'Matrice Var-Covar'!B95</f>
        <v>ROYAL PHILIPS</v>
      </c>
      <c r="C47" s="99">
        <f>'Matrice Var-Covar'!C95</f>
        <v>2.9975212957598616E-2</v>
      </c>
      <c r="D47" s="99">
        <f>'Matrice Var-Covar'!D95</f>
        <v>3.2362970085901888E-2</v>
      </c>
      <c r="E47" s="99">
        <f>'Matrice Var-Covar'!E95</f>
        <v>2.0073266547497519E-2</v>
      </c>
      <c r="F47" s="99">
        <f>'Matrice Var-Covar'!F95</f>
        <v>1.8530067409976671E-2</v>
      </c>
      <c r="G47" s="99">
        <f>'Matrice Var-Covar'!G95</f>
        <v>3.2387988587613888E-2</v>
      </c>
      <c r="H47" s="99">
        <f>'Matrice Var-Covar'!H95</f>
        <v>2.2129013956399858E-2</v>
      </c>
      <c r="I47" s="99">
        <f>'Matrice Var-Covar'!I95</f>
        <v>4.4578326607376241E-2</v>
      </c>
      <c r="J47" s="99">
        <f>'Matrice Var-Covar'!J95</f>
        <v>1.7647056092503981E-3</v>
      </c>
      <c r="K47" s="99">
        <f>'Matrice Var-Covar'!K95</f>
        <v>2.933693262376693E-2</v>
      </c>
      <c r="L47" s="99">
        <f>'Matrice Var-Covar'!L95</f>
        <v>1.5222391379121165E-2</v>
      </c>
      <c r="M47" s="99">
        <f>'Matrice Var-Covar'!M95</f>
        <v>4.2978904328336662E-2</v>
      </c>
      <c r="N47" s="99">
        <f>'Matrice Var-Covar'!N95</f>
        <v>4.0941872866599865E-2</v>
      </c>
      <c r="O47" s="99">
        <f>'Matrice Var-Covar'!O95</f>
        <v>3.3177534294416035E-2</v>
      </c>
      <c r="P47" s="99">
        <f>'Matrice Var-Covar'!P95</f>
        <v>7.6854612892624987E-3</v>
      </c>
      <c r="Q47" s="99">
        <f>'Matrice Var-Covar'!Q95</f>
        <v>4.9030900428884569E-2</v>
      </c>
      <c r="R47" s="99">
        <f>'Matrice Var-Covar'!R95</f>
        <v>3.9026946049977251E-2</v>
      </c>
      <c r="S47" s="99">
        <f>'Matrice Var-Covar'!S95</f>
        <v>3.4386087739373281E-2</v>
      </c>
      <c r="T47" s="99">
        <f>'Matrice Var-Covar'!T95</f>
        <v>1.5401976330831242E-2</v>
      </c>
      <c r="U47" s="99">
        <f>'Matrice Var-Covar'!U95</f>
        <v>4.6889989161263163E-2</v>
      </c>
      <c r="V47" s="99">
        <f>'Matrice Var-Covar'!V95</f>
        <v>2.3366704229453042E-2</v>
      </c>
      <c r="W47" s="99">
        <f>'Matrice Var-Covar'!W95</f>
        <v>3.3318816726668088E-2</v>
      </c>
      <c r="X47" s="99">
        <f>'Matrice Var-Covar'!X95</f>
        <v>4.5086399707053353E-2</v>
      </c>
      <c r="Y47" s="99">
        <f>'Matrice Var-Covar'!Y95</f>
        <v>2.5996529767138742E-2</v>
      </c>
      <c r="Z47" s="99">
        <f>'Matrice Var-Covar'!Z95</f>
        <v>2.4761195437274914E-2</v>
      </c>
      <c r="AA47" s="99">
        <f>'Matrice Var-Covar'!AA95</f>
        <v>1.8847485839207478E-2</v>
      </c>
      <c r="AB47" s="99">
        <f>'Matrice Var-Covar'!AB95</f>
        <v>5.7638096448414345E-3</v>
      </c>
      <c r="AC47" s="99">
        <f>'Matrice Var-Covar'!AC95</f>
        <v>1.3650800774042137E-2</v>
      </c>
      <c r="AD47" s="99">
        <f>'Matrice Var-Covar'!AD95</f>
        <v>3.694201472532363E-2</v>
      </c>
      <c r="AE47" s="99">
        <f>'Matrice Var-Covar'!AE95</f>
        <v>1.1517731352447179E-2</v>
      </c>
      <c r="AF47" s="99">
        <f>'Matrice Var-Covar'!AF95</f>
        <v>3.7597483028596008E-2</v>
      </c>
      <c r="AG47" s="99">
        <f>'Matrice Var-Covar'!AG95</f>
        <v>3.2246255500304098E-2</v>
      </c>
      <c r="AH47" s="99">
        <f>'Matrice Var-Covar'!AH95</f>
        <v>5.6351970385165673E-3</v>
      </c>
      <c r="AI47" s="99">
        <f>'Matrice Var-Covar'!AI95</f>
        <v>3.0535779615397763E-2</v>
      </c>
      <c r="AJ47" s="99">
        <f>'Matrice Var-Covar'!AJ95</f>
        <v>1.4068775465446468E-2</v>
      </c>
      <c r="AK47" s="99">
        <f>'Matrice Var-Covar'!AK95</f>
        <v>-1.8111227700180323E-4</v>
      </c>
      <c r="AL47" s="99">
        <f>'Matrice Var-Covar'!AL95</f>
        <v>8.790763604835574E-3</v>
      </c>
      <c r="AM47" s="99">
        <f>'Matrice Var-Covar'!AM95</f>
        <v>3.6228595583168349E-2</v>
      </c>
      <c r="AN47" s="99">
        <f>'Matrice Var-Covar'!AN95</f>
        <v>6.7093640487946096E-2</v>
      </c>
      <c r="AO47" s="99">
        <f>'Matrice Var-Covar'!AO95</f>
        <v>2.2283546856438956E-2</v>
      </c>
      <c r="AP47" s="99">
        <f>'Matrice Var-Covar'!AP95</f>
        <v>5.0408574695111327E-2</v>
      </c>
      <c r="AQ47" s="99">
        <f>'Matrice Var-Covar'!AQ95</f>
        <v>2.8365722834819224E-2</v>
      </c>
      <c r="AR47" s="99">
        <f>'Matrice Var-Covar'!AR95</f>
        <v>2.176307241714261E-2</v>
      </c>
      <c r="AS47" s="99">
        <f>'Matrice Var-Covar'!AS95</f>
        <v>-1.6690394638351766E-3</v>
      </c>
      <c r="AT47" s="99">
        <f>'Matrice Var-Covar'!AT95</f>
        <v>1.3028602674641773E-2</v>
      </c>
      <c r="AU47" s="99">
        <f>'Matrice Var-Covar'!AU95</f>
        <v>1.8326391275604717E-2</v>
      </c>
      <c r="AV47" s="99">
        <f>'Matrice Var-Covar'!AV95</f>
        <v>-1.097124430179755E-3</v>
      </c>
      <c r="AW47" s="99">
        <f>'Matrice Var-Covar'!AW95</f>
        <v>2.4212131877059423E-2</v>
      </c>
      <c r="AX47" s="99">
        <f>'Matrice Var-Covar'!AX95</f>
        <v>4.106467556757689E-2</v>
      </c>
      <c r="AY47" s="99">
        <f>'Matrice Var-Covar'!AY95</f>
        <v>3.0910296047836478E-2</v>
      </c>
      <c r="AZ47" s="99">
        <f>'Matrice Var-Covar'!AZ95</f>
        <v>3.7688604752413403E-2</v>
      </c>
      <c r="BB47" s="10"/>
      <c r="BC47" s="10"/>
      <c r="BK47" s="26"/>
      <c r="BL47" s="26"/>
      <c r="BM47" s="26"/>
      <c r="BN47" s="26"/>
      <c r="BO47" s="26"/>
    </row>
    <row r="48" spans="2:67" ht="14" thickBot="1">
      <c r="B48" s="25" t="str">
        <f>'Matrice Var-Covar'!B96</f>
        <v>ENGIE</v>
      </c>
      <c r="C48" s="99">
        <f>'Matrice Var-Covar'!C96</f>
        <v>2.1551516973592304E-2</v>
      </c>
      <c r="D48" s="99">
        <f>'Matrice Var-Covar'!D96</f>
        <v>1.7917784215949972E-2</v>
      </c>
      <c r="E48" s="99">
        <f>'Matrice Var-Covar'!E96</f>
        <v>1.8092436292666839E-2</v>
      </c>
      <c r="F48" s="99">
        <f>'Matrice Var-Covar'!F96</f>
        <v>1.3022157760320067E-2</v>
      </c>
      <c r="G48" s="99">
        <f>'Matrice Var-Covar'!G96</f>
        <v>1.6781330009525579E-2</v>
      </c>
      <c r="H48" s="99">
        <f>'Matrice Var-Covar'!H96</f>
        <v>1.8741098386629573E-2</v>
      </c>
      <c r="I48" s="99">
        <f>'Matrice Var-Covar'!I96</f>
        <v>2.4105062073307464E-2</v>
      </c>
      <c r="J48" s="99">
        <f>'Matrice Var-Covar'!J96</f>
        <v>-7.0153015802163123E-3</v>
      </c>
      <c r="K48" s="99">
        <f>'Matrice Var-Covar'!K96</f>
        <v>2.9773097429266978E-2</v>
      </c>
      <c r="L48" s="99">
        <f>'Matrice Var-Covar'!L96</f>
        <v>1.243084542578796E-2</v>
      </c>
      <c r="M48" s="99">
        <f>'Matrice Var-Covar'!M96</f>
        <v>3.0879699087869625E-2</v>
      </c>
      <c r="N48" s="99">
        <f>'Matrice Var-Covar'!N96</f>
        <v>3.7684063647905171E-2</v>
      </c>
      <c r="O48" s="99">
        <f>'Matrice Var-Covar'!O96</f>
        <v>2.0846500459688708E-2</v>
      </c>
      <c r="P48" s="99">
        <f>'Matrice Var-Covar'!P96</f>
        <v>9.6059644147865461E-4</v>
      </c>
      <c r="Q48" s="99">
        <f>'Matrice Var-Covar'!Q96</f>
        <v>3.0870575569901002E-2</v>
      </c>
      <c r="R48" s="99">
        <f>'Matrice Var-Covar'!R96</f>
        <v>3.1863465756147784E-2</v>
      </c>
      <c r="S48" s="99">
        <f>'Matrice Var-Covar'!S96</f>
        <v>2.17934018122692E-2</v>
      </c>
      <c r="T48" s="99">
        <f>'Matrice Var-Covar'!T96</f>
        <v>2.0932790953939337E-2</v>
      </c>
      <c r="U48" s="99">
        <f>'Matrice Var-Covar'!U96</f>
        <v>2.772234051475576E-2</v>
      </c>
      <c r="V48" s="99">
        <f>'Matrice Var-Covar'!V96</f>
        <v>2.0462786421843415E-2</v>
      </c>
      <c r="W48" s="99">
        <f>'Matrice Var-Covar'!W96</f>
        <v>1.8280475757937856E-2</v>
      </c>
      <c r="X48" s="99">
        <f>'Matrice Var-Covar'!X96</f>
        <v>3.6953173986489368E-2</v>
      </c>
      <c r="Y48" s="99">
        <f>'Matrice Var-Covar'!Y96</f>
        <v>2.2585941177691696E-2</v>
      </c>
      <c r="Z48" s="99">
        <f>'Matrice Var-Covar'!Z96</f>
        <v>2.40893962781627E-2</v>
      </c>
      <c r="AA48" s="99">
        <f>'Matrice Var-Covar'!AA96</f>
        <v>2.1944008230885487E-3</v>
      </c>
      <c r="AB48" s="99">
        <f>'Matrice Var-Covar'!AB96</f>
        <v>6.6575622519438561E-3</v>
      </c>
      <c r="AC48" s="99">
        <f>'Matrice Var-Covar'!AC96</f>
        <v>1.4743233974100399E-2</v>
      </c>
      <c r="AD48" s="99">
        <f>'Matrice Var-Covar'!AD96</f>
        <v>2.1400665423270151E-2</v>
      </c>
      <c r="AE48" s="99">
        <f>'Matrice Var-Covar'!AE96</f>
        <v>-1.0273559040255168E-3</v>
      </c>
      <c r="AF48" s="99">
        <f>'Matrice Var-Covar'!AF96</f>
        <v>3.222806394767997E-2</v>
      </c>
      <c r="AG48" s="99">
        <f>'Matrice Var-Covar'!AG96</f>
        <v>1.8816424191888507E-2</v>
      </c>
      <c r="AH48" s="99">
        <f>'Matrice Var-Covar'!AH96</f>
        <v>1.2933067326167036E-3</v>
      </c>
      <c r="AI48" s="99">
        <f>'Matrice Var-Covar'!AI96</f>
        <v>1.3454894009735926E-2</v>
      </c>
      <c r="AJ48" s="99">
        <f>'Matrice Var-Covar'!AJ96</f>
        <v>2.281244461050945E-2</v>
      </c>
      <c r="AK48" s="99">
        <f>'Matrice Var-Covar'!AK96</f>
        <v>-3.5532478655249111E-3</v>
      </c>
      <c r="AL48" s="99">
        <f>'Matrice Var-Covar'!AL96</f>
        <v>3.4383565729832061E-3</v>
      </c>
      <c r="AM48" s="99">
        <f>'Matrice Var-Covar'!AM96</f>
        <v>2.6724915215135397E-2</v>
      </c>
      <c r="AN48" s="99">
        <f>'Matrice Var-Covar'!AN96</f>
        <v>2.2283546856438956E-2</v>
      </c>
      <c r="AO48" s="99">
        <f>'Matrice Var-Covar'!AO96</f>
        <v>6.8641905193304445E-2</v>
      </c>
      <c r="AP48" s="99">
        <f>'Matrice Var-Covar'!AP96</f>
        <v>3.9519211123218059E-2</v>
      </c>
      <c r="AQ48" s="99">
        <f>'Matrice Var-Covar'!AQ96</f>
        <v>3.1939757231004534E-2</v>
      </c>
      <c r="AR48" s="99">
        <f>'Matrice Var-Covar'!AR96</f>
        <v>2.8920308791571966E-2</v>
      </c>
      <c r="AS48" s="99">
        <f>'Matrice Var-Covar'!AS96</f>
        <v>-4.6152262721716065E-3</v>
      </c>
      <c r="AT48" s="99">
        <f>'Matrice Var-Covar'!AT96</f>
        <v>9.4479980014276904E-3</v>
      </c>
      <c r="AU48" s="99">
        <f>'Matrice Var-Covar'!AU96</f>
        <v>1.980188247791272E-2</v>
      </c>
      <c r="AV48" s="99">
        <f>'Matrice Var-Covar'!AV96</f>
        <v>3.4353809984275069E-3</v>
      </c>
      <c r="AW48" s="99">
        <f>'Matrice Var-Covar'!AW96</f>
        <v>1.29234502649134E-2</v>
      </c>
      <c r="AX48" s="99">
        <f>'Matrice Var-Covar'!AX96</f>
        <v>2.1792329240801878E-2</v>
      </c>
      <c r="AY48" s="99">
        <f>'Matrice Var-Covar'!AY96</f>
        <v>3.3759914597867542E-2</v>
      </c>
      <c r="AZ48" s="99">
        <f>'Matrice Var-Covar'!AZ96</f>
        <v>2.9385878872684228E-2</v>
      </c>
      <c r="BB48" s="10"/>
      <c r="BC48" s="10"/>
      <c r="BK48" s="26"/>
      <c r="BL48" s="26"/>
      <c r="BM48" s="26"/>
      <c r="BN48" s="26"/>
      <c r="BO48" s="26"/>
    </row>
    <row r="49" spans="2:67" ht="14" thickBot="1">
      <c r="B49" s="25" t="str">
        <f>'Matrice Var-Covar'!B97</f>
        <v>SOCIÉTÉ GÉNÉRALE</v>
      </c>
      <c r="C49" s="99">
        <f>'Matrice Var-Covar'!C97</f>
        <v>2.4751460019485666E-2</v>
      </c>
      <c r="D49" s="99">
        <f>'Matrice Var-Covar'!D97</f>
        <v>4.3317134759373793E-2</v>
      </c>
      <c r="E49" s="99">
        <f>'Matrice Var-Covar'!E97</f>
        <v>3.3882040607177269E-2</v>
      </c>
      <c r="F49" s="99">
        <f>'Matrice Var-Covar'!F97</f>
        <v>1.0257900054848217E-2</v>
      </c>
      <c r="G49" s="99">
        <f>'Matrice Var-Covar'!G97</f>
        <v>4.1054915938991215E-2</v>
      </c>
      <c r="H49" s="99">
        <f>'Matrice Var-Covar'!H97</f>
        <v>2.3859374290364797E-2</v>
      </c>
      <c r="I49" s="99">
        <f>'Matrice Var-Covar'!I97</f>
        <v>5.7512365677533692E-2</v>
      </c>
      <c r="J49" s="99">
        <f>'Matrice Var-Covar'!J97</f>
        <v>1.225499359927737E-2</v>
      </c>
      <c r="K49" s="99">
        <f>'Matrice Var-Covar'!K97</f>
        <v>3.8048262689594492E-2</v>
      </c>
      <c r="L49" s="99">
        <f>'Matrice Var-Covar'!L97</f>
        <v>2.0545165091203625E-2</v>
      </c>
      <c r="M49" s="99">
        <f>'Matrice Var-Covar'!M97</f>
        <v>5.1354759775730834E-2</v>
      </c>
      <c r="N49" s="99">
        <f>'Matrice Var-Covar'!N97</f>
        <v>7.7341969636943675E-2</v>
      </c>
      <c r="O49" s="99">
        <f>'Matrice Var-Covar'!O97</f>
        <v>5.1483293356247628E-2</v>
      </c>
      <c r="P49" s="99">
        <f>'Matrice Var-Covar'!P97</f>
        <v>1.7909826389045286E-2</v>
      </c>
      <c r="Q49" s="99">
        <f>'Matrice Var-Covar'!Q97</f>
        <v>4.1798911941165168E-2</v>
      </c>
      <c r="R49" s="99">
        <f>'Matrice Var-Covar'!R97</f>
        <v>7.6260180424404925E-2</v>
      </c>
      <c r="S49" s="99">
        <f>'Matrice Var-Covar'!S97</f>
        <v>8.8853970810630636E-2</v>
      </c>
      <c r="T49" s="99">
        <f>'Matrice Var-Covar'!T97</f>
        <v>2.6873644763306268E-2</v>
      </c>
      <c r="U49" s="99">
        <f>'Matrice Var-Covar'!U97</f>
        <v>6.6507775354348764E-2</v>
      </c>
      <c r="V49" s="99">
        <f>'Matrice Var-Covar'!V97</f>
        <v>3.0140504183445032E-2</v>
      </c>
      <c r="W49" s="99">
        <f>'Matrice Var-Covar'!W97</f>
        <v>5.2716896260946264E-2</v>
      </c>
      <c r="X49" s="99">
        <f>'Matrice Var-Covar'!X97</f>
        <v>9.4132725996537409E-2</v>
      </c>
      <c r="Y49" s="99">
        <f>'Matrice Var-Covar'!Y97</f>
        <v>4.7041016557248232E-2</v>
      </c>
      <c r="Z49" s="99">
        <f>'Matrice Var-Covar'!Z97</f>
        <v>4.8119301791702797E-2</v>
      </c>
      <c r="AA49" s="99">
        <f>'Matrice Var-Covar'!AA97</f>
        <v>2.7751550600227722E-2</v>
      </c>
      <c r="AB49" s="99">
        <f>'Matrice Var-Covar'!AB97</f>
        <v>1.2636047114157143E-2</v>
      </c>
      <c r="AC49" s="99">
        <f>'Matrice Var-Covar'!AC97</f>
        <v>1.5520895481325538E-2</v>
      </c>
      <c r="AD49" s="99">
        <f>'Matrice Var-Covar'!AD97</f>
        <v>4.1877009296310101E-2</v>
      </c>
      <c r="AE49" s="99">
        <f>'Matrice Var-Covar'!AE97</f>
        <v>1.1577710210052343E-2</v>
      </c>
      <c r="AF49" s="99">
        <f>'Matrice Var-Covar'!AF97</f>
        <v>9.6548938101079007E-2</v>
      </c>
      <c r="AG49" s="99">
        <f>'Matrice Var-Covar'!AG97</f>
        <v>4.8117992067136212E-2</v>
      </c>
      <c r="AH49" s="99">
        <f>'Matrice Var-Covar'!AH97</f>
        <v>1.8696360863123609E-2</v>
      </c>
      <c r="AI49" s="99">
        <f>'Matrice Var-Covar'!AI97</f>
        <v>3.6833760120105002E-2</v>
      </c>
      <c r="AJ49" s="99">
        <f>'Matrice Var-Covar'!AJ97</f>
        <v>2.0596253253867543E-2</v>
      </c>
      <c r="AK49" s="99">
        <f>'Matrice Var-Covar'!AK97</f>
        <v>5.6221067341442939E-3</v>
      </c>
      <c r="AL49" s="99">
        <f>'Matrice Var-Covar'!AL97</f>
        <v>8.8581656309064706E-3</v>
      </c>
      <c r="AM49" s="99">
        <f>'Matrice Var-Covar'!AM97</f>
        <v>5.658887164128492E-2</v>
      </c>
      <c r="AN49" s="99">
        <f>'Matrice Var-Covar'!AN97</f>
        <v>5.0408574695111327E-2</v>
      </c>
      <c r="AO49" s="99">
        <f>'Matrice Var-Covar'!AO97</f>
        <v>3.9519211123218059E-2</v>
      </c>
      <c r="AP49" s="99">
        <f>'Matrice Var-Covar'!AP97</f>
        <v>0.13889141732992707</v>
      </c>
      <c r="AQ49" s="99">
        <f>'Matrice Var-Covar'!AQ97</f>
        <v>5.1398944043423725E-2</v>
      </c>
      <c r="AR49" s="99">
        <f>'Matrice Var-Covar'!AR97</f>
        <v>3.4577482348405464E-2</v>
      </c>
      <c r="AS49" s="99">
        <f>'Matrice Var-Covar'!AS97</f>
        <v>9.0692461452771981E-5</v>
      </c>
      <c r="AT49" s="99">
        <f>'Matrice Var-Covar'!AT97</f>
        <v>1.4685855924393424E-2</v>
      </c>
      <c r="AU49" s="99">
        <f>'Matrice Var-Covar'!AU97</f>
        <v>3.0351308065752092E-2</v>
      </c>
      <c r="AV49" s="99">
        <f>'Matrice Var-Covar'!AV97</f>
        <v>2.053774699083652E-3</v>
      </c>
      <c r="AW49" s="99">
        <f>'Matrice Var-Covar'!AW97</f>
        <v>3.3769673928026801E-2</v>
      </c>
      <c r="AX49" s="99">
        <f>'Matrice Var-Covar'!AX97</f>
        <v>6.2259107097636809E-2</v>
      </c>
      <c r="AY49" s="99">
        <f>'Matrice Var-Covar'!AY97</f>
        <v>4.1155173400445381E-2</v>
      </c>
      <c r="AZ49" s="99">
        <f>'Matrice Var-Covar'!AZ97</f>
        <v>9.8245982955425221E-2</v>
      </c>
      <c r="BB49" s="10"/>
      <c r="BC49" s="10"/>
      <c r="BK49" s="26"/>
      <c r="BL49" s="26"/>
      <c r="BM49" s="26"/>
      <c r="BN49" s="26"/>
      <c r="BO49" s="26"/>
    </row>
    <row r="50" spans="2:67" ht="14" thickBot="1">
      <c r="B50" s="25" t="str">
        <f>'Matrice Var-Covar'!B98</f>
        <v>NOKIA</v>
      </c>
      <c r="C50" s="99">
        <f>'Matrice Var-Covar'!C98</f>
        <v>1.9551777360850113E-2</v>
      </c>
      <c r="D50" s="99">
        <f>'Matrice Var-Covar'!D98</f>
        <v>3.0821941544276171E-2</v>
      </c>
      <c r="E50" s="99">
        <f>'Matrice Var-Covar'!E98</f>
        <v>1.5460427123778885E-2</v>
      </c>
      <c r="F50" s="99">
        <f>'Matrice Var-Covar'!F98</f>
        <v>1.1968518644103893E-2</v>
      </c>
      <c r="G50" s="99">
        <f>'Matrice Var-Covar'!G98</f>
        <v>2.3300461859462263E-2</v>
      </c>
      <c r="H50" s="99">
        <f>'Matrice Var-Covar'!H98</f>
        <v>1.4507871589678808E-2</v>
      </c>
      <c r="I50" s="99">
        <f>'Matrice Var-Covar'!I98</f>
        <v>3.8196676975918532E-2</v>
      </c>
      <c r="J50" s="99">
        <f>'Matrice Var-Covar'!J98</f>
        <v>-2.0411823742912194E-3</v>
      </c>
      <c r="K50" s="99">
        <f>'Matrice Var-Covar'!K98</f>
        <v>2.0263939308837325E-2</v>
      </c>
      <c r="L50" s="99">
        <f>'Matrice Var-Covar'!L98</f>
        <v>2.9453675208454624E-2</v>
      </c>
      <c r="M50" s="99">
        <f>'Matrice Var-Covar'!M98</f>
        <v>2.7234528342016451E-2</v>
      </c>
      <c r="N50" s="99">
        <f>'Matrice Var-Covar'!N98</f>
        <v>3.339796166378603E-2</v>
      </c>
      <c r="O50" s="99">
        <f>'Matrice Var-Covar'!O98</f>
        <v>2.454933590990491E-2</v>
      </c>
      <c r="P50" s="99">
        <f>'Matrice Var-Covar'!P98</f>
        <v>5.8049768591690179E-3</v>
      </c>
      <c r="Q50" s="99">
        <f>'Matrice Var-Covar'!Q98</f>
        <v>3.5784562944302864E-2</v>
      </c>
      <c r="R50" s="99">
        <f>'Matrice Var-Covar'!R98</f>
        <v>2.544699923914899E-2</v>
      </c>
      <c r="S50" s="99">
        <f>'Matrice Var-Covar'!S98</f>
        <v>2.9825088624638098E-2</v>
      </c>
      <c r="T50" s="99">
        <f>'Matrice Var-Covar'!T98</f>
        <v>1.9627787762564415E-2</v>
      </c>
      <c r="U50" s="99">
        <f>'Matrice Var-Covar'!U98</f>
        <v>3.4905736433191274E-2</v>
      </c>
      <c r="V50" s="99">
        <f>'Matrice Var-Covar'!V98</f>
        <v>1.712002470943317E-2</v>
      </c>
      <c r="W50" s="99">
        <f>'Matrice Var-Covar'!W98</f>
        <v>2.2690119110526041E-2</v>
      </c>
      <c r="X50" s="99">
        <f>'Matrice Var-Covar'!X98</f>
        <v>4.5330172443204302E-2</v>
      </c>
      <c r="Y50" s="99">
        <f>'Matrice Var-Covar'!Y98</f>
        <v>2.8950795622482706E-2</v>
      </c>
      <c r="Z50" s="99">
        <f>'Matrice Var-Covar'!Z98</f>
        <v>2.8333794262807903E-2</v>
      </c>
      <c r="AA50" s="99">
        <f>'Matrice Var-Covar'!AA98</f>
        <v>1.1791027165499065E-2</v>
      </c>
      <c r="AB50" s="99">
        <f>'Matrice Var-Covar'!AB98</f>
        <v>3.6568143585025627E-3</v>
      </c>
      <c r="AC50" s="99">
        <f>'Matrice Var-Covar'!AC98</f>
        <v>9.853246127207678E-3</v>
      </c>
      <c r="AD50" s="99">
        <f>'Matrice Var-Covar'!AD98</f>
        <v>2.2677368745967381E-2</v>
      </c>
      <c r="AE50" s="99">
        <f>'Matrice Var-Covar'!AE98</f>
        <v>5.9670438472244468E-3</v>
      </c>
      <c r="AF50" s="99">
        <f>'Matrice Var-Covar'!AF98</f>
        <v>3.524979838149081E-2</v>
      </c>
      <c r="AG50" s="99">
        <f>'Matrice Var-Covar'!AG98</f>
        <v>2.2519903812888264E-2</v>
      </c>
      <c r="AH50" s="99">
        <f>'Matrice Var-Covar'!AH98</f>
        <v>5.9966794163611049E-3</v>
      </c>
      <c r="AI50" s="99">
        <f>'Matrice Var-Covar'!AI98</f>
        <v>2.1439797401939714E-2</v>
      </c>
      <c r="AJ50" s="99">
        <f>'Matrice Var-Covar'!AJ98</f>
        <v>2.8163308757673949E-2</v>
      </c>
      <c r="AK50" s="99">
        <f>'Matrice Var-Covar'!AK98</f>
        <v>5.1543870445447948E-3</v>
      </c>
      <c r="AL50" s="99">
        <f>'Matrice Var-Covar'!AL98</f>
        <v>4.6992542061170253E-3</v>
      </c>
      <c r="AM50" s="99">
        <f>'Matrice Var-Covar'!AM98</f>
        <v>2.8439552110741523E-2</v>
      </c>
      <c r="AN50" s="99">
        <f>'Matrice Var-Covar'!AN98</f>
        <v>2.8365722834819224E-2</v>
      </c>
      <c r="AO50" s="99">
        <f>'Matrice Var-Covar'!AO98</f>
        <v>3.1939757231004534E-2</v>
      </c>
      <c r="AP50" s="99">
        <f>'Matrice Var-Covar'!AP98</f>
        <v>5.1398944043423725E-2</v>
      </c>
      <c r="AQ50" s="99">
        <f>'Matrice Var-Covar'!AQ98</f>
        <v>0.14232243780263593</v>
      </c>
      <c r="AR50" s="99">
        <f>'Matrice Var-Covar'!AR98</f>
        <v>3.1289844135102232E-2</v>
      </c>
      <c r="AS50" s="99">
        <f>'Matrice Var-Covar'!AS98</f>
        <v>-3.553365485104468E-3</v>
      </c>
      <c r="AT50" s="99">
        <f>'Matrice Var-Covar'!AT98</f>
        <v>8.1158108012441537E-3</v>
      </c>
      <c r="AU50" s="99">
        <f>'Matrice Var-Covar'!AU98</f>
        <v>2.2790628655635994E-2</v>
      </c>
      <c r="AV50" s="99">
        <f>'Matrice Var-Covar'!AV98</f>
        <v>-1.7288843236362456E-2</v>
      </c>
      <c r="AW50" s="99">
        <f>'Matrice Var-Covar'!AW98</f>
        <v>1.5678821020028332E-2</v>
      </c>
      <c r="AX50" s="99">
        <f>'Matrice Var-Covar'!AX98</f>
        <v>3.2500699544350219E-2</v>
      </c>
      <c r="AY50" s="99">
        <f>'Matrice Var-Covar'!AY98</f>
        <v>2.7299640502356719E-2</v>
      </c>
      <c r="AZ50" s="99">
        <f>'Matrice Var-Covar'!AZ98</f>
        <v>3.8948304808865901E-2</v>
      </c>
      <c r="BB50" s="10"/>
      <c r="BC50" s="10"/>
      <c r="BK50" s="26"/>
      <c r="BL50" s="26"/>
      <c r="BM50" s="26"/>
      <c r="BN50" s="26"/>
      <c r="BO50" s="26"/>
    </row>
    <row r="51" spans="2:67" ht="14" thickBot="1">
      <c r="B51" s="25" t="str">
        <f>'Matrice Var-Covar'!B99</f>
        <v>VIVENDI</v>
      </c>
      <c r="C51" s="99">
        <f>'Matrice Var-Covar'!C99</f>
        <v>6.3291223000327421E-3</v>
      </c>
      <c r="D51" s="99">
        <f>'Matrice Var-Covar'!D99</f>
        <v>2.0508188634680753E-2</v>
      </c>
      <c r="E51" s="99">
        <f>'Matrice Var-Covar'!E99</f>
        <v>1.316308851463906E-2</v>
      </c>
      <c r="F51" s="99">
        <f>'Matrice Var-Covar'!F99</f>
        <v>8.2102866925431554E-3</v>
      </c>
      <c r="G51" s="99">
        <f>'Matrice Var-Covar'!G99</f>
        <v>1.8351461274892945E-2</v>
      </c>
      <c r="H51" s="99">
        <f>'Matrice Var-Covar'!H99</f>
        <v>1.5624917190057572E-2</v>
      </c>
      <c r="I51" s="99">
        <f>'Matrice Var-Covar'!I99</f>
        <v>2.5429047201230667E-2</v>
      </c>
      <c r="J51" s="99">
        <f>'Matrice Var-Covar'!J99</f>
        <v>-7.6681852513741273E-3</v>
      </c>
      <c r="K51" s="99">
        <f>'Matrice Var-Covar'!K99</f>
        <v>2.2650456874411234E-2</v>
      </c>
      <c r="L51" s="99">
        <f>'Matrice Var-Covar'!L99</f>
        <v>1.0005687359641387E-2</v>
      </c>
      <c r="M51" s="99">
        <f>'Matrice Var-Covar'!M99</f>
        <v>2.1966194207625748E-2</v>
      </c>
      <c r="N51" s="99">
        <f>'Matrice Var-Covar'!N99</f>
        <v>3.4083634201780025E-2</v>
      </c>
      <c r="O51" s="99">
        <f>'Matrice Var-Covar'!O99</f>
        <v>1.7040162008330282E-2</v>
      </c>
      <c r="P51" s="99">
        <f>'Matrice Var-Covar'!P99</f>
        <v>-5.9488050092018786E-3</v>
      </c>
      <c r="Q51" s="99">
        <f>'Matrice Var-Covar'!Q99</f>
        <v>2.2371802503919975E-2</v>
      </c>
      <c r="R51" s="99">
        <f>'Matrice Var-Covar'!R99</f>
        <v>2.1969389217051563E-2</v>
      </c>
      <c r="S51" s="99">
        <f>'Matrice Var-Covar'!S99</f>
        <v>2.2381332715620806E-2</v>
      </c>
      <c r="T51" s="99">
        <f>'Matrice Var-Covar'!T99</f>
        <v>2.0609490105188366E-2</v>
      </c>
      <c r="U51" s="99">
        <f>'Matrice Var-Covar'!U99</f>
        <v>2.138544419478948E-2</v>
      </c>
      <c r="V51" s="99">
        <f>'Matrice Var-Covar'!V99</f>
        <v>1.2142239740075687E-2</v>
      </c>
      <c r="W51" s="99">
        <f>'Matrice Var-Covar'!W99</f>
        <v>1.8685777281786917E-2</v>
      </c>
      <c r="X51" s="99">
        <f>'Matrice Var-Covar'!X99</f>
        <v>3.1962932738238851E-2</v>
      </c>
      <c r="Y51" s="99">
        <f>'Matrice Var-Covar'!Y99</f>
        <v>2.3321459556553417E-2</v>
      </c>
      <c r="Z51" s="99">
        <f>'Matrice Var-Covar'!Z99</f>
        <v>1.8736765463330148E-2</v>
      </c>
      <c r="AA51" s="99">
        <f>'Matrice Var-Covar'!AA99</f>
        <v>-8.5016975512086472E-3</v>
      </c>
      <c r="AB51" s="99">
        <f>'Matrice Var-Covar'!AB99</f>
        <v>-1.0626085349979373E-3</v>
      </c>
      <c r="AC51" s="99">
        <f>'Matrice Var-Covar'!AC99</f>
        <v>1.0367416325160618E-2</v>
      </c>
      <c r="AD51" s="99">
        <f>'Matrice Var-Covar'!AD99</f>
        <v>1.8856774584345586E-2</v>
      </c>
      <c r="AE51" s="99">
        <f>'Matrice Var-Covar'!AE99</f>
        <v>-4.3224218391598344E-3</v>
      </c>
      <c r="AF51" s="99">
        <f>'Matrice Var-Covar'!AF99</f>
        <v>2.8804372084034711E-2</v>
      </c>
      <c r="AG51" s="99">
        <f>'Matrice Var-Covar'!AG99</f>
        <v>2.0678745076570478E-2</v>
      </c>
      <c r="AH51" s="99">
        <f>'Matrice Var-Covar'!AH99</f>
        <v>-6.4341311327080425E-3</v>
      </c>
      <c r="AI51" s="99">
        <f>'Matrice Var-Covar'!AI99</f>
        <v>1.2545832986138795E-2</v>
      </c>
      <c r="AJ51" s="99">
        <f>'Matrice Var-Covar'!AJ99</f>
        <v>2.1124535914659095E-2</v>
      </c>
      <c r="AK51" s="99">
        <f>'Matrice Var-Covar'!AK99</f>
        <v>-5.9307805048585682E-3</v>
      </c>
      <c r="AL51" s="99">
        <f>'Matrice Var-Covar'!AL99</f>
        <v>5.5600502218537554E-3</v>
      </c>
      <c r="AM51" s="99">
        <f>'Matrice Var-Covar'!AM99</f>
        <v>2.4025990136093918E-2</v>
      </c>
      <c r="AN51" s="99">
        <f>'Matrice Var-Covar'!AN99</f>
        <v>2.176307241714261E-2</v>
      </c>
      <c r="AO51" s="99">
        <f>'Matrice Var-Covar'!AO99</f>
        <v>2.8920308791571966E-2</v>
      </c>
      <c r="AP51" s="99">
        <f>'Matrice Var-Covar'!AP99</f>
        <v>3.4577482348405464E-2</v>
      </c>
      <c r="AQ51" s="99">
        <f>'Matrice Var-Covar'!AQ99</f>
        <v>3.1289844135102232E-2</v>
      </c>
      <c r="AR51" s="99">
        <f>'Matrice Var-Covar'!AR99</f>
        <v>5.0311960562251713E-2</v>
      </c>
      <c r="AS51" s="99">
        <f>'Matrice Var-Covar'!AS99</f>
        <v>-5.4327889215191171E-3</v>
      </c>
      <c r="AT51" s="99">
        <f>'Matrice Var-Covar'!AT99</f>
        <v>5.5419518346911945E-3</v>
      </c>
      <c r="AU51" s="99">
        <f>'Matrice Var-Covar'!AU99</f>
        <v>1.4453616460401296E-2</v>
      </c>
      <c r="AV51" s="99">
        <f>'Matrice Var-Covar'!AV99</f>
        <v>2.3519056743500338E-3</v>
      </c>
      <c r="AW51" s="99">
        <f>'Matrice Var-Covar'!AW99</f>
        <v>1.187828835783406E-2</v>
      </c>
      <c r="AX51" s="99">
        <f>'Matrice Var-Covar'!AX99</f>
        <v>2.3379569394230835E-2</v>
      </c>
      <c r="AY51" s="99">
        <f>'Matrice Var-Covar'!AY99</f>
        <v>2.2637973522330841E-2</v>
      </c>
      <c r="AZ51" s="99">
        <f>'Matrice Var-Covar'!AZ99</f>
        <v>2.7911852086245401E-2</v>
      </c>
      <c r="BB51" s="10"/>
      <c r="BC51" s="10"/>
      <c r="BK51" s="26"/>
      <c r="BL51" s="26"/>
      <c r="BM51" s="26"/>
      <c r="BN51" s="26"/>
      <c r="BO51" s="26"/>
    </row>
    <row r="52" spans="2:67" ht="14" thickBot="1">
      <c r="B52" s="25" t="str">
        <f>'Matrice Var-Covar'!B100</f>
        <v>MUENCHENER RUECKVERSICHERUNGS</v>
      </c>
      <c r="C52" s="99">
        <f>'Matrice Var-Covar'!C100</f>
        <v>-3.0619025792926551E-3</v>
      </c>
      <c r="D52" s="99">
        <f>'Matrice Var-Covar'!D100</f>
        <v>-4.2608522273337627E-4</v>
      </c>
      <c r="E52" s="99">
        <f>'Matrice Var-Covar'!E100</f>
        <v>5.49916697823029E-3</v>
      </c>
      <c r="F52" s="99">
        <f>'Matrice Var-Covar'!F100</f>
        <v>-5.748313058991426E-3</v>
      </c>
      <c r="G52" s="99">
        <f>'Matrice Var-Covar'!G100</f>
        <v>-4.8698826486548146E-3</v>
      </c>
      <c r="H52" s="99">
        <f>'Matrice Var-Covar'!H100</f>
        <v>-4.0622561868977761E-3</v>
      </c>
      <c r="I52" s="99">
        <f>'Matrice Var-Covar'!I100</f>
        <v>-6.3131663629955532E-3</v>
      </c>
      <c r="J52" s="99">
        <f>'Matrice Var-Covar'!J100</f>
        <v>2.355475515628554E-2</v>
      </c>
      <c r="K52" s="99">
        <f>'Matrice Var-Covar'!K100</f>
        <v>2.1304617249231703E-3</v>
      </c>
      <c r="L52" s="99">
        <f>'Matrice Var-Covar'!L100</f>
        <v>-3.1105202902585861E-3</v>
      </c>
      <c r="M52" s="99">
        <f>'Matrice Var-Covar'!M100</f>
        <v>2.3920387997565535E-3</v>
      </c>
      <c r="N52" s="99">
        <f>'Matrice Var-Covar'!N100</f>
        <v>-7.2276684112745609E-3</v>
      </c>
      <c r="O52" s="99">
        <f>'Matrice Var-Covar'!O100</f>
        <v>-4.993189106579264E-3</v>
      </c>
      <c r="P52" s="99">
        <f>'Matrice Var-Covar'!P100</f>
        <v>3.4149965484394432E-2</v>
      </c>
      <c r="Q52" s="99">
        <f>'Matrice Var-Covar'!Q100</f>
        <v>-1.1124831158052623E-3</v>
      </c>
      <c r="R52" s="99">
        <f>'Matrice Var-Covar'!R100</f>
        <v>6.0979862452008871E-3</v>
      </c>
      <c r="S52" s="99">
        <f>'Matrice Var-Covar'!S100</f>
        <v>-4.8922353054459038E-3</v>
      </c>
      <c r="T52" s="99">
        <f>'Matrice Var-Covar'!T100</f>
        <v>-3.4813878306243179E-3</v>
      </c>
      <c r="U52" s="99">
        <f>'Matrice Var-Covar'!U100</f>
        <v>-3.9378973290879271E-3</v>
      </c>
      <c r="V52" s="99">
        <f>'Matrice Var-Covar'!V100</f>
        <v>5.5259432479336391E-3</v>
      </c>
      <c r="W52" s="99">
        <f>'Matrice Var-Covar'!W100</f>
        <v>-1.4605337792769357E-3</v>
      </c>
      <c r="X52" s="99">
        <f>'Matrice Var-Covar'!X100</f>
        <v>-1.1106641524513693E-2</v>
      </c>
      <c r="Y52" s="99">
        <f>'Matrice Var-Covar'!Y100</f>
        <v>-5.1372359372049725E-4</v>
      </c>
      <c r="Z52" s="99">
        <f>'Matrice Var-Covar'!Z100</f>
        <v>4.7365629213262037E-4</v>
      </c>
      <c r="AA52" s="99">
        <f>'Matrice Var-Covar'!AA100</f>
        <v>5.5744086397314263E-2</v>
      </c>
      <c r="AB52" s="99">
        <f>'Matrice Var-Covar'!AB100</f>
        <v>1.8231553012546645E-2</v>
      </c>
      <c r="AC52" s="99">
        <f>'Matrice Var-Covar'!AC100</f>
        <v>-6.3432786858316544E-3</v>
      </c>
      <c r="AD52" s="99">
        <f>'Matrice Var-Covar'!AD100</f>
        <v>-2.7672729865700903E-3</v>
      </c>
      <c r="AE52" s="99">
        <f>'Matrice Var-Covar'!AE100</f>
        <v>1.2871071096568844E-2</v>
      </c>
      <c r="AF52" s="99">
        <f>'Matrice Var-Covar'!AF100</f>
        <v>1.7102809700685184E-2</v>
      </c>
      <c r="AG52" s="99">
        <f>'Matrice Var-Covar'!AG100</f>
        <v>-4.1259676951506631E-3</v>
      </c>
      <c r="AH52" s="99">
        <f>'Matrice Var-Covar'!AH100</f>
        <v>3.5306163841578746E-2</v>
      </c>
      <c r="AI52" s="99">
        <f>'Matrice Var-Covar'!AI100</f>
        <v>4.6190907680645029E-4</v>
      </c>
      <c r="AJ52" s="99">
        <f>'Matrice Var-Covar'!AJ100</f>
        <v>6.9173552800242582E-4</v>
      </c>
      <c r="AK52" s="99">
        <f>'Matrice Var-Covar'!AK100</f>
        <v>2.1002235409189832E-2</v>
      </c>
      <c r="AL52" s="99">
        <f>'Matrice Var-Covar'!AL100</f>
        <v>-4.2328184326456443E-3</v>
      </c>
      <c r="AM52" s="99">
        <f>'Matrice Var-Covar'!AM100</f>
        <v>6.0432587447444615E-3</v>
      </c>
      <c r="AN52" s="99">
        <f>'Matrice Var-Covar'!AN100</f>
        <v>-1.6690394638351766E-3</v>
      </c>
      <c r="AO52" s="99">
        <f>'Matrice Var-Covar'!AO100</f>
        <v>-4.6152262721716065E-3</v>
      </c>
      <c r="AP52" s="99">
        <f>'Matrice Var-Covar'!AP100</f>
        <v>9.0692461452771981E-5</v>
      </c>
      <c r="AQ52" s="99">
        <f>'Matrice Var-Covar'!AQ100</f>
        <v>-3.553365485104468E-3</v>
      </c>
      <c r="AR52" s="99">
        <f>'Matrice Var-Covar'!AR100</f>
        <v>-5.4327889215191171E-3</v>
      </c>
      <c r="AS52" s="99">
        <f>'Matrice Var-Covar'!AS100</f>
        <v>7.5394327278199461E-2</v>
      </c>
      <c r="AT52" s="99">
        <f>'Matrice Var-Covar'!AT100</f>
        <v>-6.1243619810747371E-3</v>
      </c>
      <c r="AU52" s="99">
        <f>'Matrice Var-Covar'!AU100</f>
        <v>1.7813422782045119E-3</v>
      </c>
      <c r="AV52" s="99">
        <f>'Matrice Var-Covar'!AV100</f>
        <v>3.3823319122190221E-2</v>
      </c>
      <c r="AW52" s="99">
        <f>'Matrice Var-Covar'!AW100</f>
        <v>-1.0304349575955264E-4</v>
      </c>
      <c r="AX52" s="99">
        <f>'Matrice Var-Covar'!AX100</f>
        <v>-1.0899906050203078E-3</v>
      </c>
      <c r="AY52" s="99">
        <f>'Matrice Var-Covar'!AY100</f>
        <v>-1.0327103759488884E-3</v>
      </c>
      <c r="AZ52" s="99">
        <f>'Matrice Var-Covar'!AZ100</f>
        <v>-3.767604650854984E-3</v>
      </c>
      <c r="BB52" s="10"/>
      <c r="BC52" s="10"/>
      <c r="BK52" s="26"/>
      <c r="BL52" s="26"/>
      <c r="BM52" s="26"/>
      <c r="BN52" s="26"/>
      <c r="BO52" s="26"/>
    </row>
    <row r="53" spans="2:67" ht="14" thickBot="1">
      <c r="B53" s="25" t="str">
        <f>'Matrice Var-Covar'!B101</f>
        <v>ESSILOR INTERNATIONAL</v>
      </c>
      <c r="C53" s="99">
        <f>'Matrice Var-Covar'!C101</f>
        <v>1.5051661892132017E-2</v>
      </c>
      <c r="D53" s="99">
        <f>'Matrice Var-Covar'!D101</f>
        <v>1.3719112517895269E-2</v>
      </c>
      <c r="E53" s="99">
        <f>'Matrice Var-Covar'!E101</f>
        <v>9.067680978279799E-3</v>
      </c>
      <c r="F53" s="99">
        <f>'Matrice Var-Covar'!F101</f>
        <v>1.138198455724952E-2</v>
      </c>
      <c r="G53" s="99">
        <f>'Matrice Var-Covar'!G101</f>
        <v>9.2342139196248483E-3</v>
      </c>
      <c r="H53" s="99">
        <f>'Matrice Var-Covar'!H101</f>
        <v>1.2577355954582203E-2</v>
      </c>
      <c r="I53" s="99">
        <f>'Matrice Var-Covar'!I101</f>
        <v>1.2749529291565177E-2</v>
      </c>
      <c r="J53" s="99">
        <f>'Matrice Var-Covar'!J101</f>
        <v>1.2844697967901675E-4</v>
      </c>
      <c r="K53" s="99">
        <f>'Matrice Var-Covar'!K101</f>
        <v>9.8697367590804535E-3</v>
      </c>
      <c r="L53" s="99">
        <f>'Matrice Var-Covar'!L101</f>
        <v>1.5011036030124035E-2</v>
      </c>
      <c r="M53" s="99">
        <f>'Matrice Var-Covar'!M101</f>
        <v>1.3679595486994583E-2</v>
      </c>
      <c r="N53" s="99">
        <f>'Matrice Var-Covar'!N101</f>
        <v>1.4404507869607086E-2</v>
      </c>
      <c r="O53" s="99">
        <f>'Matrice Var-Covar'!O101</f>
        <v>1.5450470188156519E-2</v>
      </c>
      <c r="P53" s="99">
        <f>'Matrice Var-Covar'!P101</f>
        <v>-3.3628837479925068E-4</v>
      </c>
      <c r="Q53" s="99">
        <f>'Matrice Var-Covar'!Q101</f>
        <v>1.3023052094041495E-2</v>
      </c>
      <c r="R53" s="99">
        <f>'Matrice Var-Covar'!R101</f>
        <v>1.1670609041975784E-2</v>
      </c>
      <c r="S53" s="99">
        <f>'Matrice Var-Covar'!S101</f>
        <v>9.1038681246590376E-3</v>
      </c>
      <c r="T53" s="99">
        <f>'Matrice Var-Covar'!T101</f>
        <v>6.9396625875043031E-3</v>
      </c>
      <c r="U53" s="99">
        <f>'Matrice Var-Covar'!U101</f>
        <v>2.1278431727504214E-2</v>
      </c>
      <c r="V53" s="99">
        <f>'Matrice Var-Covar'!V101</f>
        <v>7.6709744587661359E-3</v>
      </c>
      <c r="W53" s="99">
        <f>'Matrice Var-Covar'!W101</f>
        <v>1.2668715712602651E-2</v>
      </c>
      <c r="X53" s="99">
        <f>'Matrice Var-Covar'!X101</f>
        <v>2.0402560400469692E-2</v>
      </c>
      <c r="Y53" s="99">
        <f>'Matrice Var-Covar'!Y101</f>
        <v>1.126940696656533E-2</v>
      </c>
      <c r="Z53" s="99">
        <f>'Matrice Var-Covar'!Z101</f>
        <v>6.164726843534923E-3</v>
      </c>
      <c r="AA53" s="99">
        <f>'Matrice Var-Covar'!AA101</f>
        <v>7.6994093068291386E-4</v>
      </c>
      <c r="AB53" s="99">
        <f>'Matrice Var-Covar'!AB101</f>
        <v>1.5041664435273662E-3</v>
      </c>
      <c r="AC53" s="99">
        <f>'Matrice Var-Covar'!AC101</f>
        <v>8.948850915151043E-3</v>
      </c>
      <c r="AD53" s="99">
        <f>'Matrice Var-Covar'!AD101</f>
        <v>1.8860562710556375E-2</v>
      </c>
      <c r="AE53" s="99">
        <f>'Matrice Var-Covar'!AE101</f>
        <v>-8.1552609102523294E-4</v>
      </c>
      <c r="AF53" s="99">
        <f>'Matrice Var-Covar'!AF101</f>
        <v>6.5675653333652599E-3</v>
      </c>
      <c r="AG53" s="99">
        <f>'Matrice Var-Covar'!AG101</f>
        <v>1.3611101211683962E-2</v>
      </c>
      <c r="AH53" s="99">
        <f>'Matrice Var-Covar'!AH101</f>
        <v>-1.3532185304452242E-3</v>
      </c>
      <c r="AI53" s="99">
        <f>'Matrice Var-Covar'!AI101</f>
        <v>1.4344371342165874E-2</v>
      </c>
      <c r="AJ53" s="99">
        <f>'Matrice Var-Covar'!AJ101</f>
        <v>2.103099605202927E-3</v>
      </c>
      <c r="AK53" s="99">
        <f>'Matrice Var-Covar'!AK101</f>
        <v>2.7133908861919808E-4</v>
      </c>
      <c r="AL53" s="99">
        <f>'Matrice Var-Covar'!AL101</f>
        <v>6.2226558439620518E-3</v>
      </c>
      <c r="AM53" s="99">
        <f>'Matrice Var-Covar'!AM101</f>
        <v>1.1617582492157146E-2</v>
      </c>
      <c r="AN53" s="99">
        <f>'Matrice Var-Covar'!AN101</f>
        <v>1.3028602674641773E-2</v>
      </c>
      <c r="AO53" s="99">
        <f>'Matrice Var-Covar'!AO101</f>
        <v>9.4479980014276904E-3</v>
      </c>
      <c r="AP53" s="99">
        <f>'Matrice Var-Covar'!AP101</f>
        <v>1.4685855924393424E-2</v>
      </c>
      <c r="AQ53" s="99">
        <f>'Matrice Var-Covar'!AQ101</f>
        <v>8.1158108012441537E-3</v>
      </c>
      <c r="AR53" s="99">
        <f>'Matrice Var-Covar'!AR101</f>
        <v>5.5419518346911945E-3</v>
      </c>
      <c r="AS53" s="99">
        <f>'Matrice Var-Covar'!AS101</f>
        <v>-6.1243619810747371E-3</v>
      </c>
      <c r="AT53" s="99">
        <f>'Matrice Var-Covar'!AT101</f>
        <v>2.8248703281342602E-2</v>
      </c>
      <c r="AU53" s="99">
        <f>'Matrice Var-Covar'!AU101</f>
        <v>9.9161352403255368E-3</v>
      </c>
      <c r="AV53" s="99">
        <f>'Matrice Var-Covar'!AV101</f>
        <v>-2.2133614439178335E-3</v>
      </c>
      <c r="AW53" s="99">
        <f>'Matrice Var-Covar'!AW101</f>
        <v>5.8968645507700909E-3</v>
      </c>
      <c r="AX53" s="99">
        <f>'Matrice Var-Covar'!AX101</f>
        <v>1.1563370242821131E-2</v>
      </c>
      <c r="AY53" s="99">
        <f>'Matrice Var-Covar'!AY101</f>
        <v>1.1994871491667763E-2</v>
      </c>
      <c r="AZ53" s="99">
        <f>'Matrice Var-Covar'!AZ101</f>
        <v>1.4725459145297999E-2</v>
      </c>
      <c r="BB53" s="10"/>
      <c r="BC53" s="10"/>
      <c r="BK53" s="26"/>
      <c r="BL53" s="26"/>
      <c r="BM53" s="26"/>
      <c r="BN53" s="26"/>
      <c r="BO53" s="26"/>
    </row>
    <row r="54" spans="2:67" ht="14" thickBot="1">
      <c r="B54" s="25" t="str">
        <f>'Matrice Var-Covar'!B102</f>
        <v>UNIBAIL-RODAMCO-WESTFIELD</v>
      </c>
      <c r="C54" s="99">
        <f>'Matrice Var-Covar'!C102</f>
        <v>2.0309741686304086E-2</v>
      </c>
      <c r="D54" s="99">
        <f>'Matrice Var-Covar'!D102</f>
        <v>2.2167223960700484E-2</v>
      </c>
      <c r="E54" s="99">
        <f>'Matrice Var-Covar'!E102</f>
        <v>1.132924510513378E-2</v>
      </c>
      <c r="F54" s="99">
        <f>'Matrice Var-Covar'!F102</f>
        <v>1.2351934067582934E-2</v>
      </c>
      <c r="G54" s="99">
        <f>'Matrice Var-Covar'!G102</f>
        <v>1.6566119697221583E-2</v>
      </c>
      <c r="H54" s="99">
        <f>'Matrice Var-Covar'!H102</f>
        <v>1.394114802935037E-2</v>
      </c>
      <c r="I54" s="99">
        <f>'Matrice Var-Covar'!I102</f>
        <v>1.7728651193699152E-2</v>
      </c>
      <c r="J54" s="99">
        <f>'Matrice Var-Covar'!J102</f>
        <v>4.5835127076249878E-3</v>
      </c>
      <c r="K54" s="99">
        <f>'Matrice Var-Covar'!K102</f>
        <v>1.3846515128297789E-2</v>
      </c>
      <c r="L54" s="99">
        <f>'Matrice Var-Covar'!L102</f>
        <v>1.5816797017415906E-2</v>
      </c>
      <c r="M54" s="99">
        <f>'Matrice Var-Covar'!M102</f>
        <v>1.0947712550069433E-2</v>
      </c>
      <c r="N54" s="99">
        <f>'Matrice Var-Covar'!N102</f>
        <v>2.3158817529097042E-2</v>
      </c>
      <c r="O54" s="99">
        <f>'Matrice Var-Covar'!O102</f>
        <v>1.7777286574300416E-2</v>
      </c>
      <c r="P54" s="99">
        <f>'Matrice Var-Covar'!P102</f>
        <v>3.8681618483514466E-3</v>
      </c>
      <c r="Q54" s="99">
        <f>'Matrice Var-Covar'!Q102</f>
        <v>8.2610500451609069E-3</v>
      </c>
      <c r="R54" s="99">
        <f>'Matrice Var-Covar'!R102</f>
        <v>2.6320336432772574E-2</v>
      </c>
      <c r="S54" s="99">
        <f>'Matrice Var-Covar'!S102</f>
        <v>2.0696225968748067E-2</v>
      </c>
      <c r="T54" s="99">
        <f>'Matrice Var-Covar'!T102</f>
        <v>9.329285829443916E-3</v>
      </c>
      <c r="U54" s="99">
        <f>'Matrice Var-Covar'!U102</f>
        <v>2.5342603785421802E-2</v>
      </c>
      <c r="V54" s="99">
        <f>'Matrice Var-Covar'!V102</f>
        <v>1.1721966385969474E-2</v>
      </c>
      <c r="W54" s="99">
        <f>'Matrice Var-Covar'!W102</f>
        <v>2.4505219167530456E-2</v>
      </c>
      <c r="X54" s="99">
        <f>'Matrice Var-Covar'!X102</f>
        <v>2.3837162425044769E-2</v>
      </c>
      <c r="Y54" s="99">
        <f>'Matrice Var-Covar'!Y102</f>
        <v>2.0620832679494688E-2</v>
      </c>
      <c r="Z54" s="99">
        <f>'Matrice Var-Covar'!Z102</f>
        <v>2.0413524111765613E-2</v>
      </c>
      <c r="AA54" s="99">
        <f>'Matrice Var-Covar'!AA102</f>
        <v>8.5934025416422311E-3</v>
      </c>
      <c r="AB54" s="99">
        <f>'Matrice Var-Covar'!AB102</f>
        <v>2.4519498009152965E-3</v>
      </c>
      <c r="AC54" s="99">
        <f>'Matrice Var-Covar'!AC102</f>
        <v>1.3089076806329163E-2</v>
      </c>
      <c r="AD54" s="99">
        <f>'Matrice Var-Covar'!AD102</f>
        <v>1.7144319807371217E-2</v>
      </c>
      <c r="AE54" s="99">
        <f>'Matrice Var-Covar'!AE102</f>
        <v>-2.8018633391324265E-3</v>
      </c>
      <c r="AF54" s="99">
        <f>'Matrice Var-Covar'!AF102</f>
        <v>2.365269638906068E-2</v>
      </c>
      <c r="AG54" s="99">
        <f>'Matrice Var-Covar'!AG102</f>
        <v>1.5331870207827905E-2</v>
      </c>
      <c r="AH54" s="99">
        <f>'Matrice Var-Covar'!AH102</f>
        <v>1.0642153978766629E-3</v>
      </c>
      <c r="AI54" s="99">
        <f>'Matrice Var-Covar'!AI102</f>
        <v>1.7529853869807845E-2</v>
      </c>
      <c r="AJ54" s="99">
        <f>'Matrice Var-Covar'!AJ102</f>
        <v>1.2195630669885691E-2</v>
      </c>
      <c r="AK54" s="99">
        <f>'Matrice Var-Covar'!AK102</f>
        <v>-1.8956737934853357E-3</v>
      </c>
      <c r="AL54" s="99">
        <f>'Matrice Var-Covar'!AL102</f>
        <v>5.5072943058326043E-3</v>
      </c>
      <c r="AM54" s="99">
        <f>'Matrice Var-Covar'!AM102</f>
        <v>1.920864803221263E-2</v>
      </c>
      <c r="AN54" s="99">
        <f>'Matrice Var-Covar'!AN102</f>
        <v>1.8326391275604717E-2</v>
      </c>
      <c r="AO54" s="99">
        <f>'Matrice Var-Covar'!AO102</f>
        <v>1.980188247791272E-2</v>
      </c>
      <c r="AP54" s="99">
        <f>'Matrice Var-Covar'!AP102</f>
        <v>3.0351308065752092E-2</v>
      </c>
      <c r="AQ54" s="99">
        <f>'Matrice Var-Covar'!AQ102</f>
        <v>2.2790628655635994E-2</v>
      </c>
      <c r="AR54" s="99">
        <f>'Matrice Var-Covar'!AR102</f>
        <v>1.4453616460401296E-2</v>
      </c>
      <c r="AS54" s="99">
        <f>'Matrice Var-Covar'!AS102</f>
        <v>1.7813422782045119E-3</v>
      </c>
      <c r="AT54" s="99">
        <f>'Matrice Var-Covar'!AT102</f>
        <v>9.9161352403255368E-3</v>
      </c>
      <c r="AU54" s="99">
        <f>'Matrice Var-Covar'!AU102</f>
        <v>4.479106001102226E-2</v>
      </c>
      <c r="AV54" s="99">
        <f>'Matrice Var-Covar'!AV102</f>
        <v>-1.7936431415358853E-4</v>
      </c>
      <c r="AW54" s="99">
        <f>'Matrice Var-Covar'!AW102</f>
        <v>1.0951192209678554E-2</v>
      </c>
      <c r="AX54" s="99">
        <f>'Matrice Var-Covar'!AX102</f>
        <v>1.7306553643389996E-2</v>
      </c>
      <c r="AY54" s="99">
        <f>'Matrice Var-Covar'!AY102</f>
        <v>1.4376647707560242E-2</v>
      </c>
      <c r="AZ54" s="99">
        <f>'Matrice Var-Covar'!AZ102</f>
        <v>2.3480755329922484E-2</v>
      </c>
      <c r="BB54" s="10"/>
      <c r="BC54" s="10"/>
      <c r="BK54" s="26"/>
      <c r="BL54" s="26"/>
      <c r="BM54" s="26"/>
      <c r="BN54" s="26"/>
      <c r="BO54" s="26"/>
    </row>
    <row r="55" spans="2:67" ht="14" thickBot="1">
      <c r="B55" s="25" t="str">
        <f>'Matrice Var-Covar'!B103</f>
        <v>AHOLD DELHAIZE</v>
      </c>
      <c r="C55" s="99">
        <f>'Matrice Var-Covar'!C103</f>
        <v>-1.6822964357212786E-2</v>
      </c>
      <c r="D55" s="99">
        <f>'Matrice Var-Covar'!D103</f>
        <v>3.6197879734349864E-3</v>
      </c>
      <c r="E55" s="99">
        <f>'Matrice Var-Covar'!E103</f>
        <v>1.0116455474310844E-2</v>
      </c>
      <c r="F55" s="99">
        <f>'Matrice Var-Covar'!F103</f>
        <v>-5.7542089535363968E-3</v>
      </c>
      <c r="G55" s="99">
        <f>'Matrice Var-Covar'!G103</f>
        <v>5.547617232393276E-3</v>
      </c>
      <c r="H55" s="99">
        <f>'Matrice Var-Covar'!H103</f>
        <v>5.1662067429144197E-3</v>
      </c>
      <c r="I55" s="99">
        <f>'Matrice Var-Covar'!I103</f>
        <v>-6.6750145157786532E-3</v>
      </c>
      <c r="J55" s="99">
        <f>'Matrice Var-Covar'!J103</f>
        <v>1.3946459114477104E-2</v>
      </c>
      <c r="K55" s="99">
        <f>'Matrice Var-Covar'!K103</f>
        <v>1.8537428200374757E-3</v>
      </c>
      <c r="L55" s="99">
        <f>'Matrice Var-Covar'!L103</f>
        <v>5.305729837258133E-3</v>
      </c>
      <c r="M55" s="99">
        <f>'Matrice Var-Covar'!M103</f>
        <v>1.3852406993780477E-2</v>
      </c>
      <c r="N55" s="99">
        <f>'Matrice Var-Covar'!N103</f>
        <v>3.134330486571784E-2</v>
      </c>
      <c r="O55" s="99">
        <f>'Matrice Var-Covar'!O103</f>
        <v>-1.8844646914623346E-3</v>
      </c>
      <c r="P55" s="99">
        <f>'Matrice Var-Covar'!P103</f>
        <v>1.0456853141303221E-2</v>
      </c>
      <c r="Q55" s="99">
        <f>'Matrice Var-Covar'!Q103</f>
        <v>6.7766979311385898E-4</v>
      </c>
      <c r="R55" s="99">
        <f>'Matrice Var-Covar'!R103</f>
        <v>2.7966861003383095E-2</v>
      </c>
      <c r="S55" s="99">
        <f>'Matrice Var-Covar'!S103</f>
        <v>1.3394403381620538E-3</v>
      </c>
      <c r="T55" s="99">
        <f>'Matrice Var-Covar'!T103</f>
        <v>2.32903591811857E-3</v>
      </c>
      <c r="U55" s="99">
        <f>'Matrice Var-Covar'!U103</f>
        <v>5.816682921952609E-3</v>
      </c>
      <c r="V55" s="99">
        <f>'Matrice Var-Covar'!V103</f>
        <v>7.3538553806129165E-3</v>
      </c>
      <c r="W55" s="99">
        <f>'Matrice Var-Covar'!W103</f>
        <v>6.7977862463254671E-3</v>
      </c>
      <c r="X55" s="99">
        <f>'Matrice Var-Covar'!X103</f>
        <v>-8.2513178559210309E-4</v>
      </c>
      <c r="Y55" s="99">
        <f>'Matrice Var-Covar'!Y103</f>
        <v>1.0808012614692631E-3</v>
      </c>
      <c r="Z55" s="99">
        <f>'Matrice Var-Covar'!Z103</f>
        <v>-2.7130864071885905E-3</v>
      </c>
      <c r="AA55" s="99">
        <f>'Matrice Var-Covar'!AA103</f>
        <v>3.060912393129718E-2</v>
      </c>
      <c r="AB55" s="99">
        <f>'Matrice Var-Covar'!AB103</f>
        <v>3.3552652952209823E-3</v>
      </c>
      <c r="AC55" s="99">
        <f>'Matrice Var-Covar'!AC103</f>
        <v>1.1379331960617329E-3</v>
      </c>
      <c r="AD55" s="99">
        <f>'Matrice Var-Covar'!AD103</f>
        <v>-3.5360050295284084E-3</v>
      </c>
      <c r="AE55" s="99">
        <f>'Matrice Var-Covar'!AE103</f>
        <v>8.9387138200826589E-3</v>
      </c>
      <c r="AF55" s="99">
        <f>'Matrice Var-Covar'!AF103</f>
        <v>1.4365151989570342E-2</v>
      </c>
      <c r="AG55" s="99">
        <f>'Matrice Var-Covar'!AG103</f>
        <v>-2.6214517321538778E-3</v>
      </c>
      <c r="AH55" s="99">
        <f>'Matrice Var-Covar'!AH103</f>
        <v>1.6692932475864255E-2</v>
      </c>
      <c r="AI55" s="99">
        <f>'Matrice Var-Covar'!AI103</f>
        <v>-8.1614501705757434E-3</v>
      </c>
      <c r="AJ55" s="99">
        <f>'Matrice Var-Covar'!AJ103</f>
        <v>7.0823335356028985E-3</v>
      </c>
      <c r="AK55" s="99">
        <f>'Matrice Var-Covar'!AK103</f>
        <v>1.3345406914974696E-2</v>
      </c>
      <c r="AL55" s="99">
        <f>'Matrice Var-Covar'!AL103</f>
        <v>-9.0269524924491713E-3</v>
      </c>
      <c r="AM55" s="99">
        <f>'Matrice Var-Covar'!AM103</f>
        <v>1.0547604391389766E-2</v>
      </c>
      <c r="AN55" s="99">
        <f>'Matrice Var-Covar'!AN103</f>
        <v>-1.097124430179755E-3</v>
      </c>
      <c r="AO55" s="99">
        <f>'Matrice Var-Covar'!AO103</f>
        <v>3.4353809984275069E-3</v>
      </c>
      <c r="AP55" s="99">
        <f>'Matrice Var-Covar'!AP103</f>
        <v>2.053774699083652E-3</v>
      </c>
      <c r="AQ55" s="99">
        <f>'Matrice Var-Covar'!AQ103</f>
        <v>-1.7288843236362456E-2</v>
      </c>
      <c r="AR55" s="99">
        <f>'Matrice Var-Covar'!AR103</f>
        <v>2.3519056743500338E-3</v>
      </c>
      <c r="AS55" s="99">
        <f>'Matrice Var-Covar'!AS103</f>
        <v>3.3823319122190221E-2</v>
      </c>
      <c r="AT55" s="99">
        <f>'Matrice Var-Covar'!AT103</f>
        <v>-2.2133614439178335E-3</v>
      </c>
      <c r="AU55" s="99">
        <f>'Matrice Var-Covar'!AU103</f>
        <v>-1.7936431415358853E-4</v>
      </c>
      <c r="AV55" s="99">
        <f>'Matrice Var-Covar'!AV103</f>
        <v>0.16355430665974457</v>
      </c>
      <c r="AW55" s="99">
        <f>'Matrice Var-Covar'!AW103</f>
        <v>-8.9340848418925419E-3</v>
      </c>
      <c r="AX55" s="99">
        <f>'Matrice Var-Covar'!AX103</f>
        <v>5.5903256252493013E-3</v>
      </c>
      <c r="AY55" s="99">
        <f>'Matrice Var-Covar'!AY103</f>
        <v>-1.3372856992815289E-3</v>
      </c>
      <c r="AZ55" s="99">
        <f>'Matrice Var-Covar'!AZ103</f>
        <v>-4.6617063169557407E-4</v>
      </c>
      <c r="BB55" s="10"/>
      <c r="BC55" s="10"/>
      <c r="BK55" s="26"/>
      <c r="BL55" s="26"/>
      <c r="BM55" s="26"/>
      <c r="BN55" s="26"/>
      <c r="BO55" s="26"/>
    </row>
    <row r="56" spans="2:67" ht="14" thickBot="1">
      <c r="B56" s="25" t="str">
        <f>'Matrice Var-Covar'!B104</f>
        <v>CRH PLC</v>
      </c>
      <c r="C56" s="99">
        <f>'Matrice Var-Covar'!C104</f>
        <v>1.5640410367564882E-2</v>
      </c>
      <c r="D56" s="99">
        <f>'Matrice Var-Covar'!D104</f>
        <v>1.4560773952866507E-2</v>
      </c>
      <c r="E56" s="99">
        <f>'Matrice Var-Covar'!E104</f>
        <v>2.013188698080071E-2</v>
      </c>
      <c r="F56" s="99">
        <f>'Matrice Var-Covar'!F104</f>
        <v>1.1569461380160009E-2</v>
      </c>
      <c r="G56" s="99">
        <f>'Matrice Var-Covar'!G104</f>
        <v>1.183549089541518E-2</v>
      </c>
      <c r="H56" s="99">
        <f>'Matrice Var-Covar'!H104</f>
        <v>9.004562543370594E-3</v>
      </c>
      <c r="I56" s="99">
        <f>'Matrice Var-Covar'!I104</f>
        <v>2.5618067638361552E-2</v>
      </c>
      <c r="J56" s="99">
        <f>'Matrice Var-Covar'!J104</f>
        <v>6.5106592908200575E-3</v>
      </c>
      <c r="K56" s="99">
        <f>'Matrice Var-Covar'!K104</f>
        <v>1.7613332768533975E-2</v>
      </c>
      <c r="L56" s="99">
        <f>'Matrice Var-Covar'!L104</f>
        <v>1.1770311561127161E-2</v>
      </c>
      <c r="M56" s="99">
        <f>'Matrice Var-Covar'!M104</f>
        <v>3.0808088597256776E-2</v>
      </c>
      <c r="N56" s="99">
        <f>'Matrice Var-Covar'!N104</f>
        <v>1.8878531164033905E-2</v>
      </c>
      <c r="O56" s="99">
        <f>'Matrice Var-Covar'!O104</f>
        <v>2.7150723793620286E-2</v>
      </c>
      <c r="P56" s="99">
        <f>'Matrice Var-Covar'!P104</f>
        <v>2.9543045424814452E-3</v>
      </c>
      <c r="Q56" s="99">
        <f>'Matrice Var-Covar'!Q104</f>
        <v>2.3914930686545266E-2</v>
      </c>
      <c r="R56" s="99">
        <f>'Matrice Var-Covar'!R104</f>
        <v>2.6260695986769805E-2</v>
      </c>
      <c r="S56" s="99">
        <f>'Matrice Var-Covar'!S104</f>
        <v>1.980861896930677E-2</v>
      </c>
      <c r="T56" s="99">
        <f>'Matrice Var-Covar'!T104</f>
        <v>1.042962113976126E-2</v>
      </c>
      <c r="U56" s="99">
        <f>'Matrice Var-Covar'!U104</f>
        <v>3.3425912223860654E-2</v>
      </c>
      <c r="V56" s="99">
        <f>'Matrice Var-Covar'!V104</f>
        <v>1.8023380751721763E-2</v>
      </c>
      <c r="W56" s="99">
        <f>'Matrice Var-Covar'!W104</f>
        <v>2.2789549928406747E-2</v>
      </c>
      <c r="X56" s="99">
        <f>'Matrice Var-Covar'!X104</f>
        <v>2.2196255594516334E-2</v>
      </c>
      <c r="Y56" s="99">
        <f>'Matrice Var-Covar'!Y104</f>
        <v>2.3936506685653579E-2</v>
      </c>
      <c r="Z56" s="99">
        <f>'Matrice Var-Covar'!Z104</f>
        <v>1.6658593203790574E-2</v>
      </c>
      <c r="AA56" s="99">
        <f>'Matrice Var-Covar'!AA104</f>
        <v>-2.6346087101000604E-3</v>
      </c>
      <c r="AB56" s="99">
        <f>'Matrice Var-Covar'!AB104</f>
        <v>1.2025299959719622E-3</v>
      </c>
      <c r="AC56" s="99">
        <f>'Matrice Var-Covar'!AC104</f>
        <v>1.2030790114916815E-2</v>
      </c>
      <c r="AD56" s="99">
        <f>'Matrice Var-Covar'!AD104</f>
        <v>2.211048294083854E-2</v>
      </c>
      <c r="AE56" s="99">
        <f>'Matrice Var-Covar'!AE104</f>
        <v>3.4778958621422659E-3</v>
      </c>
      <c r="AF56" s="99">
        <f>'Matrice Var-Covar'!AF104</f>
        <v>1.8657120902190075E-2</v>
      </c>
      <c r="AG56" s="99">
        <f>'Matrice Var-Covar'!AG104</f>
        <v>2.3058747459431875E-2</v>
      </c>
      <c r="AH56" s="99">
        <f>'Matrice Var-Covar'!AH104</f>
        <v>2.3270075899674766E-3</v>
      </c>
      <c r="AI56" s="99">
        <f>'Matrice Var-Covar'!AI104</f>
        <v>1.7013441056629719E-2</v>
      </c>
      <c r="AJ56" s="99">
        <f>'Matrice Var-Covar'!AJ104</f>
        <v>6.2804775088952259E-3</v>
      </c>
      <c r="AK56" s="99">
        <f>'Matrice Var-Covar'!AK104</f>
        <v>-1.8156134642629516E-3</v>
      </c>
      <c r="AL56" s="99">
        <f>'Matrice Var-Covar'!AL104</f>
        <v>9.9844576057853667E-3</v>
      </c>
      <c r="AM56" s="99">
        <f>'Matrice Var-Covar'!AM104</f>
        <v>2.12408034081943E-2</v>
      </c>
      <c r="AN56" s="99">
        <f>'Matrice Var-Covar'!AN104</f>
        <v>2.4212131877059423E-2</v>
      </c>
      <c r="AO56" s="99">
        <f>'Matrice Var-Covar'!AO104</f>
        <v>1.29234502649134E-2</v>
      </c>
      <c r="AP56" s="99">
        <f>'Matrice Var-Covar'!AP104</f>
        <v>3.3769673928026801E-2</v>
      </c>
      <c r="AQ56" s="99">
        <f>'Matrice Var-Covar'!AQ104</f>
        <v>1.5678821020028332E-2</v>
      </c>
      <c r="AR56" s="99">
        <f>'Matrice Var-Covar'!AR104</f>
        <v>1.187828835783406E-2</v>
      </c>
      <c r="AS56" s="99">
        <f>'Matrice Var-Covar'!AS104</f>
        <v>-1.0304349575955264E-4</v>
      </c>
      <c r="AT56" s="99">
        <f>'Matrice Var-Covar'!AT104</f>
        <v>5.8968645507700909E-3</v>
      </c>
      <c r="AU56" s="99">
        <f>'Matrice Var-Covar'!AU104</f>
        <v>1.0951192209678554E-2</v>
      </c>
      <c r="AV56" s="99">
        <f>'Matrice Var-Covar'!AV104</f>
        <v>-8.9340848418925419E-3</v>
      </c>
      <c r="AW56" s="99">
        <f>'Matrice Var-Covar'!AW104</f>
        <v>6.5596944456766185E-2</v>
      </c>
      <c r="AX56" s="99">
        <f>'Matrice Var-Covar'!AX104</f>
        <v>3.3095549945127839E-2</v>
      </c>
      <c r="AY56" s="99">
        <f>'Matrice Var-Covar'!AY104</f>
        <v>1.9520512370122936E-2</v>
      </c>
      <c r="AZ56" s="99">
        <f>'Matrice Var-Covar'!AZ104</f>
        <v>2.6153520933935349E-2</v>
      </c>
      <c r="BB56" s="10"/>
      <c r="BK56" s="26"/>
      <c r="BL56" s="26"/>
      <c r="BM56" s="26"/>
      <c r="BN56" s="26"/>
      <c r="BO56" s="26"/>
    </row>
    <row r="57" spans="2:67" ht="14" thickBot="1">
      <c r="B57" s="25" t="str">
        <f>'Matrice Var-Covar'!B105</f>
        <v>SAINT-GOBAIN</v>
      </c>
      <c r="C57" s="99">
        <f>'Matrice Var-Covar'!C105</f>
        <v>1.7821925495722892E-2</v>
      </c>
      <c r="D57" s="99">
        <f>'Matrice Var-Covar'!D105</f>
        <v>3.5127440964936654E-2</v>
      </c>
      <c r="E57" s="99">
        <f>'Matrice Var-Covar'!E105</f>
        <v>2.2371412792409166E-2</v>
      </c>
      <c r="F57" s="99">
        <f>'Matrice Var-Covar'!F105</f>
        <v>1.145829267903231E-2</v>
      </c>
      <c r="G57" s="99">
        <f>'Matrice Var-Covar'!G105</f>
        <v>2.7832190856520365E-2</v>
      </c>
      <c r="H57" s="99">
        <f>'Matrice Var-Covar'!H105</f>
        <v>2.0825192082027794E-2</v>
      </c>
      <c r="I57" s="99">
        <f>'Matrice Var-Covar'!I105</f>
        <v>4.019956119203455E-2</v>
      </c>
      <c r="J57" s="99">
        <f>'Matrice Var-Covar'!J105</f>
        <v>2.198412285954339E-3</v>
      </c>
      <c r="K57" s="99">
        <f>'Matrice Var-Covar'!K105</f>
        <v>3.1922205216090786E-2</v>
      </c>
      <c r="L57" s="99">
        <f>'Matrice Var-Covar'!L105</f>
        <v>1.1909318508626917E-2</v>
      </c>
      <c r="M57" s="99">
        <f>'Matrice Var-Covar'!M105</f>
        <v>4.5867081693538363E-2</v>
      </c>
      <c r="N57" s="99">
        <f>'Matrice Var-Covar'!N105</f>
        <v>4.4330794715915424E-2</v>
      </c>
      <c r="O57" s="99">
        <f>'Matrice Var-Covar'!O105</f>
        <v>3.6970253046914023E-2</v>
      </c>
      <c r="P57" s="99">
        <f>'Matrice Var-Covar'!P105</f>
        <v>1.0859449614974127E-2</v>
      </c>
      <c r="Q57" s="99">
        <f>'Matrice Var-Covar'!Q105</f>
        <v>3.0871770319019852E-2</v>
      </c>
      <c r="R57" s="99">
        <f>'Matrice Var-Covar'!R105</f>
        <v>4.4520870026949641E-2</v>
      </c>
      <c r="S57" s="99">
        <f>'Matrice Var-Covar'!S105</f>
        <v>3.9942379132935468E-2</v>
      </c>
      <c r="T57" s="99">
        <f>'Matrice Var-Covar'!T105</f>
        <v>1.7545083129420286E-2</v>
      </c>
      <c r="U57" s="99">
        <f>'Matrice Var-Covar'!U105</f>
        <v>5.0847307217090347E-2</v>
      </c>
      <c r="V57" s="99">
        <f>'Matrice Var-Covar'!V105</f>
        <v>2.7519052002526384E-2</v>
      </c>
      <c r="W57" s="99">
        <f>'Matrice Var-Covar'!W105</f>
        <v>3.8687352136015471E-2</v>
      </c>
      <c r="X57" s="99">
        <f>'Matrice Var-Covar'!X105</f>
        <v>4.9189213457146441E-2</v>
      </c>
      <c r="Y57" s="99">
        <f>'Matrice Var-Covar'!Y105</f>
        <v>3.2693278229521637E-2</v>
      </c>
      <c r="Z57" s="99">
        <f>'Matrice Var-Covar'!Z105</f>
        <v>3.4125526797062364E-2</v>
      </c>
      <c r="AA57" s="99">
        <f>'Matrice Var-Covar'!AA105</f>
        <v>1.7060283186293275E-2</v>
      </c>
      <c r="AB57" s="99">
        <f>'Matrice Var-Covar'!AB105</f>
        <v>7.2176865141702603E-3</v>
      </c>
      <c r="AC57" s="99">
        <f>'Matrice Var-Covar'!AC105</f>
        <v>1.5172417032972943E-2</v>
      </c>
      <c r="AD57" s="99">
        <f>'Matrice Var-Covar'!AD105</f>
        <v>3.7693060598488072E-2</v>
      </c>
      <c r="AE57" s="99">
        <f>'Matrice Var-Covar'!AE105</f>
        <v>7.9188817039330516E-3</v>
      </c>
      <c r="AF57" s="99">
        <f>'Matrice Var-Covar'!AF105</f>
        <v>4.8926269177976989E-2</v>
      </c>
      <c r="AG57" s="99">
        <f>'Matrice Var-Covar'!AG105</f>
        <v>3.7816705926080801E-2</v>
      </c>
      <c r="AH57" s="99">
        <f>'Matrice Var-Covar'!AH105</f>
        <v>1.0232702276511848E-2</v>
      </c>
      <c r="AI57" s="99">
        <f>'Matrice Var-Covar'!AI105</f>
        <v>2.7076987991946067E-2</v>
      </c>
      <c r="AJ57" s="99">
        <f>'Matrice Var-Covar'!AJ105</f>
        <v>1.408939962999186E-2</v>
      </c>
      <c r="AK57" s="99">
        <f>'Matrice Var-Covar'!AK105</f>
        <v>1.8833374616696497E-3</v>
      </c>
      <c r="AL57" s="99">
        <f>'Matrice Var-Covar'!AL105</f>
        <v>4.0675217413540772E-3</v>
      </c>
      <c r="AM57" s="99">
        <f>'Matrice Var-Covar'!AM105</f>
        <v>3.8333214697128068E-2</v>
      </c>
      <c r="AN57" s="99">
        <f>'Matrice Var-Covar'!AN105</f>
        <v>4.106467556757689E-2</v>
      </c>
      <c r="AO57" s="99">
        <f>'Matrice Var-Covar'!AO105</f>
        <v>2.1792329240801878E-2</v>
      </c>
      <c r="AP57" s="99">
        <f>'Matrice Var-Covar'!AP105</f>
        <v>6.2259107097636809E-2</v>
      </c>
      <c r="AQ57" s="99">
        <f>'Matrice Var-Covar'!AQ105</f>
        <v>3.2500699544350219E-2</v>
      </c>
      <c r="AR57" s="99">
        <f>'Matrice Var-Covar'!AR105</f>
        <v>2.3379569394230835E-2</v>
      </c>
      <c r="AS57" s="99">
        <f>'Matrice Var-Covar'!AS105</f>
        <v>-1.0899906050203078E-3</v>
      </c>
      <c r="AT57" s="99">
        <f>'Matrice Var-Covar'!AT105</f>
        <v>1.1563370242821131E-2</v>
      </c>
      <c r="AU57" s="99">
        <f>'Matrice Var-Covar'!AU105</f>
        <v>1.7306553643389996E-2</v>
      </c>
      <c r="AV57" s="99">
        <f>'Matrice Var-Covar'!AV105</f>
        <v>5.5903256252493013E-3</v>
      </c>
      <c r="AW57" s="99">
        <f>'Matrice Var-Covar'!AW105</f>
        <v>3.3095549945127839E-2</v>
      </c>
      <c r="AX57" s="99">
        <f>'Matrice Var-Covar'!AX105</f>
        <v>7.7218931080575967E-2</v>
      </c>
      <c r="AY57" s="99">
        <f>'Matrice Var-Covar'!AY105</f>
        <v>3.0338456228048243E-2</v>
      </c>
      <c r="AZ57" s="99">
        <f>'Matrice Var-Covar'!AZ105</f>
        <v>4.2468994835388386E-2</v>
      </c>
      <c r="BB57" s="10"/>
      <c r="BC57" s="10" t="s">
        <v>175</v>
      </c>
      <c r="BK57" s="26"/>
      <c r="BL57" s="26"/>
      <c r="BM57" s="26"/>
      <c r="BN57" s="26"/>
      <c r="BO57" s="26"/>
    </row>
    <row r="58" spans="2:67" ht="14" thickBot="1">
      <c r="B58" s="25" t="str">
        <f>'Matrice Var-Covar'!B106</f>
        <v>E.ON</v>
      </c>
      <c r="C58" s="99">
        <f>'Matrice Var-Covar'!C106</f>
        <v>1.9731573223240498E-2</v>
      </c>
      <c r="D58" s="99">
        <f>'Matrice Var-Covar'!D106</f>
        <v>2.1127555480910911E-2</v>
      </c>
      <c r="E58" s="99">
        <f>'Matrice Var-Covar'!E106</f>
        <v>2.2330095259837011E-2</v>
      </c>
      <c r="F58" s="99">
        <f>'Matrice Var-Covar'!F106</f>
        <v>1.2285296492988004E-2</v>
      </c>
      <c r="G58" s="99">
        <f>'Matrice Var-Covar'!G106</f>
        <v>2.5859536742312401E-2</v>
      </c>
      <c r="H58" s="99">
        <f>'Matrice Var-Covar'!H106</f>
        <v>1.7293789629398738E-2</v>
      </c>
      <c r="I58" s="99">
        <f>'Matrice Var-Covar'!I106</f>
        <v>3.2836651845044182E-2</v>
      </c>
      <c r="J58" s="99">
        <f>'Matrice Var-Covar'!J106</f>
        <v>4.2764358526688369E-3</v>
      </c>
      <c r="K58" s="99">
        <f>'Matrice Var-Covar'!K106</f>
        <v>3.0011305188556145E-2</v>
      </c>
      <c r="L58" s="99">
        <f>'Matrice Var-Covar'!L106</f>
        <v>9.72984718321563E-3</v>
      </c>
      <c r="M58" s="99">
        <f>'Matrice Var-Covar'!M106</f>
        <v>2.7545165256709345E-2</v>
      </c>
      <c r="N58" s="99">
        <f>'Matrice Var-Covar'!N106</f>
        <v>3.9920964220186983E-2</v>
      </c>
      <c r="O58" s="99">
        <f>'Matrice Var-Covar'!O106</f>
        <v>2.9608755061182546E-2</v>
      </c>
      <c r="P58" s="99">
        <f>'Matrice Var-Covar'!P106</f>
        <v>6.0402942046261111E-3</v>
      </c>
      <c r="Q58" s="99">
        <f>'Matrice Var-Covar'!Q106</f>
        <v>3.1821995331018038E-2</v>
      </c>
      <c r="R58" s="99">
        <f>'Matrice Var-Covar'!R106</f>
        <v>4.1970598662389502E-2</v>
      </c>
      <c r="S58" s="99">
        <f>'Matrice Var-Covar'!S106</f>
        <v>3.0480454440425589E-2</v>
      </c>
      <c r="T58" s="99">
        <f>'Matrice Var-Covar'!T106</f>
        <v>2.2098131447421576E-2</v>
      </c>
      <c r="U58" s="99">
        <f>'Matrice Var-Covar'!U106</f>
        <v>3.5754173490548977E-2</v>
      </c>
      <c r="V58" s="99">
        <f>'Matrice Var-Covar'!V106</f>
        <v>2.4122619206284328E-2</v>
      </c>
      <c r="W58" s="99">
        <f>'Matrice Var-Covar'!W106</f>
        <v>2.4555143130882508E-2</v>
      </c>
      <c r="X58" s="99">
        <f>'Matrice Var-Covar'!X106</f>
        <v>4.4791269900059716E-2</v>
      </c>
      <c r="Y58" s="99">
        <f>'Matrice Var-Covar'!Y106</f>
        <v>2.5988695002632289E-2</v>
      </c>
      <c r="Z58" s="99">
        <f>'Matrice Var-Covar'!Z106</f>
        <v>2.4049519958646473E-2</v>
      </c>
      <c r="AA58" s="99">
        <f>'Matrice Var-Covar'!AA106</f>
        <v>8.6979012799406567E-3</v>
      </c>
      <c r="AB58" s="99">
        <f>'Matrice Var-Covar'!AB106</f>
        <v>9.513114428420847E-3</v>
      </c>
      <c r="AC58" s="99">
        <f>'Matrice Var-Covar'!AC106</f>
        <v>1.4301004991856429E-2</v>
      </c>
      <c r="AD58" s="99">
        <f>'Matrice Var-Covar'!AD106</f>
        <v>1.9670475402791841E-2</v>
      </c>
      <c r="AE58" s="99">
        <f>'Matrice Var-Covar'!AE106</f>
        <v>1.4956630408014321E-3</v>
      </c>
      <c r="AF58" s="99">
        <f>'Matrice Var-Covar'!AF106</f>
        <v>3.63794112138442E-2</v>
      </c>
      <c r="AG58" s="99">
        <f>'Matrice Var-Covar'!AG106</f>
        <v>2.2323502887341591E-2</v>
      </c>
      <c r="AH58" s="99">
        <f>'Matrice Var-Covar'!AH106</f>
        <v>4.203298985941184E-3</v>
      </c>
      <c r="AI58" s="99">
        <f>'Matrice Var-Covar'!AI106</f>
        <v>2.5169047892805552E-2</v>
      </c>
      <c r="AJ58" s="99">
        <f>'Matrice Var-Covar'!AJ106</f>
        <v>1.5795139579960701E-2</v>
      </c>
      <c r="AK58" s="99">
        <f>'Matrice Var-Covar'!AK106</f>
        <v>1.6756623949572536E-3</v>
      </c>
      <c r="AL58" s="99">
        <f>'Matrice Var-Covar'!AL106</f>
        <v>1.3765188828443032E-2</v>
      </c>
      <c r="AM58" s="99">
        <f>'Matrice Var-Covar'!AM106</f>
        <v>3.1465012165774194E-2</v>
      </c>
      <c r="AN58" s="99">
        <f>'Matrice Var-Covar'!AN106</f>
        <v>3.0910296047836478E-2</v>
      </c>
      <c r="AO58" s="99">
        <f>'Matrice Var-Covar'!AO106</f>
        <v>3.3759914597867542E-2</v>
      </c>
      <c r="AP58" s="99">
        <f>'Matrice Var-Covar'!AP106</f>
        <v>4.1155173400445381E-2</v>
      </c>
      <c r="AQ58" s="99">
        <f>'Matrice Var-Covar'!AQ106</f>
        <v>2.7299640502356719E-2</v>
      </c>
      <c r="AR58" s="99">
        <f>'Matrice Var-Covar'!AR106</f>
        <v>2.2637973522330841E-2</v>
      </c>
      <c r="AS58" s="99">
        <f>'Matrice Var-Covar'!AS106</f>
        <v>-1.0327103759488884E-3</v>
      </c>
      <c r="AT58" s="99">
        <f>'Matrice Var-Covar'!AT106</f>
        <v>1.1994871491667763E-2</v>
      </c>
      <c r="AU58" s="99">
        <f>'Matrice Var-Covar'!AU106</f>
        <v>1.4376647707560242E-2</v>
      </c>
      <c r="AV58" s="99">
        <f>'Matrice Var-Covar'!AV106</f>
        <v>-1.3372856992815289E-3</v>
      </c>
      <c r="AW58" s="99">
        <f>'Matrice Var-Covar'!AW106</f>
        <v>1.9520512370122936E-2</v>
      </c>
      <c r="AX58" s="99">
        <f>'Matrice Var-Covar'!AX106</f>
        <v>3.0338456228048243E-2</v>
      </c>
      <c r="AY58" s="99">
        <f>'Matrice Var-Covar'!AY106</f>
        <v>7.0300214446282608E-2</v>
      </c>
      <c r="AZ58" s="99">
        <f>'Matrice Var-Covar'!AZ106</f>
        <v>3.6037715661926678E-2</v>
      </c>
      <c r="BB58" s="10"/>
      <c r="BC58" s="10">
        <f t="array" ref="BC58">MMULT(MMULT(C5:AZ5,C10:AZ59),TRANSPOSE(C5:AZ5))</f>
        <v>1.2897653064431974E-2</v>
      </c>
      <c r="BK58" s="26"/>
      <c r="BL58" s="26"/>
      <c r="BM58" s="26"/>
      <c r="BN58" s="26"/>
      <c r="BO58" s="26"/>
    </row>
    <row r="59" spans="2:67">
      <c r="B59" s="25" t="str">
        <f>'Matrice Var-Covar'!B107</f>
        <v>DEUTSCHE BANK</v>
      </c>
      <c r="C59" s="99">
        <f>'Matrice Var-Covar'!C107</f>
        <v>1.666181118205649E-2</v>
      </c>
      <c r="D59" s="99">
        <f>'Matrice Var-Covar'!D107</f>
        <v>3.9904846021062063E-2</v>
      </c>
      <c r="E59" s="99">
        <f>'Matrice Var-Covar'!E107</f>
        <v>2.7085464253678755E-2</v>
      </c>
      <c r="F59" s="99">
        <f>'Matrice Var-Covar'!F107</f>
        <v>9.4950333390476753E-3</v>
      </c>
      <c r="G59" s="99">
        <f>'Matrice Var-Covar'!G107</f>
        <v>3.4275612752810214E-2</v>
      </c>
      <c r="H59" s="99">
        <f>'Matrice Var-Covar'!H107</f>
        <v>2.6672353449173188E-2</v>
      </c>
      <c r="I59" s="99">
        <f>'Matrice Var-Covar'!I107</f>
        <v>5.3581582126245558E-2</v>
      </c>
      <c r="J59" s="99">
        <f>'Matrice Var-Covar'!J107</f>
        <v>2.9512342328823727E-3</v>
      </c>
      <c r="K59" s="99">
        <f>'Matrice Var-Covar'!K107</f>
        <v>3.7554148248528429E-2</v>
      </c>
      <c r="L59" s="99">
        <f>'Matrice Var-Covar'!L107</f>
        <v>1.7498878996935828E-2</v>
      </c>
      <c r="M59" s="99">
        <f>'Matrice Var-Covar'!M107</f>
        <v>3.3994201497070588E-2</v>
      </c>
      <c r="N59" s="99">
        <f>'Matrice Var-Covar'!N107</f>
        <v>7.3181683159814312E-2</v>
      </c>
      <c r="O59" s="99">
        <f>'Matrice Var-Covar'!O107</f>
        <v>5.0761613591856332E-2</v>
      </c>
      <c r="P59" s="99">
        <f>'Matrice Var-Covar'!P107</f>
        <v>8.1713267292673128E-3</v>
      </c>
      <c r="Q59" s="99">
        <f>'Matrice Var-Covar'!Q107</f>
        <v>2.6469876228444052E-2</v>
      </c>
      <c r="R59" s="99">
        <f>'Matrice Var-Covar'!R107</f>
        <v>7.5588091480070785E-2</v>
      </c>
      <c r="S59" s="99">
        <f>'Matrice Var-Covar'!S107</f>
        <v>6.9598516807032537E-2</v>
      </c>
      <c r="T59" s="99">
        <f>'Matrice Var-Covar'!T107</f>
        <v>2.0285339586383767E-2</v>
      </c>
      <c r="U59" s="99">
        <f>'Matrice Var-Covar'!U107</f>
        <v>5.7551878355381697E-2</v>
      </c>
      <c r="V59" s="99">
        <f>'Matrice Var-Covar'!V107</f>
        <v>2.4074441732413937E-2</v>
      </c>
      <c r="W59" s="99">
        <f>'Matrice Var-Covar'!W107</f>
        <v>5.2089268745952919E-2</v>
      </c>
      <c r="X59" s="99">
        <f>'Matrice Var-Covar'!X107</f>
        <v>7.9733482155606425E-2</v>
      </c>
      <c r="Y59" s="99">
        <f>'Matrice Var-Covar'!Y107</f>
        <v>3.8583361804378755E-2</v>
      </c>
      <c r="Z59" s="99">
        <f>'Matrice Var-Covar'!Z107</f>
        <v>3.4403625346883848E-2</v>
      </c>
      <c r="AA59" s="99">
        <f>'Matrice Var-Covar'!AA107</f>
        <v>8.354406446894851E-3</v>
      </c>
      <c r="AB59" s="99">
        <f>'Matrice Var-Covar'!AB107</f>
        <v>1.0666377335988835E-2</v>
      </c>
      <c r="AC59" s="99">
        <f>'Matrice Var-Covar'!AC107</f>
        <v>1.7821405059121581E-2</v>
      </c>
      <c r="AD59" s="99">
        <f>'Matrice Var-Covar'!AD107</f>
        <v>3.2408797791446925E-2</v>
      </c>
      <c r="AE59" s="99">
        <f>'Matrice Var-Covar'!AE107</f>
        <v>4.8235104375173848E-3</v>
      </c>
      <c r="AF59" s="99">
        <f>'Matrice Var-Covar'!AF107</f>
        <v>7.5050306619684537E-2</v>
      </c>
      <c r="AG59" s="99">
        <f>'Matrice Var-Covar'!AG107</f>
        <v>4.0288751826395859E-2</v>
      </c>
      <c r="AH59" s="99">
        <f>'Matrice Var-Covar'!AH107</f>
        <v>2.002151253759763E-3</v>
      </c>
      <c r="AI59" s="99">
        <f>'Matrice Var-Covar'!AI107</f>
        <v>2.5681474286231569E-2</v>
      </c>
      <c r="AJ59" s="99">
        <f>'Matrice Var-Covar'!AJ107</f>
        <v>1.5459287543318562E-2</v>
      </c>
      <c r="AK59" s="99">
        <f>'Matrice Var-Covar'!AK107</f>
        <v>3.3513465908086917E-3</v>
      </c>
      <c r="AL59" s="99">
        <f>'Matrice Var-Covar'!AL107</f>
        <v>6.5911058406836337E-3</v>
      </c>
      <c r="AM59" s="99">
        <f>'Matrice Var-Covar'!AM107</f>
        <v>5.7508257410075606E-2</v>
      </c>
      <c r="AN59" s="99">
        <f>'Matrice Var-Covar'!AN107</f>
        <v>3.7688604752413403E-2</v>
      </c>
      <c r="AO59" s="99">
        <f>'Matrice Var-Covar'!AO107</f>
        <v>2.9385878872684228E-2</v>
      </c>
      <c r="AP59" s="99">
        <f>'Matrice Var-Covar'!AP107</f>
        <v>9.8245982955425221E-2</v>
      </c>
      <c r="AQ59" s="99">
        <f>'Matrice Var-Covar'!AQ107</f>
        <v>3.8948304808865901E-2</v>
      </c>
      <c r="AR59" s="99">
        <f>'Matrice Var-Covar'!AR107</f>
        <v>2.7911852086245401E-2</v>
      </c>
      <c r="AS59" s="99">
        <f>'Matrice Var-Covar'!AS107</f>
        <v>-3.767604650854984E-3</v>
      </c>
      <c r="AT59" s="99">
        <f>'Matrice Var-Covar'!AT107</f>
        <v>1.4725459145297999E-2</v>
      </c>
      <c r="AU59" s="99">
        <f>'Matrice Var-Covar'!AU107</f>
        <v>2.3480755329922484E-2</v>
      </c>
      <c r="AV59" s="99">
        <f>'Matrice Var-Covar'!AV107</f>
        <v>-4.6617063169557407E-4</v>
      </c>
      <c r="AW59" s="99">
        <f>'Matrice Var-Covar'!AW107</f>
        <v>2.6153520933935349E-2</v>
      </c>
      <c r="AX59" s="99">
        <f>'Matrice Var-Covar'!AX107</f>
        <v>4.2468994835388386E-2</v>
      </c>
      <c r="AY59" s="99">
        <f>'Matrice Var-Covar'!AY107</f>
        <v>3.6037715661926678E-2</v>
      </c>
      <c r="AZ59" s="99">
        <f>'Matrice Var-Covar'!AZ107</f>
        <v>0.12939558653813243</v>
      </c>
      <c r="BB59" s="10"/>
      <c r="BK59" s="26"/>
      <c r="BL59" s="26"/>
      <c r="BM59" s="26"/>
      <c r="BN59" s="26"/>
      <c r="BO59" s="26"/>
    </row>
    <row r="60" spans="2:67" ht="14" thickBot="1">
      <c r="B60" s="2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61"/>
      <c r="AZ60" s="32"/>
      <c r="BB60" s="33" t="s">
        <v>1</v>
      </c>
      <c r="BC60" s="10"/>
    </row>
    <row r="61" spans="2:67" ht="18" thickTop="1" thickBot="1">
      <c r="B61" s="34" t="s">
        <v>13</v>
      </c>
      <c r="C61" s="31">
        <f>C5*SUMPRODUCT($C$5:$AZ$5,C10:AZ10)</f>
        <v>1.9526516091753846E-4</v>
      </c>
      <c r="D61" s="31">
        <f>D5*SUMPRODUCT($C$5:$AZ$5,C11:AZ11)</f>
        <v>0</v>
      </c>
      <c r="E61" s="31">
        <f>E5*SUMPRODUCT($C$5:$AZ$5,C12:AZ12)</f>
        <v>0</v>
      </c>
      <c r="F61" s="31">
        <f>F5*SUMPRODUCT($C$5:$AZ$5,$C$13:$AZ$13)</f>
        <v>0</v>
      </c>
      <c r="G61" s="31">
        <f>G5*SUMPRODUCT($C$5:$AZ$5,$C$14:$AZ$14)</f>
        <v>0</v>
      </c>
      <c r="H61" s="31">
        <f>H5*SUMPRODUCT($C$5:$AZ$5,$C$15:$AZ$15)</f>
        <v>0</v>
      </c>
      <c r="I61" s="31">
        <f>I5*SUMPRODUCT($C$5:$AZ$5,$C$16:$AZ$16)</f>
        <v>0</v>
      </c>
      <c r="J61" s="31">
        <f>J5*SUMPRODUCT($C$5:$AZ$5,$C$17:$AZ$17)</f>
        <v>1.363898958166052E-3</v>
      </c>
      <c r="K61" s="31">
        <f>K5*SUMPRODUCT($C$5:$AZ$5,$C$18:$AZ$18)</f>
        <v>0</v>
      </c>
      <c r="L61" s="31">
        <f>L5*SUMPRODUCT($C$5:$AZ$5,$C$19:$AZ$19)</f>
        <v>0</v>
      </c>
      <c r="M61" s="31">
        <f>M5*SUMPRODUCT($C$5:$AZ$5,$C$20:$AZ$20)</f>
        <v>0</v>
      </c>
      <c r="N61" s="31">
        <f>N5*SUMPRODUCT($C$5:$AZ$5,$C$21:$AZ$21)</f>
        <v>0</v>
      </c>
      <c r="O61" s="31">
        <f>O5*SUMPRODUCT($C$5:$AZ$5,$C$22:$AZ$22)</f>
        <v>0</v>
      </c>
      <c r="P61" s="31">
        <f>P5*SUMPRODUCT($C$5:$AZ$5,$C$23:$AZ$23)</f>
        <v>0</v>
      </c>
      <c r="Q61" s="31">
        <f>Q5*SUMPRODUCT($C$5:$AZ$5,$C$24:$AZ$24)</f>
        <v>2.3424266662252302E-3</v>
      </c>
      <c r="R61" s="31">
        <f>R5*SUMPRODUCT($C$5:$AZ$5,$C$25:$AZ$25)</f>
        <v>0</v>
      </c>
      <c r="S61" s="31">
        <f>S5*SUMPRODUCT($C$5:$AZ$5,$C$26:$AZ$26)</f>
        <v>0</v>
      </c>
      <c r="T61" s="31">
        <f>T5*SUMPRODUCT($C$5:$AZ$5,$C$27:$AZ$27)</f>
        <v>0</v>
      </c>
      <c r="U61" s="31">
        <f>U5*SUMPRODUCT($C$5:$AZ$5,$C$28:$AZ$28)</f>
        <v>0</v>
      </c>
      <c r="V61" s="31">
        <f>V5*SUMPRODUCT($C$5:$AZ$5,$C$29:$AZ$29)</f>
        <v>0</v>
      </c>
      <c r="W61" s="31">
        <f>W5*SUMPRODUCT($C$5:$AZ$5,$C$30:$AZ$30)</f>
        <v>0</v>
      </c>
      <c r="X61" s="31">
        <f>X5*SUMPRODUCT($C$5:$AZ$5,$C$31:$AZ$31)</f>
        <v>0</v>
      </c>
      <c r="Y61" s="31">
        <f>Y5*SUMPRODUCT($C$5:$AZ$5,$C$32:$AZ$32)</f>
        <v>2.2298791231373911E-3</v>
      </c>
      <c r="Z61" s="31">
        <f>Z5*SUMPRODUCT($C$5:$AZ$5,$C$33:$AZ$33)</f>
        <v>0</v>
      </c>
      <c r="AA61" s="31">
        <f>AA5*SUMPRODUCT($C$5:$AZ$5,$C$34:$AZ$34)</f>
        <v>0</v>
      </c>
      <c r="AB61" s="31">
        <f>AB5*SUMPRODUCT($C$5:$AZ$5,$C$35:$AZ$35)</f>
        <v>3.0363243174372971E-4</v>
      </c>
      <c r="AC61" s="31">
        <f>AC5*SUMPRODUCT($C$5:$AZ$5,$C$36:$AZ$36)</f>
        <v>0</v>
      </c>
      <c r="AD61" s="31">
        <f>AD5*SUMPRODUCT($C$5:$AZ$5,$C$37:$AZ$37)</f>
        <v>0</v>
      </c>
      <c r="AE61" s="31">
        <f>AE5*SUMPRODUCT($C$5:$AZ$5,$C$38:$AZ$38)</f>
        <v>0</v>
      </c>
      <c r="AF61" s="31">
        <f>AF5*SUMPRODUCT($C$5:$AZ$5,$C$39:$AZ$39)</f>
        <v>0</v>
      </c>
      <c r="AG61" s="31">
        <f>AG5*SUMPRODUCT($C$5:$AZ$5,$C$40:$AZ$40)</f>
        <v>0</v>
      </c>
      <c r="AH61" s="31">
        <f>AH5*SUMPRODUCT($C$5:$AZ$5,$C$41:$AZ$41)</f>
        <v>0</v>
      </c>
      <c r="AI61" s="31">
        <f>AI5*SUMPRODUCT($C$5:$AZ$5,$C$42:$AZ$42)</f>
        <v>4.7270070049020187E-4</v>
      </c>
      <c r="AJ61" s="31">
        <f>AJ5*SUMPRODUCT($C$5:$AZ$5,$C$43:$AZ$43)</f>
        <v>0</v>
      </c>
      <c r="AK61" s="31">
        <f>AK5*SUMPRODUCT($C$5:$AZ$5,$C$44:$AZ$44)</f>
        <v>0</v>
      </c>
      <c r="AL61" s="31">
        <f>AL5*SUMPRODUCT($C$5:$AZ$5,$C$45:$AZ$45)</f>
        <v>3.0478091120233709E-3</v>
      </c>
      <c r="AM61" s="31">
        <f>AM5*SUMPRODUCT($C$5:$AZ$5,$C$46:$AZ$46)</f>
        <v>0</v>
      </c>
      <c r="AN61" s="31">
        <f>AN5*SUMPRODUCT($C$5:$AZ$5,$C$47:$AZ$47)</f>
        <v>0</v>
      </c>
      <c r="AO61" s="31">
        <f>AO5*SUMPRODUCT($C$5:$AZ$5,$C$48:$AZ$48)</f>
        <v>0</v>
      </c>
      <c r="AP61" s="31">
        <f>AP5*SUMPRODUCT($C$5:$AZ$5,$C$49:$AZ$49)</f>
        <v>0</v>
      </c>
      <c r="AQ61" s="31">
        <f>AQ5*SUMPRODUCT($C$5:$AZ$5,$C$50:$AZ$50)</f>
        <v>0</v>
      </c>
      <c r="AR61" s="31">
        <f>AR5*SUMPRODUCT($C$5:$AZ$5,$C$51:$AZ$51)</f>
        <v>0</v>
      </c>
      <c r="AS61" s="31">
        <f>AS5*SUMPRODUCT($C$5:$AZ$5,$C$52:$AZ$52)</f>
        <v>0</v>
      </c>
      <c r="AT61" s="31">
        <f>AT5*SUMPRODUCT($C$5:$AZ$5,$C$53:$AZ$53)</f>
        <v>2.9420409117284605E-3</v>
      </c>
      <c r="AU61" s="31">
        <f>AU5*SUMPRODUCT($C$5:$AZ$5,$C$54:$AZ$54)</f>
        <v>0</v>
      </c>
      <c r="AV61" s="31">
        <f>AV5*SUMPRODUCT($C$5:$AZ$5,$C$55:$AZ$55)</f>
        <v>0</v>
      </c>
      <c r="AW61" s="31">
        <f>AW5*SUMPRODUCT($C$5:$AZ$5,$C$56:$AZ$56)</f>
        <v>0</v>
      </c>
      <c r="AX61" s="31">
        <f>AX5*SUMPRODUCT($C$5:$AZ$5,$C$57:$AZ$57)</f>
        <v>0</v>
      </c>
      <c r="AY61" s="31">
        <f>AY5*SUMPRODUCT($C$5:$AZ$5,$C$58:$AZ$58)</f>
        <v>0</v>
      </c>
      <c r="AZ61" s="31">
        <f>AZ5*SUMPRODUCT($C$5:$AZ$5,$C$59:$AZ$59)</f>
        <v>0</v>
      </c>
      <c r="BB61" s="35" t="s">
        <v>2</v>
      </c>
      <c r="BC61" s="36">
        <f>SUM(C61:AZ61)</f>
        <v>1.2897653064431974E-2</v>
      </c>
    </row>
    <row r="62" spans="2:67" ht="15" thickTop="1" thickBot="1">
      <c r="B62" s="2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62"/>
      <c r="AZ62" s="37"/>
      <c r="BB62" s="8" t="s">
        <v>15</v>
      </c>
      <c r="BC62" s="38">
        <f>SQRT(BC61)</f>
        <v>0.11356783463829877</v>
      </c>
    </row>
    <row r="63" spans="2:67" ht="15" thickTop="1" thickBot="1">
      <c r="B63" s="40" t="s">
        <v>12</v>
      </c>
      <c r="C63" s="41">
        <f>C5*C6</f>
        <v>2.5548202709558586E-3</v>
      </c>
      <c r="D63" s="41">
        <f t="shared" ref="D63:AZ63" si="2">D5*D6</f>
        <v>0</v>
      </c>
      <c r="E63" s="41">
        <f t="shared" si="2"/>
        <v>0</v>
      </c>
      <c r="F63" s="41">
        <f t="shared" si="2"/>
        <v>0</v>
      </c>
      <c r="G63" s="41">
        <f t="shared" si="2"/>
        <v>0</v>
      </c>
      <c r="H63" s="41">
        <f t="shared" si="2"/>
        <v>0</v>
      </c>
      <c r="I63" s="41">
        <f t="shared" si="2"/>
        <v>0</v>
      </c>
      <c r="J63" s="41">
        <f t="shared" si="2"/>
        <v>1.9197632716862867E-2</v>
      </c>
      <c r="K63" s="41">
        <f t="shared" si="2"/>
        <v>0</v>
      </c>
      <c r="L63" s="41">
        <f t="shared" si="2"/>
        <v>0</v>
      </c>
      <c r="M63" s="41">
        <f t="shared" si="2"/>
        <v>0</v>
      </c>
      <c r="N63" s="41">
        <f t="shared" si="2"/>
        <v>0</v>
      </c>
      <c r="O63" s="41">
        <f t="shared" si="2"/>
        <v>0</v>
      </c>
      <c r="P63" s="41">
        <f t="shared" si="2"/>
        <v>0</v>
      </c>
      <c r="Q63" s="41">
        <f t="shared" si="2"/>
        <v>2.9068727507774221E-2</v>
      </c>
      <c r="R63" s="41">
        <f t="shared" si="2"/>
        <v>0</v>
      </c>
      <c r="S63" s="41">
        <f t="shared" si="2"/>
        <v>0</v>
      </c>
      <c r="T63" s="41">
        <f t="shared" si="2"/>
        <v>0</v>
      </c>
      <c r="U63" s="41">
        <f t="shared" si="2"/>
        <v>0</v>
      </c>
      <c r="V63" s="41">
        <f t="shared" si="2"/>
        <v>0</v>
      </c>
      <c r="W63" s="41">
        <f t="shared" si="2"/>
        <v>0</v>
      </c>
      <c r="X63" s="41">
        <f t="shared" si="2"/>
        <v>0</v>
      </c>
      <c r="Y63" s="41">
        <f t="shared" si="2"/>
        <v>2.8402450752848481E-2</v>
      </c>
      <c r="Z63" s="41">
        <f t="shared" si="2"/>
        <v>0</v>
      </c>
      <c r="AA63" s="41">
        <f t="shared" si="2"/>
        <v>0</v>
      </c>
      <c r="AB63" s="41">
        <f t="shared" si="2"/>
        <v>5.1288856898725841E-3</v>
      </c>
      <c r="AC63" s="41">
        <f t="shared" si="2"/>
        <v>0</v>
      </c>
      <c r="AD63" s="41">
        <f t="shared" si="2"/>
        <v>0</v>
      </c>
      <c r="AE63" s="41">
        <f t="shared" si="2"/>
        <v>0</v>
      </c>
      <c r="AF63" s="41">
        <f t="shared" si="2"/>
        <v>0</v>
      </c>
      <c r="AG63" s="41">
        <f t="shared" si="2"/>
        <v>0</v>
      </c>
      <c r="AH63" s="41">
        <f t="shared" si="2"/>
        <v>0</v>
      </c>
      <c r="AI63" s="41">
        <f t="shared" si="2"/>
        <v>6.1024111962884693E-3</v>
      </c>
      <c r="AJ63" s="41">
        <f t="shared" si="2"/>
        <v>0</v>
      </c>
      <c r="AK63" s="41">
        <f t="shared" si="2"/>
        <v>0</v>
      </c>
      <c r="AL63" s="41">
        <f t="shared" si="2"/>
        <v>4.0593385573661538E-2</v>
      </c>
      <c r="AM63" s="41">
        <f t="shared" si="2"/>
        <v>0</v>
      </c>
      <c r="AN63" s="41">
        <f t="shared" si="2"/>
        <v>0</v>
      </c>
      <c r="AO63" s="41">
        <f t="shared" si="2"/>
        <v>0</v>
      </c>
      <c r="AP63" s="41">
        <f t="shared" si="2"/>
        <v>0</v>
      </c>
      <c r="AQ63" s="41">
        <f t="shared" si="2"/>
        <v>0</v>
      </c>
      <c r="AR63" s="41">
        <f t="shared" si="2"/>
        <v>0</v>
      </c>
      <c r="AS63" s="41">
        <f t="shared" si="2"/>
        <v>0</v>
      </c>
      <c r="AT63" s="41">
        <f t="shared" si="2"/>
        <v>3.9192196810401501E-2</v>
      </c>
      <c r="AU63" s="41">
        <f t="shared" si="2"/>
        <v>0</v>
      </c>
      <c r="AV63" s="41">
        <f t="shared" si="2"/>
        <v>0</v>
      </c>
      <c r="AW63" s="41">
        <f t="shared" si="2"/>
        <v>0</v>
      </c>
      <c r="AX63" s="41">
        <f t="shared" si="2"/>
        <v>0</v>
      </c>
      <c r="AY63" s="41">
        <f t="shared" si="2"/>
        <v>0</v>
      </c>
      <c r="AZ63" s="41">
        <f t="shared" si="2"/>
        <v>0</v>
      </c>
      <c r="BB63" s="42" t="s">
        <v>16</v>
      </c>
      <c r="BC63" s="43">
        <f>SUM(C63:AZ63)</f>
        <v>0.17024051051866554</v>
      </c>
      <c r="BE63" s="39" t="s">
        <v>18</v>
      </c>
      <c r="BF63" s="44">
        <v>0.17023681347306766</v>
      </c>
    </row>
    <row r="65" spans="1:5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" t="s">
        <v>176</v>
      </c>
      <c r="BC65" s="44">
        <f>'Taux sans risque'!B1</f>
        <v>2.8458729702970299E-2</v>
      </c>
    </row>
    <row r="66" spans="1:55">
      <c r="A66" s="45" t="s">
        <v>14</v>
      </c>
      <c r="B66" s="46"/>
      <c r="C66" s="46"/>
      <c r="D66" s="46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24" t="s">
        <v>177</v>
      </c>
      <c r="BC66" s="2">
        <f>(BC63-BC65)/BC62</f>
        <v>1.2484325448949063</v>
      </c>
    </row>
    <row r="67" spans="1:55">
      <c r="A67" s="47" t="s">
        <v>140</v>
      </c>
      <c r="B67" s="47" t="s">
        <v>15</v>
      </c>
      <c r="C67" s="47" t="s">
        <v>3</v>
      </c>
      <c r="D67" s="47" t="s">
        <v>177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24"/>
    </row>
    <row r="68" spans="1:55">
      <c r="A68" s="2">
        <f>B2</f>
        <v>8</v>
      </c>
      <c r="B68" s="48">
        <f>BC62</f>
        <v>0.11356783463829877</v>
      </c>
      <c r="C68" s="48">
        <f>BC63</f>
        <v>0.17024051051866554</v>
      </c>
      <c r="D68" s="116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64"/>
      <c r="AZ68" s="49"/>
      <c r="BA68" s="49"/>
    </row>
    <row r="69" spans="1:55">
      <c r="B69" s="49"/>
      <c r="C69" s="49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5">
      <c r="A70" s="50" t="s">
        <v>141</v>
      </c>
      <c r="B70" s="51"/>
      <c r="C70" s="51"/>
      <c r="D70" s="51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5">
      <c r="B71" s="144" t="s">
        <v>4</v>
      </c>
      <c r="C71" s="144" t="s">
        <v>5</v>
      </c>
      <c r="D71" s="144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5">
      <c r="A72" s="53" t="s">
        <v>140</v>
      </c>
      <c r="B72" s="145" t="s">
        <v>15</v>
      </c>
      <c r="C72" s="145" t="s">
        <v>3</v>
      </c>
      <c r="D72" s="145" t="s">
        <v>177</v>
      </c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63"/>
      <c r="AZ72" s="48"/>
      <c r="BA72" s="48"/>
    </row>
    <row r="73" spans="1:55">
      <c r="A73" s="53"/>
      <c r="B73" s="145"/>
      <c r="C73" s="145"/>
      <c r="D73" s="145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63"/>
      <c r="AZ73" s="48"/>
      <c r="BA73" s="48"/>
    </row>
    <row r="74" spans="1:55">
      <c r="A74" s="54" t="s">
        <v>176</v>
      </c>
      <c r="B74" s="146">
        <v>0</v>
      </c>
      <c r="C74" s="147">
        <f>'Taux sans risque'!B1</f>
        <v>2.8458729702970299E-2</v>
      </c>
      <c r="D74" s="1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63"/>
      <c r="AZ74" s="48"/>
      <c r="BA74" s="48"/>
    </row>
    <row r="75" spans="1:55">
      <c r="B75" s="148">
        <v>0.31383180919899323</v>
      </c>
      <c r="C75" s="148">
        <v>0.24866769378272413</v>
      </c>
      <c r="D75" s="149">
        <f>(C75-$BC$65)/B75</f>
        <v>0.70167827997360399</v>
      </c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63"/>
      <c r="AZ75" s="48"/>
      <c r="BA75" s="48"/>
    </row>
    <row r="76" spans="1:55">
      <c r="B76" s="148">
        <v>0.22727811526472821</v>
      </c>
      <c r="C76" s="148">
        <v>0.23000000207568325</v>
      </c>
      <c r="D76" s="149">
        <f t="shared" ref="D76:D97" si="3">(C76-$BC$65)/B76</f>
        <v>0.88676057586082313</v>
      </c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63"/>
      <c r="AZ76" s="48"/>
      <c r="BA76" s="48"/>
    </row>
    <row r="77" spans="1:55">
      <c r="B77" s="148">
        <v>0.19830650127684082</v>
      </c>
      <c r="C77" s="148">
        <v>0.21999999951313165</v>
      </c>
      <c r="D77" s="149">
        <f t="shared" si="3"/>
        <v>0.96588497390090577</v>
      </c>
    </row>
    <row r="78" spans="1:55">
      <c r="B78" s="148">
        <v>0.17384920228643366</v>
      </c>
      <c r="C78" s="148">
        <v>0.20999999987505338</v>
      </c>
      <c r="D78" s="149">
        <f t="shared" si="3"/>
        <v>1.0442456323324163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64"/>
      <c r="AZ78" s="49"/>
      <c r="BA78" s="49"/>
    </row>
    <row r="79" spans="1:55">
      <c r="B79" s="148">
        <v>0.15313746628778377</v>
      </c>
      <c r="C79" s="148">
        <v>0.19999999819592842</v>
      </c>
      <c r="D79" s="149">
        <f t="shared" si="3"/>
        <v>1.120178312017968</v>
      </c>
    </row>
    <row r="80" spans="1:55">
      <c r="B80" s="148">
        <v>0.13557323783915987</v>
      </c>
      <c r="C80" s="148">
        <v>0.18999999970888748</v>
      </c>
      <c r="D80" s="149">
        <f t="shared" si="3"/>
        <v>1.1915424650222268</v>
      </c>
    </row>
    <row r="81" spans="1:53">
      <c r="B81" s="148">
        <v>0.1223234770997529</v>
      </c>
      <c r="C81" s="148">
        <v>0.18000000091364732</v>
      </c>
      <c r="D81" s="149">
        <f t="shared" si="3"/>
        <v>1.2388567984140726</v>
      </c>
    </row>
    <row r="82" spans="1:53">
      <c r="A82" s="54" t="s">
        <v>178</v>
      </c>
      <c r="B82" s="148">
        <v>0.11356732650661656</v>
      </c>
      <c r="C82" s="148">
        <v>0.17024004169560708</v>
      </c>
      <c r="D82" s="149">
        <f t="shared" si="3"/>
        <v>1.2484340025771095</v>
      </c>
    </row>
    <row r="83" spans="1:53">
      <c r="B83" s="148">
        <v>0.11337560431798094</v>
      </c>
      <c r="C83" s="148">
        <v>0.1700000005808486</v>
      </c>
      <c r="D83" s="149">
        <f t="shared" si="3"/>
        <v>1.2484279288241058</v>
      </c>
    </row>
    <row r="84" spans="1:53">
      <c r="B84" s="148">
        <v>0.10620526333573681</v>
      </c>
      <c r="C84" s="148">
        <v>0.15999999844362445</v>
      </c>
      <c r="D84" s="149">
        <f t="shared" si="3"/>
        <v>1.2385569660971036</v>
      </c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64"/>
      <c r="AZ84" s="49"/>
      <c r="BA84" s="49"/>
    </row>
    <row r="85" spans="1:53">
      <c r="B85" s="148">
        <v>0.10032122571138963</v>
      </c>
      <c r="C85" s="148">
        <v>0.14999999921954141</v>
      </c>
      <c r="D85" s="149">
        <f t="shared" si="3"/>
        <v>1.2115209782845819</v>
      </c>
    </row>
    <row r="86" spans="1:53">
      <c r="B86" s="148">
        <v>9.5510872571724276E-2</v>
      </c>
      <c r="C86" s="148">
        <v>0.14000000025530115</v>
      </c>
      <c r="D86" s="149">
        <f t="shared" si="3"/>
        <v>1.1678384622501328</v>
      </c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64"/>
      <c r="AZ86" s="49"/>
      <c r="BA86" s="49"/>
    </row>
    <row r="87" spans="1:53">
      <c r="B87" s="148">
        <v>9.17702695456446E-2</v>
      </c>
      <c r="C87" s="148">
        <v>0.12999999973657961</v>
      </c>
      <c r="D87" s="149">
        <f t="shared" si="3"/>
        <v>1.1064723960858023</v>
      </c>
    </row>
    <row r="88" spans="1:53">
      <c r="B88" s="148">
        <v>8.8899052011305574E-2</v>
      </c>
      <c r="C88" s="148">
        <v>0.11999999981273324</v>
      </c>
      <c r="D88" s="149">
        <f t="shared" si="3"/>
        <v>1.0297215553898298</v>
      </c>
    </row>
    <row r="89" spans="1:53">
      <c r="B89" s="148">
        <v>8.690812972616721E-2</v>
      </c>
      <c r="C89" s="148">
        <v>0.11000000018360573</v>
      </c>
      <c r="D89" s="149">
        <f t="shared" si="3"/>
        <v>0.93824675249091383</v>
      </c>
    </row>
    <row r="90" spans="1:53">
      <c r="B90" s="148">
        <v>8.6025597792252259E-2</v>
      </c>
      <c r="C90" s="148">
        <v>9.9999999655175448E-2</v>
      </c>
      <c r="D90" s="149">
        <f t="shared" si="3"/>
        <v>0.83162769905969069</v>
      </c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64"/>
      <c r="AZ90" s="49"/>
      <c r="BA90" s="49"/>
    </row>
    <row r="91" spans="1:53">
      <c r="B91" s="148">
        <v>8.5675789678503089E-2</v>
      </c>
      <c r="C91" s="148">
        <v>9.0000000541845177E-2</v>
      </c>
      <c r="D91" s="149">
        <f t="shared" si="3"/>
        <v>0.71830409815663709</v>
      </c>
    </row>
    <row r="92" spans="1:53">
      <c r="B92" s="148">
        <v>8.7360397674265705E-2</v>
      </c>
      <c r="C92" s="148">
        <v>8.0000000444458985E-2</v>
      </c>
      <c r="D92" s="149">
        <f t="shared" si="3"/>
        <v>0.58998438781914475</v>
      </c>
    </row>
    <row r="93" spans="1:53">
      <c r="B93" s="148">
        <v>9.0424928855267886E-2</v>
      </c>
      <c r="C93" s="148">
        <v>6.9999999778656008E-2</v>
      </c>
      <c r="D93" s="149">
        <f t="shared" si="3"/>
        <v>0.45940063875721415</v>
      </c>
    </row>
    <row r="94" spans="1:53">
      <c r="B94" s="148">
        <v>9.4711613657893254E-2</v>
      </c>
      <c r="C94" s="148">
        <v>6.0000000200453735E-2</v>
      </c>
      <c r="D94" s="149">
        <f t="shared" si="3"/>
        <v>0.33302431749725336</v>
      </c>
    </row>
    <row r="95" spans="1:53">
      <c r="B95" s="148">
        <v>0.10001639184076222</v>
      </c>
      <c r="C95" s="148">
        <v>4.9999999846444938E-2</v>
      </c>
      <c r="D95" s="149">
        <f t="shared" si="3"/>
        <v>0.21537739711477352</v>
      </c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64"/>
      <c r="AZ95" s="49"/>
      <c r="BA95" s="49"/>
    </row>
    <row r="96" spans="1:53">
      <c r="B96" s="148">
        <v>0.10620950542868618</v>
      </c>
      <c r="C96" s="148">
        <v>4.0000000099603826E-2</v>
      </c>
      <c r="D96" s="149">
        <f t="shared" si="3"/>
        <v>0.10866513642117327</v>
      </c>
    </row>
    <row r="97" spans="1:53">
      <c r="B97" s="148">
        <v>0.11334147155899793</v>
      </c>
      <c r="C97" s="148">
        <v>3.0000000292296367E-2</v>
      </c>
      <c r="D97" s="149">
        <f t="shared" si="3"/>
        <v>1.3598469899200015E-2</v>
      </c>
    </row>
    <row r="98" spans="1:53">
      <c r="A98" s="2" t="s">
        <v>185</v>
      </c>
      <c r="B98" s="48"/>
      <c r="C98" s="48"/>
      <c r="D98" s="103"/>
    </row>
    <row r="99" spans="1:53">
      <c r="A99" s="53" t="s">
        <v>140</v>
      </c>
      <c r="B99" s="53" t="s">
        <v>15</v>
      </c>
      <c r="C99" s="53" t="s">
        <v>3</v>
      </c>
      <c r="D99" s="53" t="s">
        <v>177</v>
      </c>
    </row>
    <row r="100" spans="1:53">
      <c r="A100" s="2">
        <v>16</v>
      </c>
      <c r="B100" s="48">
        <v>8.5408581595352764E-2</v>
      </c>
      <c r="C100" s="48">
        <v>9.6172935734003817E-2</v>
      </c>
      <c r="D100" s="103">
        <f>(C100-$BC$65)/B100</f>
        <v>0.79282672497535045</v>
      </c>
    </row>
    <row r="101" spans="1:53">
      <c r="B101" s="48"/>
      <c r="C101" s="48"/>
    </row>
    <row r="102" spans="1:53">
      <c r="B102" s="48"/>
      <c r="C102" s="48"/>
    </row>
    <row r="103" spans="1:53">
      <c r="A103" s="53" t="s">
        <v>27</v>
      </c>
      <c r="B103" s="53" t="s">
        <v>15</v>
      </c>
      <c r="C103" s="53" t="s">
        <v>3</v>
      </c>
      <c r="D103" s="53" t="s">
        <v>177</v>
      </c>
    </row>
    <row r="104" spans="1:53">
      <c r="A104" s="2" t="str">
        <f>'Markowitz sans CT'!B10</f>
        <v>AB INBEV</v>
      </c>
      <c r="B104" s="118">
        <v>0.25181589603846516</v>
      </c>
      <c r="C104" s="118">
        <v>0.17807264486309782</v>
      </c>
      <c r="D104" s="103">
        <f>(C104-$BC$65)/B104</f>
        <v>0.59414007421228809</v>
      </c>
    </row>
    <row r="105" spans="1:53">
      <c r="A105" s="2" t="str">
        <f>'Markowitz sans CT'!B11</f>
        <v>LVMH</v>
      </c>
      <c r="B105" s="118">
        <v>0.22563357589211888</v>
      </c>
      <c r="C105" s="118">
        <v>0.15529381749257376</v>
      </c>
      <c r="D105" s="103">
        <f t="shared" ref="D105:D153" si="4">(C105-$BC$65)/B105</f>
        <v>0.56212860735871384</v>
      </c>
    </row>
    <row r="106" spans="1:53">
      <c r="A106" s="2" t="str">
        <f>'Markowitz sans CT'!B12</f>
        <v>TOTAL</v>
      </c>
      <c r="B106" s="118">
        <v>0.19660891191032187</v>
      </c>
      <c r="C106" s="118">
        <v>0.11074438450260726</v>
      </c>
      <c r="D106" s="103">
        <f t="shared" si="4"/>
        <v>0.41852454194532884</v>
      </c>
    </row>
    <row r="107" spans="1:53">
      <c r="A107" s="2" t="str">
        <f>'Markowitz sans CT'!B13</f>
        <v>UNILEVER</v>
      </c>
      <c r="B107" s="118">
        <v>0.17360754807726317</v>
      </c>
      <c r="C107" s="118">
        <v>0.1272955151006312</v>
      </c>
      <c r="D107" s="103">
        <f t="shared" si="4"/>
        <v>0.56931156791451309</v>
      </c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64"/>
      <c r="AZ107" s="49"/>
      <c r="BA107" s="49"/>
    </row>
    <row r="108" spans="1:53">
      <c r="A108" s="2" t="str">
        <f>'Markowitz sans CT'!B14</f>
        <v>SAP</v>
      </c>
      <c r="B108" s="118">
        <v>0.22776322884370526</v>
      </c>
      <c r="C108" s="118">
        <v>0.1217813934250076</v>
      </c>
      <c r="D108" s="103">
        <f t="shared" si="4"/>
        <v>0.40973542654717454</v>
      </c>
    </row>
    <row r="109" spans="1:53">
      <c r="A109" s="2" t="str">
        <f>'Markowitz sans CT'!B15</f>
        <v>L'ORÉAL</v>
      </c>
      <c r="B109" s="118">
        <v>0.18152714490808305</v>
      </c>
      <c r="C109" s="118">
        <v>9.0803809951661929E-2</v>
      </c>
      <c r="D109" s="103">
        <f t="shared" si="4"/>
        <v>0.34344769913205153</v>
      </c>
    </row>
    <row r="110" spans="1:53">
      <c r="A110" s="2" t="str">
        <f>'Markowitz sans CT'!B16</f>
        <v>SIEMENS</v>
      </c>
      <c r="B110" s="118">
        <v>0.25431332368304588</v>
      </c>
      <c r="C110" s="118">
        <v>0.11519369796923251</v>
      </c>
      <c r="D110" s="103">
        <f t="shared" si="4"/>
        <v>0.34105554129110899</v>
      </c>
    </row>
    <row r="111" spans="1:53">
      <c r="A111" s="2" t="str">
        <f>'Markowitz sans CT'!B17</f>
        <v>INDITEX</v>
      </c>
      <c r="B111" s="118">
        <v>0.22289451128767371</v>
      </c>
      <c r="C111" s="118">
        <v>0.13127337484974477</v>
      </c>
      <c r="D111" s="103">
        <f t="shared" si="4"/>
        <v>0.46127042138816554</v>
      </c>
    </row>
    <row r="112" spans="1:53">
      <c r="A112" s="2" t="str">
        <f>'Markowitz sans CT'!B18</f>
        <v>BAYER</v>
      </c>
      <c r="B112" s="118">
        <v>0.25205553866918756</v>
      </c>
      <c r="C112" s="118">
        <v>0.16424586931889573</v>
      </c>
      <c r="D112" s="103">
        <f t="shared" si="4"/>
        <v>0.53871912647847187</v>
      </c>
    </row>
    <row r="113" spans="1:4">
      <c r="A113" s="2" t="str">
        <f>'Markowitz sans CT'!B19</f>
        <v>SANOFI</v>
      </c>
      <c r="B113" s="118">
        <v>0.42084450855781036</v>
      </c>
      <c r="C113" s="118">
        <v>6.4043105350543028E-2</v>
      </c>
      <c r="D113" s="103">
        <f t="shared" si="4"/>
        <v>8.4554686883088065E-2</v>
      </c>
    </row>
    <row r="114" spans="1:4">
      <c r="A114" s="2" t="str">
        <f>'Markowitz sans CT'!B20</f>
        <v>AIRBUS SE</v>
      </c>
      <c r="B114" s="118">
        <v>0.33578965969662189</v>
      </c>
      <c r="C114" s="118">
        <v>0.18445470559185795</v>
      </c>
      <c r="D114" s="103">
        <f t="shared" si="4"/>
        <v>0.46456456112980477</v>
      </c>
    </row>
    <row r="115" spans="1:4">
      <c r="A115" s="2" t="str">
        <f>'Markowitz sans CT'!B21</f>
        <v>ALLIANZ</v>
      </c>
      <c r="B115" s="118">
        <v>0.31591622624990839</v>
      </c>
      <c r="C115" s="118">
        <v>0.11431355225955131</v>
      </c>
      <c r="D115" s="103">
        <f t="shared" si="4"/>
        <v>0.2717645230690518</v>
      </c>
    </row>
    <row r="116" spans="1:4">
      <c r="A116" s="2" t="str">
        <f>'Markowitz sans CT'!B22</f>
        <v>BASF</v>
      </c>
      <c r="B116" s="118">
        <v>0.25041915140993448</v>
      </c>
      <c r="C116" s="118">
        <v>0.178271247120114</v>
      </c>
      <c r="D116" s="103">
        <f t="shared" si="4"/>
        <v>0.59824704529847073</v>
      </c>
    </row>
    <row r="117" spans="1:4">
      <c r="A117" s="2" t="str">
        <f>'Markowitz sans CT'!B23</f>
        <v>BANCO SANTANDER</v>
      </c>
      <c r="B117" s="118">
        <v>0.29340611526651089</v>
      </c>
      <c r="C117" s="118">
        <v>-6.0091700653465141E-3</v>
      </c>
      <c r="D117" s="103">
        <f t="shared" si="4"/>
        <v>-0.1174750558181394</v>
      </c>
    </row>
    <row r="118" spans="1:4">
      <c r="A118" s="2" t="str">
        <f>'Markowitz sans CT'!B24</f>
        <v>ASML HOLDING</v>
      </c>
      <c r="B118" s="118">
        <v>0.31383183007223253</v>
      </c>
      <c r="C118" s="118">
        <v>0.24866769378272413</v>
      </c>
      <c r="D118" s="103">
        <f t="shared" si="4"/>
        <v>0.70167823330434587</v>
      </c>
    </row>
    <row r="119" spans="1:4">
      <c r="A119" s="2" t="str">
        <f>'Markowitz sans CT'!B25</f>
        <v>VOLKSWAGEN</v>
      </c>
      <c r="B119" s="118">
        <v>0.41645435422560467</v>
      </c>
      <c r="C119" s="118">
        <v>0.16399027303648905</v>
      </c>
      <c r="D119" s="103">
        <f t="shared" si="4"/>
        <v>0.32544153268739173</v>
      </c>
    </row>
    <row r="120" spans="1:4">
      <c r="A120" s="2" t="str">
        <f>'Markowitz sans CT'!B26</f>
        <v>BNP PARIBAS</v>
      </c>
      <c r="B120" s="118">
        <v>0.29886323937006504</v>
      </c>
      <c r="C120" s="118">
        <v>8.8022016797696834E-2</v>
      </c>
      <c r="D120" s="103">
        <f t="shared" si="4"/>
        <v>0.19929947630987419</v>
      </c>
    </row>
    <row r="121" spans="1:4">
      <c r="A121" s="2" t="str">
        <f>'Markowitz sans CT'!B27</f>
        <v>DEUTSCHE TELEKOM</v>
      </c>
      <c r="B121" s="118">
        <v>0.21736138723003534</v>
      </c>
      <c r="C121" s="118">
        <v>7.1110650007206733E-2</v>
      </c>
      <c r="D121" s="103">
        <f t="shared" si="4"/>
        <v>0.1962258377523951</v>
      </c>
    </row>
    <row r="122" spans="1:4">
      <c r="A122" s="2" t="str">
        <f>'Markowitz sans CT'!B28</f>
        <v>DAIMLER</v>
      </c>
      <c r="B122" s="118">
        <v>0.31741424730148005</v>
      </c>
      <c r="C122" s="118">
        <v>0.10540611030256897</v>
      </c>
      <c r="D122" s="103">
        <f t="shared" si="4"/>
        <v>0.24241942903877925</v>
      </c>
    </row>
    <row r="123" spans="1:4">
      <c r="A123" s="2" t="str">
        <f>'Markowitz sans CT'!B29</f>
        <v>ENI</v>
      </c>
      <c r="B123" s="118">
        <v>0.20115995998947286</v>
      </c>
      <c r="C123" s="118">
        <v>6.3036786649946164E-2</v>
      </c>
      <c r="D123" s="103">
        <f t="shared" si="4"/>
        <v>0.17189333776356594</v>
      </c>
    </row>
    <row r="124" spans="1:4">
      <c r="A124" s="2" t="str">
        <f>'Markowitz sans CT'!B30</f>
        <v>BMW</v>
      </c>
      <c r="B124" s="118">
        <v>0.27638629913557716</v>
      </c>
      <c r="C124" s="118">
        <v>0.12936830870317362</v>
      </c>
      <c r="D124" s="103">
        <f t="shared" si="4"/>
        <v>0.36510340532727942</v>
      </c>
    </row>
    <row r="125" spans="1:4">
      <c r="A125" s="2" t="str">
        <f>'Markowitz sans CT'!B31</f>
        <v>AXA</v>
      </c>
      <c r="B125" s="118">
        <v>0.34307130156606769</v>
      </c>
      <c r="C125" s="118">
        <v>0.16499463454161711</v>
      </c>
      <c r="D125" s="103">
        <f t="shared" si="4"/>
        <v>0.39798113166383026</v>
      </c>
    </row>
    <row r="126" spans="1:4">
      <c r="A126" s="2" t="str">
        <f>'Markowitz sans CT'!B32</f>
        <v>VINCI</v>
      </c>
      <c r="B126" s="118">
        <v>0.23389354820512859</v>
      </c>
      <c r="C126" s="118">
        <v>0.20733923272130017</v>
      </c>
      <c r="D126" s="103">
        <f t="shared" si="4"/>
        <v>0.76479451609947202</v>
      </c>
    </row>
    <row r="127" spans="1:4">
      <c r="A127" s="2" t="str">
        <f>'Markowitz sans CT'!B33</f>
        <v>ENEL</v>
      </c>
      <c r="B127" s="118">
        <v>0.22345148007461618</v>
      </c>
      <c r="C127" s="118">
        <v>6.1107223319630588E-2</v>
      </c>
      <c r="D127" s="103">
        <f t="shared" si="4"/>
        <v>0.14610999043621517</v>
      </c>
    </row>
    <row r="128" spans="1:4">
      <c r="A128" s="2" t="str">
        <f>'Markowitz sans CT'!B34</f>
        <v>ING GROEP</v>
      </c>
      <c r="B128" s="118">
        <v>0.42406415297262556</v>
      </c>
      <c r="C128" s="118">
        <v>1.4245863155550209E-2</v>
      </c>
      <c r="D128" s="103">
        <f t="shared" si="4"/>
        <v>-3.3515840581643239E-2</v>
      </c>
    </row>
    <row r="129" spans="1:4">
      <c r="A129" s="2" t="str">
        <f>'Markowitz sans CT'!B35</f>
        <v>AIR LIQUIDE</v>
      </c>
      <c r="B129" s="118">
        <v>0.1600221648664289</v>
      </c>
      <c r="C129" s="118">
        <v>8.1474420029367112E-2</v>
      </c>
      <c r="D129" s="103">
        <f t="shared" si="4"/>
        <v>0.33130216911294263</v>
      </c>
    </row>
    <row r="130" spans="1:4">
      <c r="A130" s="2" t="str">
        <f>'Markowitz sans CT'!B36</f>
        <v>DANONE</v>
      </c>
      <c r="B130" s="118">
        <v>0.17156678726664576</v>
      </c>
      <c r="C130" s="118">
        <v>0.10673146188799865</v>
      </c>
      <c r="D130" s="103">
        <f t="shared" si="4"/>
        <v>0.45622310373731251</v>
      </c>
    </row>
    <row r="131" spans="1:4">
      <c r="A131" s="2" t="str">
        <f>'Markowitz sans CT'!B37</f>
        <v>SAFRAN</v>
      </c>
      <c r="B131" s="118">
        <v>0.28478946976954611</v>
      </c>
      <c r="C131" s="118">
        <v>0.166736166506946</v>
      </c>
      <c r="D131" s="103">
        <f t="shared" si="4"/>
        <v>0.48554266039355631</v>
      </c>
    </row>
    <row r="132" spans="1:4">
      <c r="A132" s="2" t="str">
        <f>'Markowitz sans CT'!B38</f>
        <v>IBERDROLA</v>
      </c>
      <c r="B132" s="118">
        <v>0.23268939558875879</v>
      </c>
      <c r="C132" s="118">
        <v>4.4926537275923328E-2</v>
      </c>
      <c r="D132" s="103">
        <f t="shared" si="4"/>
        <v>7.0771628983287399E-2</v>
      </c>
    </row>
    <row r="133" spans="1:4">
      <c r="A133" s="2" t="str">
        <f>'Markowitz sans CT'!B39</f>
        <v>INTESA SANPAOLO</v>
      </c>
      <c r="B133" s="118">
        <v>0.36564211351533782</v>
      </c>
      <c r="C133" s="118">
        <v>0.11955333489098652</v>
      </c>
      <c r="D133" s="103">
        <f t="shared" si="4"/>
        <v>0.24913597701375015</v>
      </c>
    </row>
    <row r="134" spans="1:4">
      <c r="A134" s="2" t="str">
        <f>'Markowitz sans CT'!B40</f>
        <v>SCHNEIDER ELECTRIC SE</v>
      </c>
      <c r="B134" s="118">
        <v>0.24268019813778668</v>
      </c>
      <c r="C134" s="118">
        <v>0.14960178005934166</v>
      </c>
      <c r="D134" s="103">
        <f t="shared" si="4"/>
        <v>0.49918803135140799</v>
      </c>
    </row>
    <row r="135" spans="1:4">
      <c r="A135" s="2" t="str">
        <f>'Markowitz sans CT'!B41</f>
        <v>BANCO BILBAO</v>
      </c>
      <c r="B135" s="118">
        <v>0.28916748111551577</v>
      </c>
      <c r="C135" s="118">
        <v>-1.3820295778152913E-2</v>
      </c>
      <c r="D135" s="103">
        <f t="shared" si="4"/>
        <v>-0.14620947458553857</v>
      </c>
    </row>
    <row r="136" spans="1:4">
      <c r="A136" s="2" t="str">
        <f>'Markowitz sans CT'!B42</f>
        <v>ADIDAS</v>
      </c>
      <c r="B136" s="118">
        <v>0.24821249926740699</v>
      </c>
      <c r="C136" s="118">
        <v>0.19008698072974228</v>
      </c>
      <c r="D136" s="103">
        <f t="shared" si="4"/>
        <v>0.65116886338848257</v>
      </c>
    </row>
    <row r="137" spans="1:4">
      <c r="A137" s="2" t="str">
        <f>'Markowitz sans CT'!B43</f>
        <v>ORANGE</v>
      </c>
      <c r="B137" s="118">
        <v>0.22415240781889667</v>
      </c>
      <c r="C137" s="118">
        <v>2.6601686802252278E-2</v>
      </c>
      <c r="D137" s="103">
        <f t="shared" si="4"/>
        <v>-8.2847332258791234E-3</v>
      </c>
    </row>
    <row r="138" spans="1:4">
      <c r="A138" s="2" t="str">
        <f>'Markowitz sans CT'!B44</f>
        <v>TELEFONICA</v>
      </c>
      <c r="B138" s="118">
        <v>0.21948884179214082</v>
      </c>
      <c r="C138" s="118">
        <v>7.3868352040529217E-4</v>
      </c>
      <c r="D138" s="103">
        <f t="shared" si="4"/>
        <v>-0.12629364643883037</v>
      </c>
    </row>
    <row r="139" spans="1:4">
      <c r="A139" s="2" t="str">
        <f>'Markowitz sans CT'!B45</f>
        <v>FRESENIUS</v>
      </c>
      <c r="B139" s="118">
        <v>0.17671514826239723</v>
      </c>
      <c r="C139" s="118">
        <v>0.16263777610077046</v>
      </c>
      <c r="D139" s="103">
        <f t="shared" si="4"/>
        <v>0.75929566716353636</v>
      </c>
    </row>
    <row r="140" spans="1:4">
      <c r="A140" s="2" t="str">
        <f>'Markowitz sans CT'!B46</f>
        <v>DEUTSCHE POST</v>
      </c>
      <c r="B140" s="118">
        <v>0.28264898561371393</v>
      </c>
      <c r="C140" s="118">
        <v>0.13324854936636865</v>
      </c>
      <c r="D140" s="103">
        <f t="shared" si="4"/>
        <v>0.37074189187648732</v>
      </c>
    </row>
    <row r="141" spans="1:4">
      <c r="A141" s="2" t="str">
        <f>'Markowitz sans CT'!B47</f>
        <v>ROYAL PHILIPS</v>
      </c>
      <c r="B141" s="118">
        <v>0.25902440133691285</v>
      </c>
      <c r="C141" s="118">
        <v>8.6395359405828653E-2</v>
      </c>
      <c r="D141" s="103">
        <f t="shared" si="4"/>
        <v>0.22367247797438292</v>
      </c>
    </row>
    <row r="142" spans="1:4">
      <c r="A142" s="2" t="str">
        <f>'Markowitz sans CT'!B48</f>
        <v>ENGIE</v>
      </c>
      <c r="B142" s="118">
        <v>0.26199600224679848</v>
      </c>
      <c r="C142" s="118">
        <v>3.5128225130390156E-2</v>
      </c>
      <c r="D142" s="103">
        <f t="shared" si="4"/>
        <v>2.545647784784608E-2</v>
      </c>
    </row>
    <row r="143" spans="1:4">
      <c r="A143" s="2" t="str">
        <f>'Markowitz sans CT'!B49</f>
        <v>SOCIÉTÉ GÉNÉRALE</v>
      </c>
      <c r="B143" s="118">
        <v>0.37268138849414933</v>
      </c>
      <c r="C143" s="118">
        <v>3.4527564356472196E-2</v>
      </c>
      <c r="D143" s="103">
        <f t="shared" si="4"/>
        <v>1.6284243970495917E-2</v>
      </c>
    </row>
    <row r="144" spans="1:4">
      <c r="A144" s="2" t="str">
        <f>'Markowitz sans CT'!B50</f>
        <v>NOKIA</v>
      </c>
      <c r="B144" s="118">
        <v>0.37725646157837495</v>
      </c>
      <c r="C144" s="118">
        <v>-5.941103742821785E-2</v>
      </c>
      <c r="D144" s="103">
        <f t="shared" si="4"/>
        <v>-0.23291785848692009</v>
      </c>
    </row>
    <row r="145" spans="1:4">
      <c r="A145" s="2" t="str">
        <f>'Markowitz sans CT'!B51</f>
        <v>VIVENDI</v>
      </c>
      <c r="B145" s="118">
        <v>0.22430327809073972</v>
      </c>
      <c r="C145" s="118">
        <v>8.9193255313148256E-2</v>
      </c>
      <c r="D145" s="103">
        <f t="shared" si="4"/>
        <v>0.27076967455468215</v>
      </c>
    </row>
    <row r="146" spans="1:4">
      <c r="A146" s="2" t="str">
        <f>'Markowitz sans CT'!B52</f>
        <v>MUENCHENER RUECKVERSICHERUNGS</v>
      </c>
      <c r="B146" s="118">
        <v>0.27458027474346997</v>
      </c>
      <c r="C146" s="118">
        <v>3.4606240290592005E-2</v>
      </c>
      <c r="D146" s="103">
        <f t="shared" si="4"/>
        <v>2.2388755322519417E-2</v>
      </c>
    </row>
    <row r="147" spans="1:4">
      <c r="A147" s="2" t="str">
        <f>'Markowitz sans CT'!B53</f>
        <v>ESSILOR INTERNATIONAL</v>
      </c>
      <c r="B147" s="118">
        <v>0.16807350559009174</v>
      </c>
      <c r="C147" s="118">
        <v>0.1627042101641536</v>
      </c>
      <c r="D147" s="103">
        <f t="shared" si="4"/>
        <v>0.79873076955144628</v>
      </c>
    </row>
    <row r="148" spans="1:4">
      <c r="A148" s="2" t="str">
        <f>'Markowitz sans CT'!B54</f>
        <v>UNIBAIL-RODAMCO-WESTFIELD</v>
      </c>
      <c r="B148" s="118">
        <v>0.21163898509259171</v>
      </c>
      <c r="C148" s="118">
        <v>8.2114064193133274E-2</v>
      </c>
      <c r="D148" s="103">
        <f t="shared" si="4"/>
        <v>0.25352292474228627</v>
      </c>
    </row>
    <row r="149" spans="1:4">
      <c r="A149" s="2" t="str">
        <f>'Markowitz sans CT'!B55</f>
        <v>AHOLD DELHAIZE</v>
      </c>
      <c r="B149" s="204">
        <v>0.40441847962196847</v>
      </c>
      <c r="C149" s="204">
        <v>1.4716005198817772E-2</v>
      </c>
      <c r="D149" s="103">
        <f t="shared" si="4"/>
        <v>-3.3981445449769221E-2</v>
      </c>
    </row>
    <row r="150" spans="1:4">
      <c r="A150" s="2" t="str">
        <f>'Markowitz sans CT'!B56</f>
        <v>CRH PLC</v>
      </c>
      <c r="B150" s="204">
        <v>0.25611900448183489</v>
      </c>
      <c r="C150" s="204">
        <v>8.1938292186483963E-2</v>
      </c>
      <c r="D150" s="103">
        <f t="shared" si="4"/>
        <v>0.20880747444614825</v>
      </c>
    </row>
    <row r="151" spans="1:4">
      <c r="A151" s="2" t="str">
        <f>'Markowitz sans CT'!B57</f>
        <v>SAINT-GOBAIN</v>
      </c>
      <c r="B151" s="118">
        <v>0.27788294492569338</v>
      </c>
      <c r="C151" s="118">
        <v>7.2564728819005886E-2</v>
      </c>
      <c r="D151" s="103">
        <f t="shared" si="4"/>
        <v>0.15872150458110931</v>
      </c>
    </row>
    <row r="152" spans="1:4">
      <c r="A152" s="2" t="str">
        <f>'Markowitz sans CT'!B58</f>
        <v>E.ON</v>
      </c>
      <c r="B152" s="118">
        <v>0.26514187607068523</v>
      </c>
      <c r="C152" s="118">
        <v>9.8609417395167931E-3</v>
      </c>
      <c r="D152" s="103">
        <f t="shared" si="4"/>
        <v>-7.0142778798530661E-2</v>
      </c>
    </row>
    <row r="153" spans="1:4">
      <c r="A153" s="2" t="str">
        <f>'Markowitz sans CT'!B59</f>
        <v>DEUTSCHE BANK</v>
      </c>
      <c r="B153" s="118">
        <v>0.3597159803763692</v>
      </c>
      <c r="C153" s="118">
        <v>-1.1494412434492673E-2</v>
      </c>
      <c r="D153" s="103">
        <f t="shared" si="4"/>
        <v>-0.1110685772026591</v>
      </c>
    </row>
    <row r="154" spans="1:4">
      <c r="B154" s="48"/>
      <c r="C154" s="48"/>
    </row>
    <row r="155" spans="1:4">
      <c r="B155" s="48"/>
      <c r="C155" s="48"/>
    </row>
    <row r="156" spans="1:4">
      <c r="B156" s="48"/>
      <c r="C156" s="48"/>
    </row>
    <row r="157" spans="1:4">
      <c r="B157" s="48"/>
      <c r="C157" s="48"/>
    </row>
    <row r="158" spans="1:4">
      <c r="B158" s="48"/>
      <c r="C158" s="48"/>
    </row>
    <row r="159" spans="1:4">
      <c r="B159" s="48"/>
      <c r="C159" s="48"/>
    </row>
    <row r="160" spans="1:4">
      <c r="B160" s="48"/>
      <c r="C160" s="48"/>
    </row>
    <row r="161" spans="2:3">
      <c r="B161" s="48"/>
      <c r="C161" s="48"/>
    </row>
    <row r="162" spans="2:3">
      <c r="B162" s="48"/>
      <c r="C162" s="48"/>
    </row>
    <row r="163" spans="2:3">
      <c r="B163" s="48"/>
      <c r="C163" s="48"/>
    </row>
    <row r="164" spans="2:3">
      <c r="B164" s="48"/>
      <c r="C164" s="48"/>
    </row>
    <row r="165" spans="2:3">
      <c r="B165" s="48"/>
      <c r="C165" s="48"/>
    </row>
    <row r="166" spans="2:3">
      <c r="B166" s="48"/>
      <c r="C166" s="48"/>
    </row>
    <row r="167" spans="2:3">
      <c r="B167" s="48"/>
      <c r="C167" s="48"/>
    </row>
    <row r="168" spans="2:3">
      <c r="B168" s="48"/>
      <c r="C168" s="48"/>
    </row>
    <row r="169" spans="2:3">
      <c r="B169" s="48"/>
      <c r="C169" s="48"/>
    </row>
    <row r="170" spans="2:3">
      <c r="B170" s="48"/>
      <c r="C170" s="48"/>
    </row>
    <row r="171" spans="2:3">
      <c r="B171" s="48"/>
      <c r="C171" s="48"/>
    </row>
    <row r="172" spans="2:3">
      <c r="B172" s="48"/>
      <c r="C172" s="48"/>
    </row>
    <row r="173" spans="2:3">
      <c r="B173" s="48"/>
      <c r="C173" s="48"/>
    </row>
    <row r="174" spans="2:3">
      <c r="B174" s="48"/>
      <c r="C174" s="48"/>
    </row>
    <row r="175" spans="2:3">
      <c r="B175" s="48"/>
      <c r="C175" s="48"/>
    </row>
    <row r="176" spans="2:3">
      <c r="B176" s="48"/>
      <c r="C176" s="48"/>
    </row>
    <row r="177" spans="2:3">
      <c r="B177" s="48"/>
      <c r="C177" s="48"/>
    </row>
    <row r="178" spans="2:3">
      <c r="B178" s="48"/>
      <c r="C178" s="48"/>
    </row>
    <row r="179" spans="2:3">
      <c r="B179" s="48"/>
      <c r="C179" s="48"/>
    </row>
    <row r="180" spans="2:3">
      <c r="B180" s="48"/>
      <c r="C180" s="48"/>
    </row>
    <row r="181" spans="2:3">
      <c r="B181" s="48"/>
      <c r="C181" s="48"/>
    </row>
    <row r="182" spans="2:3">
      <c r="B182" s="48"/>
      <c r="C182" s="48"/>
    </row>
    <row r="183" spans="2:3">
      <c r="B183" s="48"/>
      <c r="C183" s="48"/>
    </row>
    <row r="184" spans="2:3">
      <c r="B184" s="48"/>
      <c r="C184" s="48"/>
    </row>
    <row r="185" spans="2:3">
      <c r="B185" s="48"/>
      <c r="C185" s="48"/>
    </row>
    <row r="186" spans="2:3">
      <c r="B186" s="48"/>
      <c r="C186" s="48"/>
    </row>
    <row r="187" spans="2:3">
      <c r="B187" s="48"/>
      <c r="C187" s="48"/>
    </row>
    <row r="188" spans="2:3">
      <c r="B188" s="48"/>
      <c r="C188" s="48"/>
    </row>
    <row r="189" spans="2:3">
      <c r="B189" s="48"/>
      <c r="C189" s="48"/>
    </row>
    <row r="190" spans="2:3">
      <c r="B190" s="48"/>
      <c r="C190" s="48"/>
    </row>
    <row r="191" spans="2:3">
      <c r="B191" s="48"/>
      <c r="C191" s="48"/>
    </row>
    <row r="192" spans="2:3">
      <c r="B192" s="48"/>
      <c r="C192" s="48"/>
    </row>
    <row r="193" spans="2:3">
      <c r="B193" s="48"/>
      <c r="C193" s="48"/>
    </row>
    <row r="194" spans="2:3">
      <c r="B194" s="48"/>
      <c r="C194" s="48"/>
    </row>
    <row r="195" spans="2:3">
      <c r="B195" s="48"/>
      <c r="C195" s="48"/>
    </row>
    <row r="196" spans="2:3">
      <c r="B196" s="48"/>
      <c r="C196" s="48"/>
    </row>
    <row r="197" spans="2:3">
      <c r="B197" s="48"/>
      <c r="C197" s="48"/>
    </row>
    <row r="198" spans="2:3">
      <c r="B198" s="48"/>
      <c r="C198" s="48"/>
    </row>
    <row r="199" spans="2:3">
      <c r="B199" s="48"/>
      <c r="C199" s="48"/>
    </row>
    <row r="200" spans="2:3">
      <c r="B200" s="48"/>
      <c r="C200" s="48"/>
    </row>
    <row r="201" spans="2:3">
      <c r="B201" s="48"/>
      <c r="C201" s="48"/>
    </row>
    <row r="202" spans="2:3">
      <c r="B202" s="48"/>
      <c r="C202" s="48"/>
    </row>
    <row r="203" spans="2:3">
      <c r="B203" s="48"/>
      <c r="C203" s="48"/>
    </row>
    <row r="204" spans="2:3">
      <c r="B204" s="48"/>
      <c r="C204" s="48"/>
    </row>
    <row r="205" spans="2:3">
      <c r="B205" s="48"/>
      <c r="C205" s="48"/>
    </row>
    <row r="206" spans="2:3">
      <c r="B206" s="48"/>
      <c r="C206" s="48"/>
    </row>
    <row r="207" spans="2:3">
      <c r="B207" s="48"/>
      <c r="C207" s="48"/>
    </row>
    <row r="208" spans="2:3">
      <c r="B208" s="48"/>
      <c r="C208" s="48"/>
    </row>
    <row r="209" spans="2:3">
      <c r="B209" s="48"/>
      <c r="C209" s="48"/>
    </row>
    <row r="210" spans="2:3">
      <c r="B210" s="48"/>
      <c r="C210" s="48"/>
    </row>
    <row r="211" spans="2:3">
      <c r="B211" s="48"/>
      <c r="C211" s="48"/>
    </row>
    <row r="212" spans="2:3">
      <c r="B212" s="48"/>
      <c r="C212" s="48"/>
    </row>
    <row r="213" spans="2:3">
      <c r="B213" s="48"/>
      <c r="C213" s="48"/>
    </row>
    <row r="214" spans="2:3">
      <c r="B214" s="48"/>
      <c r="C214" s="48"/>
    </row>
    <row r="215" spans="2:3">
      <c r="B215" s="48"/>
      <c r="C215" s="48"/>
    </row>
    <row r="216" spans="2:3">
      <c r="B216" s="48"/>
      <c r="C216" s="48"/>
    </row>
    <row r="217" spans="2:3">
      <c r="B217" s="48"/>
      <c r="C217" s="48"/>
    </row>
    <row r="218" spans="2:3">
      <c r="B218" s="48"/>
      <c r="C218" s="48"/>
    </row>
    <row r="219" spans="2:3">
      <c r="B219" s="48"/>
      <c r="C219" s="48"/>
    </row>
    <row r="220" spans="2:3">
      <c r="B220" s="48"/>
      <c r="C220" s="48"/>
    </row>
    <row r="221" spans="2:3">
      <c r="B221" s="48"/>
      <c r="C221" s="48"/>
    </row>
    <row r="222" spans="2:3">
      <c r="B222" s="48"/>
      <c r="C222" s="48"/>
    </row>
    <row r="223" spans="2:3">
      <c r="B223" s="48"/>
      <c r="C223" s="48"/>
    </row>
    <row r="224" spans="2:3">
      <c r="B224" s="48"/>
      <c r="C224" s="48"/>
    </row>
    <row r="225" spans="2:3">
      <c r="B225" s="48"/>
      <c r="C225" s="48"/>
    </row>
    <row r="226" spans="2:3">
      <c r="B226" s="48"/>
      <c r="C226" s="48"/>
    </row>
    <row r="227" spans="2:3">
      <c r="B227" s="48"/>
      <c r="C227" s="48"/>
    </row>
    <row r="228" spans="2:3">
      <c r="B228" s="48"/>
      <c r="C228" s="48"/>
    </row>
    <row r="229" spans="2:3">
      <c r="B229" s="48"/>
      <c r="C229" s="48"/>
    </row>
    <row r="230" spans="2:3">
      <c r="B230" s="48"/>
      <c r="C230" s="48"/>
    </row>
    <row r="231" spans="2:3">
      <c r="B231" s="48"/>
      <c r="C231" s="48"/>
    </row>
    <row r="232" spans="2:3">
      <c r="B232" s="48"/>
      <c r="C232" s="48"/>
    </row>
    <row r="233" spans="2:3">
      <c r="B233" s="48"/>
      <c r="C233" s="48"/>
    </row>
    <row r="234" spans="2:3">
      <c r="B234" s="48"/>
      <c r="C234" s="48"/>
    </row>
    <row r="235" spans="2:3">
      <c r="B235" s="48"/>
      <c r="C235" s="48"/>
    </row>
    <row r="236" spans="2:3">
      <c r="B236" s="48"/>
      <c r="C236" s="48"/>
    </row>
    <row r="237" spans="2:3">
      <c r="B237" s="48"/>
      <c r="C237" s="48"/>
    </row>
    <row r="238" spans="2:3">
      <c r="B238" s="48"/>
      <c r="C238" s="48"/>
    </row>
    <row r="239" spans="2:3">
      <c r="B239" s="48"/>
      <c r="C239" s="48"/>
    </row>
    <row r="240" spans="2:3">
      <c r="B240" s="48"/>
      <c r="C240" s="48"/>
    </row>
    <row r="241" spans="2:3">
      <c r="B241" s="48"/>
      <c r="C241" s="48"/>
    </row>
    <row r="242" spans="2:3">
      <c r="B242" s="48"/>
      <c r="C242" s="48"/>
    </row>
    <row r="243" spans="2:3">
      <c r="B243" s="48"/>
      <c r="C243" s="48"/>
    </row>
    <row r="244" spans="2:3">
      <c r="B244" s="48"/>
      <c r="C244" s="48"/>
    </row>
    <row r="245" spans="2:3">
      <c r="B245" s="48"/>
      <c r="C245" s="48"/>
    </row>
    <row r="246" spans="2:3">
      <c r="B246" s="48"/>
      <c r="C246" s="48"/>
    </row>
    <row r="247" spans="2:3">
      <c r="B247" s="48"/>
      <c r="C247" s="48"/>
    </row>
    <row r="248" spans="2:3">
      <c r="B248" s="48"/>
      <c r="C248" s="48"/>
    </row>
    <row r="249" spans="2:3">
      <c r="B249" s="48"/>
      <c r="C249" s="48"/>
    </row>
    <row r="250" spans="2:3">
      <c r="B250" s="48"/>
      <c r="C250" s="48"/>
    </row>
    <row r="251" spans="2:3">
      <c r="B251" s="48"/>
      <c r="C251" s="48"/>
    </row>
    <row r="252" spans="2:3">
      <c r="B252" s="48"/>
      <c r="C252" s="48"/>
    </row>
    <row r="253" spans="2:3">
      <c r="B253" s="48"/>
      <c r="C253" s="48"/>
    </row>
    <row r="254" spans="2:3">
      <c r="B254" s="48"/>
      <c r="C254" s="48"/>
    </row>
    <row r="255" spans="2:3">
      <c r="B255" s="48"/>
      <c r="C255" s="48"/>
    </row>
    <row r="256" spans="2:3">
      <c r="B256" s="48"/>
      <c r="C256" s="48"/>
    </row>
    <row r="257" spans="2:3">
      <c r="B257" s="48"/>
      <c r="C257" s="48"/>
    </row>
    <row r="258" spans="2:3">
      <c r="B258" s="48"/>
      <c r="C258" s="48"/>
    </row>
    <row r="259" spans="2:3">
      <c r="B259" s="48"/>
      <c r="C259" s="48"/>
    </row>
    <row r="260" spans="2:3">
      <c r="B260" s="48"/>
      <c r="C260" s="48"/>
    </row>
    <row r="261" spans="2:3">
      <c r="B261" s="48"/>
      <c r="C261" s="48"/>
    </row>
    <row r="262" spans="2:3">
      <c r="B262" s="48"/>
      <c r="C262" s="48"/>
    </row>
    <row r="263" spans="2:3">
      <c r="B263" s="48"/>
      <c r="C263" s="48"/>
    </row>
    <row r="264" spans="2:3">
      <c r="B264" s="48"/>
      <c r="C264" s="48"/>
    </row>
    <row r="265" spans="2:3">
      <c r="B265" s="48"/>
      <c r="C265" s="48"/>
    </row>
    <row r="266" spans="2:3">
      <c r="B266" s="48"/>
      <c r="C266" s="48"/>
    </row>
    <row r="267" spans="2:3">
      <c r="B267" s="48"/>
      <c r="C267" s="48"/>
    </row>
    <row r="268" spans="2:3">
      <c r="B268" s="48"/>
      <c r="C268" s="48"/>
    </row>
    <row r="269" spans="2:3">
      <c r="B269" s="48"/>
      <c r="C269" s="48"/>
    </row>
    <row r="270" spans="2:3">
      <c r="B270" s="48"/>
      <c r="C270" s="48"/>
    </row>
    <row r="271" spans="2:3">
      <c r="B271" s="48"/>
      <c r="C271" s="48"/>
    </row>
    <row r="272" spans="2:3">
      <c r="B272" s="48"/>
      <c r="C272" s="48"/>
    </row>
    <row r="273" spans="2:3">
      <c r="B273" s="48"/>
      <c r="C273" s="48"/>
    </row>
    <row r="274" spans="2:3">
      <c r="B274" s="48"/>
      <c r="C274" s="48"/>
    </row>
    <row r="275" spans="2:3">
      <c r="B275" s="48"/>
      <c r="C275" s="48"/>
    </row>
    <row r="276" spans="2:3">
      <c r="B276" s="48"/>
      <c r="C276" s="48"/>
    </row>
    <row r="277" spans="2:3">
      <c r="B277" s="48"/>
      <c r="C277" s="48"/>
    </row>
    <row r="278" spans="2:3">
      <c r="B278" s="48"/>
      <c r="C278" s="48"/>
    </row>
    <row r="279" spans="2:3">
      <c r="B279" s="48"/>
      <c r="C279" s="48"/>
    </row>
    <row r="280" spans="2:3">
      <c r="B280" s="48"/>
      <c r="C280" s="48"/>
    </row>
    <row r="281" spans="2:3">
      <c r="B281" s="48"/>
      <c r="C281" s="48"/>
    </row>
    <row r="282" spans="2:3">
      <c r="B282" s="48"/>
      <c r="C282" s="48"/>
    </row>
    <row r="283" spans="2:3">
      <c r="B283" s="48"/>
      <c r="C283" s="48"/>
    </row>
    <row r="284" spans="2:3">
      <c r="B284" s="48"/>
      <c r="C284" s="48"/>
    </row>
    <row r="285" spans="2:3">
      <c r="B285" s="48"/>
      <c r="C285" s="48"/>
    </row>
    <row r="286" spans="2:3">
      <c r="B286" s="48"/>
      <c r="C286" s="48"/>
    </row>
    <row r="287" spans="2:3">
      <c r="B287" s="48"/>
      <c r="C287" s="48"/>
    </row>
    <row r="288" spans="2:3">
      <c r="B288" s="48"/>
      <c r="C288" s="48"/>
    </row>
    <row r="289" spans="2:3">
      <c r="B289" s="48"/>
      <c r="C289" s="48"/>
    </row>
    <row r="290" spans="2:3">
      <c r="B290" s="48"/>
      <c r="C290" s="48"/>
    </row>
    <row r="291" spans="2:3">
      <c r="B291" s="48"/>
      <c r="C291" s="48"/>
    </row>
    <row r="292" spans="2:3">
      <c r="B292" s="48"/>
      <c r="C292" s="48"/>
    </row>
    <row r="293" spans="2:3">
      <c r="B293" s="48"/>
      <c r="C293" s="48"/>
    </row>
    <row r="294" spans="2:3">
      <c r="B294" s="48"/>
      <c r="C294" s="48"/>
    </row>
    <row r="295" spans="2:3">
      <c r="B295" s="48"/>
      <c r="C295" s="48"/>
    </row>
    <row r="296" spans="2:3">
      <c r="B296" s="48"/>
      <c r="C296" s="48"/>
    </row>
    <row r="297" spans="2:3">
      <c r="B297" s="48"/>
      <c r="C297" s="48"/>
    </row>
    <row r="298" spans="2:3">
      <c r="B298" s="48"/>
      <c r="C298" s="48"/>
    </row>
    <row r="299" spans="2:3">
      <c r="B299" s="48"/>
      <c r="C299" s="48"/>
    </row>
    <row r="300" spans="2:3">
      <c r="B300" s="48"/>
      <c r="C300" s="48"/>
    </row>
    <row r="301" spans="2:3">
      <c r="B301" s="48"/>
      <c r="C301" s="48"/>
    </row>
  </sheetData>
  <printOptions gridLinesSet="0"/>
  <pageMargins left="0.75" right="0.75" top="1" bottom="1" header="0.5" footer="0.5"/>
  <pageSetup orientation="portrait" horizontalDpi="4294967292" verticalDpi="4294967292" r:id="rId1"/>
  <headerFooter alignWithMargins="0">
    <oddHeader>&amp;F</oddHeader>
    <oddFooter>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topLeftCell="A12" workbookViewId="0">
      <selection activeCell="E33" sqref="E33"/>
    </sheetView>
  </sheetViews>
  <sheetFormatPr baseColWidth="10" defaultColWidth="11" defaultRowHeight="16"/>
  <cols>
    <col min="1" max="1" width="16.5" customWidth="1"/>
    <col min="2" max="2" width="12.1640625" bestFit="1" customWidth="1"/>
    <col min="3" max="3" width="11.5" bestFit="1" customWidth="1"/>
  </cols>
  <sheetData>
    <row r="1" spans="1:3">
      <c r="A1" t="s">
        <v>166</v>
      </c>
    </row>
    <row r="3" spans="1:3">
      <c r="A3" s="53" t="s">
        <v>167</v>
      </c>
      <c r="B3" s="53" t="s">
        <v>168</v>
      </c>
      <c r="C3" s="53" t="s">
        <v>169</v>
      </c>
    </row>
    <row r="4" spans="1:3">
      <c r="A4" s="65" t="s">
        <v>170</v>
      </c>
      <c r="B4" s="65">
        <f>'[1]RL Br. 0&lt;X&lt;2500'!B17</f>
        <v>7.7416666666666671</v>
      </c>
      <c r="C4" s="65">
        <f>'[1]RL Br. 0&lt;X&lt;2500'!B18</f>
        <v>0</v>
      </c>
    </row>
    <row r="5" spans="1:3">
      <c r="A5" s="65" t="s">
        <v>171</v>
      </c>
      <c r="B5" s="65">
        <f>'[1]RL Br. 2501&lt;X&lt;5000'!B17</f>
        <v>10.512499999999999</v>
      </c>
      <c r="C5" s="65">
        <f>'[1]RL Br. 2501&lt;X&lt;5000'!B18</f>
        <v>2.1250000000000037E-4</v>
      </c>
    </row>
    <row r="6" spans="1:3">
      <c r="A6" s="65" t="s">
        <v>172</v>
      </c>
      <c r="B6" s="65">
        <f>'[1]RL Br. 5001&lt;X&lt;50000'!B17</f>
        <v>11.496671018276764</v>
      </c>
      <c r="C6" s="65">
        <f>'[1]RL Br. 5001&lt;X&lt;50000'!B18</f>
        <v>7.6348999129677959E-4</v>
      </c>
    </row>
    <row r="7" spans="1:3">
      <c r="A7" s="65" t="s">
        <v>173</v>
      </c>
      <c r="B7" s="65">
        <f>'[1]RL Br. X&gt;50000'!B17</f>
        <v>-9.1666666666666856</v>
      </c>
      <c r="C7" s="65">
        <f>'[1]RL Br. X&gt;50000'!B18</f>
        <v>1.0648333333333334E-3</v>
      </c>
    </row>
    <row r="9" spans="1:3">
      <c r="A9" s="53" t="s">
        <v>174</v>
      </c>
      <c r="B9" s="53" t="s">
        <v>168</v>
      </c>
      <c r="C9" s="53" t="s">
        <v>169</v>
      </c>
    </row>
    <row r="10" spans="1:3">
      <c r="A10" s="65" t="s">
        <v>170</v>
      </c>
      <c r="B10" s="65">
        <f>'[1]RL P.-A. X&lt;2500'!B17</f>
        <v>8.6583333333333332</v>
      </c>
      <c r="C10" s="65">
        <f>'[1]RL P.-A. X&lt;2500'!B18</f>
        <v>0</v>
      </c>
    </row>
    <row r="11" spans="1:3">
      <c r="A11" s="65" t="s">
        <v>171</v>
      </c>
      <c r="B11" s="65">
        <f>'[1]RL P.-A. 2501&lt;X&lt;5000'!B17</f>
        <v>11.012499999999999</v>
      </c>
      <c r="C11" s="65">
        <f>'[1]RL P.-A. 2501&lt;X&lt;5000'!B18</f>
        <v>2.1250000000000037E-4</v>
      </c>
    </row>
    <row r="12" spans="1:3">
      <c r="A12" s="65" t="s">
        <v>172</v>
      </c>
      <c r="B12" s="65">
        <f>'[1]RL P.-A. 5001&lt;X&lt;50000'!B17</f>
        <v>11.496671018276764</v>
      </c>
      <c r="C12" s="65">
        <f>'[1]RL P.-A. 5001&lt;X&lt;50000'!B18</f>
        <v>7.6348999129677959E-4</v>
      </c>
    </row>
    <row r="13" spans="1:3">
      <c r="A13" s="65" t="s">
        <v>173</v>
      </c>
      <c r="B13" s="65">
        <f>'[1]RL P.-A. X&gt;50000'!B17</f>
        <v>-9.1666666666666856</v>
      </c>
      <c r="C13" s="65">
        <f>'[1]RL P.-A. X&gt;50000'!B18</f>
        <v>1.0648333333333334E-3</v>
      </c>
    </row>
    <row r="15" spans="1:3">
      <c r="A15" s="53" t="s">
        <v>148</v>
      </c>
      <c r="B15" s="53" t="s">
        <v>168</v>
      </c>
      <c r="C15" s="53" t="s">
        <v>169</v>
      </c>
    </row>
    <row r="16" spans="1:3">
      <c r="A16" s="65" t="s">
        <v>170</v>
      </c>
      <c r="B16" s="65">
        <v>16.991666666666667</v>
      </c>
      <c r="C16" s="65">
        <v>0</v>
      </c>
    </row>
    <row r="17" spans="1:3">
      <c r="A17" s="65" t="s">
        <v>171</v>
      </c>
      <c r="B17" s="65">
        <v>18.241666666666667</v>
      </c>
      <c r="C17" s="65">
        <v>4.1666666666666588E-4</v>
      </c>
    </row>
    <row r="18" spans="1:3">
      <c r="A18" s="65" t="s">
        <v>172</v>
      </c>
      <c r="B18" s="65">
        <f>'[1]RL All. 5001&lt;X&lt;50000'!B17</f>
        <v>16.282716855236433</v>
      </c>
      <c r="C18" s="65">
        <f>'[1]RL All. 5001&lt;X&lt;50000'!B18</f>
        <v>1.3111401218450826E-3</v>
      </c>
    </row>
    <row r="19" spans="1:3">
      <c r="A19" s="65" t="s">
        <v>173</v>
      </c>
      <c r="B19" s="65">
        <f>'[1]RL All. X&gt;50000'!B17</f>
        <v>0</v>
      </c>
      <c r="C19" s="65">
        <f>'[1]RL All. X&gt;50000'!B18</f>
        <v>1.6648333333333335E-3</v>
      </c>
    </row>
    <row r="21" spans="1:3">
      <c r="A21" s="53" t="s">
        <v>149</v>
      </c>
      <c r="B21" s="53" t="s">
        <v>168</v>
      </c>
      <c r="C21" s="53" t="s">
        <v>169</v>
      </c>
    </row>
    <row r="22" spans="1:3">
      <c r="A22" s="65" t="s">
        <v>170</v>
      </c>
      <c r="B22" s="65">
        <v>16.991666666666667</v>
      </c>
      <c r="C22" s="65">
        <v>0</v>
      </c>
    </row>
    <row r="23" spans="1:3">
      <c r="A23" s="65" t="s">
        <v>171</v>
      </c>
      <c r="B23" s="65">
        <v>18.241666666666667</v>
      </c>
      <c r="C23" s="65">
        <v>4.1666666666666588E-4</v>
      </c>
    </row>
    <row r="24" spans="1:3">
      <c r="A24" s="65" t="s">
        <v>172</v>
      </c>
      <c r="B24" s="65">
        <f>'[1]RL It. 5001&lt;X&lt;50000'!B17</f>
        <v>10.168704670728175</v>
      </c>
      <c r="C24" s="65">
        <f>'[1]RL It. 5001&lt;X&lt;50000'!B18</f>
        <v>2.123368146214099E-3</v>
      </c>
    </row>
    <row r="25" spans="1:3">
      <c r="A25" s="65" t="s">
        <v>173</v>
      </c>
      <c r="B25" s="65">
        <f>'[1]RL It. X&gt;50000'!B17</f>
        <v>1.1368683772161603E-13</v>
      </c>
      <c r="C25" s="65">
        <f>'[1]RL It. X&gt;50000'!B18</f>
        <v>2.3314999999999998E-3</v>
      </c>
    </row>
    <row r="27" spans="1:3">
      <c r="A27" s="53" t="s">
        <v>155</v>
      </c>
      <c r="B27" s="53" t="s">
        <v>168</v>
      </c>
      <c r="C27" s="53" t="s">
        <v>169</v>
      </c>
    </row>
    <row r="28" spans="1:3">
      <c r="A28" s="65" t="s">
        <v>170</v>
      </c>
      <c r="B28" s="65">
        <f>'[1]RL Esp. X&lt;2500'!B17</f>
        <v>19.074999999999999</v>
      </c>
      <c r="C28" s="65">
        <f>'[1]RL Esp. X&lt;2500'!B18</f>
        <v>0</v>
      </c>
    </row>
    <row r="29" spans="1:3">
      <c r="A29" s="65" t="s">
        <v>171</v>
      </c>
      <c r="B29" s="65">
        <f>'[1]RL Esp. 2501&lt;X&lt;5000'!B17</f>
        <v>21.366666666666664</v>
      </c>
      <c r="C29" s="65">
        <f>'[1]RL Esp. 2501&lt;X&lt;5000'!B18</f>
        <v>6.249999999999998E-4</v>
      </c>
    </row>
    <row r="30" spans="1:3">
      <c r="A30" s="65" t="s">
        <v>172</v>
      </c>
      <c r="B30" s="65">
        <f>'[1]RL Esp. 5001&lt;X&lt;50000'!B17</f>
        <v>13.24166666666666</v>
      </c>
      <c r="C30" s="65">
        <f>'[1]RL Esp. 5001&lt;X&lt;50000'!B18</f>
        <v>2.4166666666666668E-3</v>
      </c>
    </row>
    <row r="31" spans="1:3">
      <c r="A31" s="65" t="s">
        <v>173</v>
      </c>
      <c r="B31" s="65">
        <f>'[1]RL Esp. X&gt;50000'!B17</f>
        <v>0</v>
      </c>
      <c r="C31" s="65">
        <f>'[1]RL Esp. X&gt;50000'!B18</f>
        <v>2.6815000000000003E-3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Q136"/>
  <sheetViews>
    <sheetView showGridLines="0" topLeftCell="C1" zoomScale="106" workbookViewId="0">
      <selection activeCell="D7" sqref="D7:BA7"/>
    </sheetView>
  </sheetViews>
  <sheetFormatPr baseColWidth="10" defaultColWidth="9.1640625" defaultRowHeight="13"/>
  <cols>
    <col min="1" max="1" width="13.6640625" style="2" customWidth="1"/>
    <col min="2" max="2" width="17.33203125" style="2" customWidth="1"/>
    <col min="3" max="3" width="16.6640625" style="2" customWidth="1"/>
    <col min="4" max="4" width="11.1640625" style="2" customWidth="1"/>
    <col min="5" max="5" width="11.83203125" style="2" customWidth="1"/>
    <col min="6" max="6" width="9.5" style="2" customWidth="1"/>
    <col min="7" max="10" width="9.1640625" style="2"/>
    <col min="11" max="11" width="11.5" style="2" bestFit="1" customWidth="1"/>
    <col min="12" max="12" width="9.1640625" style="2"/>
    <col min="13" max="13" width="11" style="2" bestFit="1" customWidth="1"/>
    <col min="14" max="14" width="9.1640625" style="2"/>
    <col min="15" max="16" width="9.5" style="2" customWidth="1"/>
    <col min="17" max="17" width="9.1640625" style="2"/>
    <col min="18" max="18" width="12.1640625" style="2" bestFit="1" customWidth="1"/>
    <col min="19" max="25" width="9.1640625" style="2"/>
    <col min="26" max="26" width="11.5" style="2" bestFit="1" customWidth="1"/>
    <col min="27" max="38" width="9.1640625" style="2"/>
    <col min="39" max="39" width="11.5" style="2" bestFit="1" customWidth="1"/>
    <col min="40" max="44" width="9.1640625" style="2"/>
    <col min="45" max="46" width="9.1640625" style="2" customWidth="1"/>
    <col min="47" max="47" width="9.6640625" style="2" bestFit="1" customWidth="1"/>
    <col min="48" max="52" width="9.1640625" style="2"/>
    <col min="53" max="53" width="9.1640625" style="24"/>
    <col min="54" max="55" width="8.33203125" style="2" customWidth="1"/>
    <col min="56" max="57" width="11.5" style="2" bestFit="1" customWidth="1"/>
    <col min="58" max="58" width="13" style="2" bestFit="1" customWidth="1"/>
    <col min="59" max="16384" width="9.1640625" style="2"/>
  </cols>
  <sheetData>
    <row r="1" spans="2:59" ht="14" thickBot="1">
      <c r="B1" s="1" t="s">
        <v>6</v>
      </c>
      <c r="AZ1" s="24"/>
      <c r="BA1" s="2"/>
    </row>
    <row r="2" spans="2:59" ht="15" thickTop="1" thickBot="1">
      <c r="B2" s="2" t="s">
        <v>17</v>
      </c>
      <c r="C2" s="2">
        <f>COUNTIF(D10:BA10,"oui")</f>
        <v>8</v>
      </c>
      <c r="D2" s="2">
        <v>6</v>
      </c>
      <c r="AZ2" s="24"/>
      <c r="BA2" s="2" t="s">
        <v>7</v>
      </c>
      <c r="BC2" s="11">
        <v>1</v>
      </c>
    </row>
    <row r="3" spans="2:59" ht="14" thickTop="1">
      <c r="B3" s="2" t="s">
        <v>19</v>
      </c>
      <c r="C3" s="119">
        <v>100000</v>
      </c>
      <c r="AZ3" s="24"/>
      <c r="BA3" s="2"/>
      <c r="BC3" s="30"/>
    </row>
    <row r="4" spans="2:59">
      <c r="B4" s="2" t="s">
        <v>21</v>
      </c>
      <c r="C4" s="119">
        <f>SUM(D16:BA16)</f>
        <v>546.84941551052771</v>
      </c>
      <c r="D4" s="118">
        <f>C4/C3</f>
        <v>5.4684941551052767E-3</v>
      </c>
      <c r="AZ4" s="24"/>
      <c r="BA4" s="2"/>
      <c r="BC4" s="30"/>
    </row>
    <row r="5" spans="2:59">
      <c r="B5" s="2" t="s">
        <v>22</v>
      </c>
      <c r="C5" s="119">
        <f>C3+C4</f>
        <v>100546.84941551053</v>
      </c>
      <c r="AZ5" s="24"/>
      <c r="BA5" s="2"/>
      <c r="BC5" s="30"/>
    </row>
    <row r="6" spans="2:59" ht="14" thickBot="1">
      <c r="H6" s="101"/>
      <c r="K6" s="44"/>
      <c r="AC6" s="2" t="s">
        <v>184</v>
      </c>
      <c r="AZ6" s="24"/>
      <c r="BA6" s="2"/>
    </row>
    <row r="7" spans="2:59" ht="14" thickTop="1">
      <c r="C7" s="90" t="s">
        <v>27</v>
      </c>
      <c r="D7" s="189" t="str">
        <f>'Matrice Var-Covar'!C57</f>
        <v>AB INBEV</v>
      </c>
      <c r="E7" s="189" t="str">
        <f>'Matrice Var-Covar'!D57</f>
        <v>LVMH</v>
      </c>
      <c r="F7" s="189" t="str">
        <f>'Matrice Var-Covar'!E57</f>
        <v>TOTAL</v>
      </c>
      <c r="G7" s="189" t="str">
        <f>'Matrice Var-Covar'!F57</f>
        <v>UNILEVER</v>
      </c>
      <c r="H7" s="189" t="str">
        <f>'Matrice Var-Covar'!G57</f>
        <v>SAP</v>
      </c>
      <c r="I7" s="189" t="str">
        <f>'Matrice Var-Covar'!H57</f>
        <v>L'ORÉAL</v>
      </c>
      <c r="J7" s="189" t="str">
        <f>'Matrice Var-Covar'!I57</f>
        <v>SIEMENS</v>
      </c>
      <c r="K7" s="189" t="str">
        <f>'Matrice Var-Covar'!J57</f>
        <v>INDITEX</v>
      </c>
      <c r="L7" s="189" t="str">
        <f>'Matrice Var-Covar'!K57</f>
        <v>BAYER</v>
      </c>
      <c r="M7" s="189" t="str">
        <f>'Matrice Var-Covar'!L57</f>
        <v>SANOFI</v>
      </c>
      <c r="N7" s="189" t="str">
        <f>'Matrice Var-Covar'!M57</f>
        <v>AIRBUS SE</v>
      </c>
      <c r="O7" s="189" t="str">
        <f>'Matrice Var-Covar'!N57</f>
        <v>ALLIANZ</v>
      </c>
      <c r="P7" s="189" t="str">
        <f>'Matrice Var-Covar'!O57</f>
        <v>BASF</v>
      </c>
      <c r="Q7" s="189" t="str">
        <f>'Matrice Var-Covar'!P57</f>
        <v>BANCO SANTANDER</v>
      </c>
      <c r="R7" s="189" t="str">
        <f>'Matrice Var-Covar'!Q57</f>
        <v>ASML HOLDING</v>
      </c>
      <c r="S7" s="189" t="str">
        <f>'Matrice Var-Covar'!R57</f>
        <v>VOLKSWAGEN</v>
      </c>
      <c r="T7" s="189" t="str">
        <f>'Matrice Var-Covar'!S57</f>
        <v>BNP PARIBAS</v>
      </c>
      <c r="U7" s="189" t="str">
        <f>'Matrice Var-Covar'!T57</f>
        <v>DEUTSCHE TELEKOM</v>
      </c>
      <c r="V7" s="189" t="str">
        <f>'Matrice Var-Covar'!U57</f>
        <v>DAIMLER</v>
      </c>
      <c r="W7" s="189" t="str">
        <f>'Matrice Var-Covar'!V57</f>
        <v>ENI</v>
      </c>
      <c r="X7" s="189" t="str">
        <f>'Matrice Var-Covar'!W57</f>
        <v>BMW</v>
      </c>
      <c r="Y7" s="189" t="str">
        <f>'Matrice Var-Covar'!X57</f>
        <v>AXA</v>
      </c>
      <c r="Z7" s="189" t="str">
        <f>'Matrice Var-Covar'!Y57</f>
        <v>VINCI</v>
      </c>
      <c r="AA7" s="189" t="str">
        <f>'Matrice Var-Covar'!Z57</f>
        <v>ENEL</v>
      </c>
      <c r="AB7" s="189" t="str">
        <f>'Matrice Var-Covar'!AA57</f>
        <v>ING GROEP</v>
      </c>
      <c r="AC7" s="189" t="str">
        <f>'Matrice Var-Covar'!AB57</f>
        <v>AIR LIQUIDE</v>
      </c>
      <c r="AD7" s="189" t="str">
        <f>'Matrice Var-Covar'!AC57</f>
        <v>DANONE</v>
      </c>
      <c r="AE7" s="189" t="str">
        <f>'Matrice Var-Covar'!AD57</f>
        <v>SAFRAN</v>
      </c>
      <c r="AF7" s="189" t="str">
        <f>'Matrice Var-Covar'!AE57</f>
        <v>IBERDROLA</v>
      </c>
      <c r="AG7" s="189" t="str">
        <f>'Matrice Var-Covar'!AF57</f>
        <v>INTESA SANPAOLO</v>
      </c>
      <c r="AH7" s="189" t="str">
        <f>'Matrice Var-Covar'!AG57</f>
        <v>SCHNEIDER ELECTRIC SE</v>
      </c>
      <c r="AI7" s="189" t="str">
        <f>'Matrice Var-Covar'!AH57</f>
        <v>BANCO BILBAO</v>
      </c>
      <c r="AJ7" s="189" t="str">
        <f>'Matrice Var-Covar'!AI57</f>
        <v>ADIDAS</v>
      </c>
      <c r="AK7" s="189" t="str">
        <f>'Matrice Var-Covar'!AJ57</f>
        <v>ORANGE</v>
      </c>
      <c r="AL7" s="189" t="str">
        <f>'Matrice Var-Covar'!AK57</f>
        <v>TELEFONICA</v>
      </c>
      <c r="AM7" s="189" t="str">
        <f>'Matrice Var-Covar'!AL57</f>
        <v>FRESENIUS</v>
      </c>
      <c r="AN7" s="189" t="str">
        <f>'Matrice Var-Covar'!AM57</f>
        <v>DEUTSCHE POST</v>
      </c>
      <c r="AO7" s="189" t="str">
        <f>'Matrice Var-Covar'!AN57</f>
        <v>ROYAL PHILIPS</v>
      </c>
      <c r="AP7" s="189" t="str">
        <f>'Matrice Var-Covar'!AO57</f>
        <v>ENGIE</v>
      </c>
      <c r="AQ7" s="189" t="str">
        <f>'Matrice Var-Covar'!AP57</f>
        <v>SOCIÉTÉ GÉNÉRALE</v>
      </c>
      <c r="AR7" s="189" t="str">
        <f>'Matrice Var-Covar'!AQ57</f>
        <v>NOKIA</v>
      </c>
      <c r="AS7" s="189" t="str">
        <f>'Matrice Var-Covar'!AR57</f>
        <v>VIVENDI</v>
      </c>
      <c r="AT7" s="189" t="str">
        <f>'Matrice Var-Covar'!AS57</f>
        <v>MUENCHENER RUECKVERSICHERUNGS</v>
      </c>
      <c r="AU7" s="189" t="str">
        <f>'Matrice Var-Covar'!AT57</f>
        <v>ESSILOR INTERNATIONAL</v>
      </c>
      <c r="AV7" s="189" t="str">
        <f>'Matrice Var-Covar'!AU57</f>
        <v>UNIBAIL-RODAMCO-WESTFIELD</v>
      </c>
      <c r="AW7" s="189" t="str">
        <f>'Matrice Var-Covar'!AV57</f>
        <v>AHOLD DELHAIZE</v>
      </c>
      <c r="AX7" s="189" t="str">
        <f>'Matrice Var-Covar'!AW57</f>
        <v>CRH PLC</v>
      </c>
      <c r="AY7" s="189" t="str">
        <f>'Matrice Var-Covar'!AX57</f>
        <v>SAINT-GOBAIN</v>
      </c>
      <c r="AZ7" s="189" t="str">
        <f>'Matrice Var-Covar'!AY57</f>
        <v>E.ON</v>
      </c>
      <c r="BA7" s="189" t="str">
        <f>'Matrice Var-Covar'!AZ57</f>
        <v>DEUTSCHE BANK</v>
      </c>
      <c r="BB7" s="5"/>
      <c r="BC7" s="6" t="s">
        <v>0</v>
      </c>
      <c r="BG7" s="7"/>
    </row>
    <row r="8" spans="2:59" ht="14" thickBot="1">
      <c r="C8" s="91" t="s">
        <v>153</v>
      </c>
      <c r="D8" s="22" t="str">
        <f>INDEX(Composition!$B$4:$E$53,MATCH(D7,Composition!$B$4:$B$53,0),4)</f>
        <v>Belgique</v>
      </c>
      <c r="E8" s="22" t="str">
        <f>INDEX(Composition!$B$4:$E$53,MATCH(E7,Composition!$B$4:$B$53,0),4)</f>
        <v>France</v>
      </c>
      <c r="F8" s="22" t="str">
        <f>INDEX(Composition!$B$4:$E$53,MATCH(F7,Composition!$B$4:$B$53,0),4)</f>
        <v>France</v>
      </c>
      <c r="G8" s="22" t="str">
        <f>INDEX(Composition!$B$4:$E$53,MATCH(G7,Composition!$B$4:$B$53,0),4)</f>
        <v>Pays-Bas</v>
      </c>
      <c r="H8" s="22" t="str">
        <f>INDEX(Composition!$B$4:$E$53,MATCH(H7,Composition!$B$4:$B$53,0),4)</f>
        <v>Allemagne</v>
      </c>
      <c r="I8" s="22" t="str">
        <f>INDEX(Composition!$B$4:$E$53,MATCH(I7,Composition!$B$4:$B$53,0),4)</f>
        <v>France</v>
      </c>
      <c r="J8" s="22" t="str">
        <f>INDEX(Composition!$B$4:$E$53,MATCH(J7,Composition!$B$4:$B$53,0),4)</f>
        <v>Allemagne</v>
      </c>
      <c r="K8" s="22" t="str">
        <f>INDEX(Composition!$B$4:$E$53,MATCH(K7,Composition!$B$4:$B$53,0),4)</f>
        <v>Allemagne</v>
      </c>
      <c r="L8" s="22" t="str">
        <f>INDEX(Composition!$B$4:$E$53,MATCH(L7,Composition!$B$4:$B$53,0),4)</f>
        <v>Allemagne</v>
      </c>
      <c r="M8" s="22" t="str">
        <f>INDEX(Composition!$B$4:$E$53,MATCH(M7,Composition!$B$4:$B$53,0),4)</f>
        <v>France</v>
      </c>
      <c r="N8" s="22" t="str">
        <f>INDEX(Composition!$B$4:$E$53,MATCH(N7,Composition!$B$4:$B$53,0),4)</f>
        <v>France</v>
      </c>
      <c r="O8" s="22" t="str">
        <f>INDEX(Composition!$B$4:$E$53,MATCH(O7,Composition!$B$4:$B$53,0),4)</f>
        <v>Allemagne</v>
      </c>
      <c r="P8" s="22" t="str">
        <f>INDEX(Composition!$B$4:$E$53,MATCH(P7,Composition!$B$4:$B$53,0),4)</f>
        <v>Allemagne</v>
      </c>
      <c r="Q8" s="22" t="str">
        <f>INDEX(Composition!$B$4:$E$53,MATCH(Q7,Composition!$B$4:$B$53,0),4)</f>
        <v>Espagne</v>
      </c>
      <c r="R8" s="22" t="str">
        <f>INDEX(Composition!$B$4:$E$53,MATCH(R7,Composition!$B$4:$B$53,0),4)</f>
        <v>Pays-Bas</v>
      </c>
      <c r="S8" s="22" t="str">
        <f>INDEX(Composition!$B$4:$E$53,MATCH(S7,Composition!$B$4:$B$53,0),4)</f>
        <v>Allemagne</v>
      </c>
      <c r="T8" s="22" t="str">
        <f>INDEX(Composition!$B$4:$E$53,MATCH(T7,Composition!$B$4:$B$53,0),4)</f>
        <v>France</v>
      </c>
      <c r="U8" s="22" t="str">
        <f>INDEX(Composition!$B$4:$E$53,MATCH(U7,Composition!$B$4:$B$53,0),4)</f>
        <v>Allemagne</v>
      </c>
      <c r="V8" s="22" t="str">
        <f>INDEX(Composition!$B$4:$E$53,MATCH(V7,Composition!$B$4:$B$53,0),4)</f>
        <v>Allemagne</v>
      </c>
      <c r="W8" s="22" t="str">
        <f>INDEX(Composition!$B$4:$E$53,MATCH(W7,Composition!$B$4:$B$53,0),4)</f>
        <v>Italie</v>
      </c>
      <c r="X8" s="22" t="str">
        <f>INDEX(Composition!$B$4:$E$53,MATCH(X7,Composition!$B$4:$B$53,0),4)</f>
        <v>Allemagne</v>
      </c>
      <c r="Y8" s="22" t="str">
        <f>INDEX(Composition!$B$4:$E$53,MATCH(Y7,Composition!$B$4:$B$53,0),4)</f>
        <v>France</v>
      </c>
      <c r="Z8" s="22" t="str">
        <f>INDEX(Composition!$B$4:$E$53,MATCH(Z7,Composition!$B$4:$B$53,0),4)</f>
        <v>France</v>
      </c>
      <c r="AA8" s="22" t="str">
        <f>INDEX(Composition!$B$4:$E$53,MATCH(AA7,Composition!$B$4:$B$53,0),4)</f>
        <v>Allemagne</v>
      </c>
      <c r="AB8" s="22" t="str">
        <f>INDEX(Composition!$B$4:$E$53,MATCH(AB7,Composition!$B$4:$B$53,0),4)</f>
        <v>Pays-Bas</v>
      </c>
      <c r="AC8" s="22" t="str">
        <f>INDEX(Composition!$B$4:$E$53,MATCH(AC7,Composition!$B$4:$B$53,0),4)</f>
        <v>France</v>
      </c>
      <c r="AD8" s="22" t="str">
        <f>INDEX(Composition!$B$4:$E$53,MATCH(AD7,Composition!$B$4:$B$53,0),4)</f>
        <v>France</v>
      </c>
      <c r="AE8" s="22" t="str">
        <f>INDEX(Composition!$B$4:$E$53,MATCH(AE7,Composition!$B$4:$B$53,0),4)</f>
        <v>France</v>
      </c>
      <c r="AF8" s="22" t="str">
        <f>INDEX(Composition!$B$4:$E$53,MATCH(AF7,Composition!$B$4:$B$53,0),4)</f>
        <v>Espagne</v>
      </c>
      <c r="AG8" s="22" t="str">
        <f>INDEX(Composition!$B$4:$E$53,MATCH(AG7,Composition!$B$4:$B$53,0),4)</f>
        <v>Italie</v>
      </c>
      <c r="AH8" s="22" t="str">
        <f>INDEX(Composition!$B$4:$E$53,MATCH(AH7,Composition!$B$4:$B$53,0),4)</f>
        <v>France</v>
      </c>
      <c r="AI8" s="22" t="str">
        <f>INDEX(Composition!$B$4:$E$53,MATCH(AI7,Composition!$B$4:$B$53,0),4)</f>
        <v>Espagne</v>
      </c>
      <c r="AJ8" s="22" t="str">
        <f>INDEX(Composition!$B$4:$E$53,MATCH(AJ7,Composition!$B$4:$B$53,0),4)</f>
        <v>Allemagne</v>
      </c>
      <c r="AK8" s="22" t="str">
        <f>INDEX(Composition!$B$4:$E$53,MATCH(AK7,Composition!$B$4:$B$53,0),4)</f>
        <v>France</v>
      </c>
      <c r="AL8" s="22" t="str">
        <f>INDEX(Composition!$B$4:$E$53,MATCH(AL7,Composition!$B$4:$B$53,0),4)</f>
        <v>Espagne</v>
      </c>
      <c r="AM8" s="22" t="str">
        <f>INDEX(Composition!$B$4:$E$53,MATCH(AM7,Composition!$B$4:$B$53,0),4)</f>
        <v>Allemagne</v>
      </c>
      <c r="AN8" s="22" t="str">
        <f>INDEX(Composition!$B$4:$E$53,MATCH(AN7,Composition!$B$4:$B$53,0),4)</f>
        <v>Allemagne</v>
      </c>
      <c r="AO8" s="22" t="str">
        <f>INDEX(Composition!$B$4:$E$53,MATCH(AO7,Composition!$B$4:$B$53,0),4)</f>
        <v>Pays-Bas</v>
      </c>
      <c r="AP8" s="22" t="str">
        <f>INDEX(Composition!$B$4:$E$53,MATCH(AP7,Composition!$B$4:$B$53,0),4)</f>
        <v>France</v>
      </c>
      <c r="AQ8" s="22" t="str">
        <f>INDEX(Composition!$B$4:$E$53,MATCH(AQ7,Composition!$B$4:$B$53,0),4)</f>
        <v>France</v>
      </c>
      <c r="AR8" s="22" t="str">
        <f>INDEX(Composition!$B$4:$E$53,MATCH(AR7,Composition!$B$4:$B$53,0),4)</f>
        <v>France</v>
      </c>
      <c r="AS8" s="22" t="str">
        <f>INDEX(Composition!$B$4:$E$53,MATCH(AS7,Composition!$B$4:$B$53,0),4)</f>
        <v>France</v>
      </c>
      <c r="AT8" s="22" t="str">
        <f>INDEX(Composition!$B$4:$E$53,MATCH(AT7,Composition!$B$4:$B$53,0),4)</f>
        <v>Allemagne</v>
      </c>
      <c r="AU8" s="22" t="str">
        <f>INDEX(Composition!$B$4:$E$53,MATCH(AU7,Composition!$B$4:$B$53,0),4)</f>
        <v>France</v>
      </c>
      <c r="AV8" s="22" t="str">
        <f>INDEX(Composition!$B$4:$E$53,MATCH(AV7,Composition!$B$4:$B$53,0),4)</f>
        <v>Pays-Bas</v>
      </c>
      <c r="AW8" s="22" t="str">
        <f>INDEX(Composition!$B$4:$E$53,MATCH(AW7,Composition!$B$4:$B$53,0),4)</f>
        <v>Pays-Bas</v>
      </c>
      <c r="AX8" s="22" t="str">
        <f>INDEX(Composition!$B$4:$E$53,MATCH(AX7,Composition!$B$4:$B$53,0),4)</f>
        <v>Allemagne</v>
      </c>
      <c r="AY8" s="22" t="str">
        <f>INDEX(Composition!$B$4:$E$53,MATCH(AY7,Composition!$B$4:$B$53,0),4)</f>
        <v>France</v>
      </c>
      <c r="AZ8" s="22" t="str">
        <f>INDEX(Composition!$B$4:$E$53,MATCH(AZ7,Composition!$B$4:$B$53,0),4)</f>
        <v>Belgique</v>
      </c>
      <c r="BA8" s="22" t="str">
        <f>INDEX(Composition!$B$4:$E$53,MATCH(BA7,Composition!$B$4:$B$53,0),4)</f>
        <v>Allemagne</v>
      </c>
      <c r="BB8" s="10"/>
      <c r="BC8" s="22"/>
      <c r="BG8" s="7"/>
    </row>
    <row r="9" spans="2:59" ht="15" thickTop="1" thickBot="1">
      <c r="C9" s="8" t="s">
        <v>9</v>
      </c>
      <c r="D9" s="9">
        <v>1.8041028245597637E-2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0.14825755721355829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0.1213750826150473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0.14139818662633388</v>
      </c>
      <c r="AA9" s="9">
        <v>0</v>
      </c>
      <c r="AB9" s="9">
        <v>0</v>
      </c>
      <c r="AC9" s="9">
        <v>4.9994413828122371E-2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3.1864210836319816E-2</v>
      </c>
      <c r="AK9" s="9">
        <v>0</v>
      </c>
      <c r="AL9" s="9">
        <v>0</v>
      </c>
      <c r="AM9" s="9">
        <v>0.24773099172412263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0.24133852890573954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10"/>
      <c r="BC9" s="11">
        <f>SUM(D9:BA9)</f>
        <v>0.99999999999484146</v>
      </c>
      <c r="BG9" s="12"/>
    </row>
    <row r="10" spans="2:59" ht="14" thickTop="1">
      <c r="C10" s="8" t="s">
        <v>180</v>
      </c>
      <c r="D10" s="104" t="str">
        <f>IF(D9&gt;0,"oui","non")</f>
        <v>oui</v>
      </c>
      <c r="E10" s="104" t="str">
        <f t="shared" ref="E10:BA10" si="0">IF(E9&gt;0,"oui","non")</f>
        <v>non</v>
      </c>
      <c r="F10" s="104" t="str">
        <f t="shared" si="0"/>
        <v>non</v>
      </c>
      <c r="G10" s="104" t="str">
        <f t="shared" si="0"/>
        <v>non</v>
      </c>
      <c r="H10" s="104" t="str">
        <f t="shared" si="0"/>
        <v>non</v>
      </c>
      <c r="I10" s="104" t="str">
        <f t="shared" si="0"/>
        <v>non</v>
      </c>
      <c r="J10" s="104" t="str">
        <f t="shared" si="0"/>
        <v>non</v>
      </c>
      <c r="K10" s="104" t="str">
        <f t="shared" si="0"/>
        <v>oui</v>
      </c>
      <c r="L10" s="104" t="str">
        <f t="shared" si="0"/>
        <v>non</v>
      </c>
      <c r="M10" s="104" t="str">
        <f t="shared" si="0"/>
        <v>non</v>
      </c>
      <c r="N10" s="104" t="str">
        <f t="shared" si="0"/>
        <v>non</v>
      </c>
      <c r="O10" s="104" t="str">
        <f t="shared" si="0"/>
        <v>non</v>
      </c>
      <c r="P10" s="104" t="str">
        <f t="shared" si="0"/>
        <v>non</v>
      </c>
      <c r="Q10" s="104" t="str">
        <f t="shared" si="0"/>
        <v>non</v>
      </c>
      <c r="R10" s="104" t="str">
        <f t="shared" si="0"/>
        <v>oui</v>
      </c>
      <c r="S10" s="104" t="str">
        <f t="shared" si="0"/>
        <v>non</v>
      </c>
      <c r="T10" s="104" t="str">
        <f t="shared" si="0"/>
        <v>non</v>
      </c>
      <c r="U10" s="104" t="str">
        <f t="shared" si="0"/>
        <v>non</v>
      </c>
      <c r="V10" s="104" t="str">
        <f t="shared" si="0"/>
        <v>non</v>
      </c>
      <c r="W10" s="104" t="str">
        <f t="shared" si="0"/>
        <v>non</v>
      </c>
      <c r="X10" s="104" t="str">
        <f t="shared" si="0"/>
        <v>non</v>
      </c>
      <c r="Y10" s="104" t="str">
        <f t="shared" si="0"/>
        <v>non</v>
      </c>
      <c r="Z10" s="104" t="str">
        <f t="shared" si="0"/>
        <v>oui</v>
      </c>
      <c r="AA10" s="104" t="str">
        <f t="shared" si="0"/>
        <v>non</v>
      </c>
      <c r="AB10" s="104" t="str">
        <f t="shared" si="0"/>
        <v>non</v>
      </c>
      <c r="AC10" s="104" t="str">
        <f t="shared" si="0"/>
        <v>oui</v>
      </c>
      <c r="AD10" s="104" t="str">
        <f t="shared" si="0"/>
        <v>non</v>
      </c>
      <c r="AE10" s="104" t="str">
        <f t="shared" si="0"/>
        <v>non</v>
      </c>
      <c r="AF10" s="104" t="str">
        <f t="shared" si="0"/>
        <v>non</v>
      </c>
      <c r="AG10" s="104" t="str">
        <f t="shared" si="0"/>
        <v>non</v>
      </c>
      <c r="AH10" s="104" t="str">
        <f t="shared" si="0"/>
        <v>non</v>
      </c>
      <c r="AI10" s="104" t="str">
        <f t="shared" si="0"/>
        <v>non</v>
      </c>
      <c r="AJ10" s="104" t="str">
        <f t="shared" si="0"/>
        <v>oui</v>
      </c>
      <c r="AK10" s="104" t="str">
        <f t="shared" si="0"/>
        <v>non</v>
      </c>
      <c r="AL10" s="104" t="str">
        <f t="shared" si="0"/>
        <v>non</v>
      </c>
      <c r="AM10" s="104" t="str">
        <f t="shared" si="0"/>
        <v>oui</v>
      </c>
      <c r="AN10" s="104" t="str">
        <f t="shared" si="0"/>
        <v>non</v>
      </c>
      <c r="AO10" s="104" t="str">
        <f t="shared" si="0"/>
        <v>non</v>
      </c>
      <c r="AP10" s="104" t="str">
        <f t="shared" si="0"/>
        <v>non</v>
      </c>
      <c r="AQ10" s="104" t="str">
        <f t="shared" si="0"/>
        <v>non</v>
      </c>
      <c r="AR10" s="104" t="str">
        <f t="shared" si="0"/>
        <v>non</v>
      </c>
      <c r="AS10" s="104" t="str">
        <f t="shared" si="0"/>
        <v>non</v>
      </c>
      <c r="AT10" s="104" t="str">
        <f t="shared" si="0"/>
        <v>non</v>
      </c>
      <c r="AU10" s="104" t="str">
        <f t="shared" si="0"/>
        <v>oui</v>
      </c>
      <c r="AV10" s="104" t="str">
        <f t="shared" si="0"/>
        <v>non</v>
      </c>
      <c r="AW10" s="104" t="str">
        <f t="shared" si="0"/>
        <v>non</v>
      </c>
      <c r="AX10" s="104" t="str">
        <f t="shared" si="0"/>
        <v>non</v>
      </c>
      <c r="AY10" s="104" t="str">
        <f t="shared" si="0"/>
        <v>non</v>
      </c>
      <c r="AZ10" s="104" t="str">
        <f t="shared" si="0"/>
        <v>non</v>
      </c>
      <c r="BA10" s="104" t="str">
        <f t="shared" si="0"/>
        <v>non</v>
      </c>
      <c r="BB10" s="10"/>
      <c r="BC10" s="30"/>
      <c r="BG10" s="12"/>
    </row>
    <row r="11" spans="2:59">
      <c r="C11" s="8" t="s">
        <v>20</v>
      </c>
      <c r="D11" s="58">
        <f>$C$3*D9</f>
        <v>1804.1028245597636</v>
      </c>
      <c r="E11" s="58">
        <f>$C$3*E9</f>
        <v>0</v>
      </c>
      <c r="F11" s="58">
        <f>$C$3*F9</f>
        <v>0</v>
      </c>
      <c r="G11" s="58">
        <f>$C$3*G9</f>
        <v>0</v>
      </c>
      <c r="H11" s="58">
        <f t="shared" ref="H11:AZ11" si="1">$C$3*H9</f>
        <v>0</v>
      </c>
      <c r="I11" s="58">
        <f t="shared" si="1"/>
        <v>0</v>
      </c>
      <c r="J11" s="58">
        <f t="shared" si="1"/>
        <v>0</v>
      </c>
      <c r="K11" s="58">
        <f t="shared" si="1"/>
        <v>14825.75572135583</v>
      </c>
      <c r="L11" s="58">
        <f t="shared" si="1"/>
        <v>0</v>
      </c>
      <c r="M11" s="58">
        <f t="shared" si="1"/>
        <v>0</v>
      </c>
      <c r="N11" s="58">
        <f t="shared" si="1"/>
        <v>0</v>
      </c>
      <c r="O11" s="58">
        <f t="shared" si="1"/>
        <v>0</v>
      </c>
      <c r="P11" s="58">
        <f t="shared" si="1"/>
        <v>0</v>
      </c>
      <c r="Q11" s="58">
        <f t="shared" si="1"/>
        <v>0</v>
      </c>
      <c r="R11" s="58">
        <f>$C$3*R9</f>
        <v>12137.50826150473</v>
      </c>
      <c r="S11" s="58">
        <f t="shared" si="1"/>
        <v>0</v>
      </c>
      <c r="T11" s="58">
        <f t="shared" si="1"/>
        <v>0</v>
      </c>
      <c r="U11" s="58">
        <f t="shared" si="1"/>
        <v>0</v>
      </c>
      <c r="V11" s="58">
        <f t="shared" si="1"/>
        <v>0</v>
      </c>
      <c r="W11" s="58">
        <f t="shared" si="1"/>
        <v>0</v>
      </c>
      <c r="X11" s="58">
        <f t="shared" si="1"/>
        <v>0</v>
      </c>
      <c r="Y11" s="58">
        <f t="shared" si="1"/>
        <v>0</v>
      </c>
      <c r="Z11" s="58">
        <f t="shared" si="1"/>
        <v>14139.818662633388</v>
      </c>
      <c r="AA11" s="58">
        <f t="shared" si="1"/>
        <v>0</v>
      </c>
      <c r="AB11" s="58">
        <f t="shared" si="1"/>
        <v>0</v>
      </c>
      <c r="AC11" s="58">
        <f t="shared" si="1"/>
        <v>4999.441382812237</v>
      </c>
      <c r="AD11" s="58">
        <f t="shared" si="1"/>
        <v>0</v>
      </c>
      <c r="AE11" s="58">
        <f t="shared" si="1"/>
        <v>0</v>
      </c>
      <c r="AF11" s="58">
        <f t="shared" si="1"/>
        <v>0</v>
      </c>
      <c r="AG11" s="58">
        <f t="shared" si="1"/>
        <v>0</v>
      </c>
      <c r="AH11" s="58">
        <f t="shared" si="1"/>
        <v>0</v>
      </c>
      <c r="AI11" s="58">
        <f t="shared" si="1"/>
        <v>0</v>
      </c>
      <c r="AJ11" s="58">
        <f t="shared" si="1"/>
        <v>3186.4210836319817</v>
      </c>
      <c r="AK11" s="58">
        <f t="shared" si="1"/>
        <v>0</v>
      </c>
      <c r="AL11" s="58">
        <f t="shared" si="1"/>
        <v>0</v>
      </c>
      <c r="AM11" s="58">
        <f t="shared" si="1"/>
        <v>24773.099172412265</v>
      </c>
      <c r="AN11" s="58">
        <f t="shared" si="1"/>
        <v>0</v>
      </c>
      <c r="AO11" s="58">
        <f t="shared" si="1"/>
        <v>0</v>
      </c>
      <c r="AP11" s="58">
        <f t="shared" si="1"/>
        <v>0</v>
      </c>
      <c r="AQ11" s="58">
        <f t="shared" si="1"/>
        <v>0</v>
      </c>
      <c r="AR11" s="58">
        <f t="shared" si="1"/>
        <v>0</v>
      </c>
      <c r="AS11" s="58">
        <f t="shared" si="1"/>
        <v>0</v>
      </c>
      <c r="AT11" s="58">
        <f t="shared" si="1"/>
        <v>0</v>
      </c>
      <c r="AU11" s="58">
        <f t="shared" si="1"/>
        <v>24133.852890573955</v>
      </c>
      <c r="AV11" s="58">
        <f t="shared" si="1"/>
        <v>0</v>
      </c>
      <c r="AW11" s="58">
        <f t="shared" si="1"/>
        <v>0</v>
      </c>
      <c r="AX11" s="58">
        <f t="shared" si="1"/>
        <v>0</v>
      </c>
      <c r="AY11" s="58">
        <f t="shared" si="1"/>
        <v>0</v>
      </c>
      <c r="AZ11" s="58">
        <f t="shared" si="1"/>
        <v>0</v>
      </c>
      <c r="BA11" s="58">
        <f>$C$3*BA9</f>
        <v>0</v>
      </c>
      <c r="BB11" s="78"/>
      <c r="BC11" s="30"/>
      <c r="BD11" s="77">
        <f>SUM(D11:BA11)</f>
        <v>99999.999999484149</v>
      </c>
      <c r="BG11" s="12"/>
    </row>
    <row r="12" spans="2:59" ht="14" thickBot="1">
      <c r="C12" s="13" t="s">
        <v>10</v>
      </c>
      <c r="D12" s="14">
        <f>'Rendements titres'!B186</f>
        <v>0.17807264486309782</v>
      </c>
      <c r="E12" s="14">
        <f>'Rendements titres'!C186</f>
        <v>0.15529381749257376</v>
      </c>
      <c r="F12" s="14">
        <f>'Rendements titres'!D186</f>
        <v>0.11074438450260726</v>
      </c>
      <c r="G12" s="14">
        <f>'Rendements titres'!E186</f>
        <v>0.1272955151006312</v>
      </c>
      <c r="H12" s="14">
        <f>'Rendements titres'!F186</f>
        <v>0.1217813934250076</v>
      </c>
      <c r="I12" s="14">
        <f>'Rendements titres'!G186</f>
        <v>9.0803809951661929E-2</v>
      </c>
      <c r="J12" s="14">
        <f>'Rendements titres'!H186</f>
        <v>0.11519369796923251</v>
      </c>
      <c r="K12" s="14">
        <f>'Rendements titres'!I186</f>
        <v>0.13127337484974477</v>
      </c>
      <c r="L12" s="14">
        <f>'Rendements titres'!J186</f>
        <v>0.16424586931889573</v>
      </c>
      <c r="M12" s="14">
        <f>'Rendements titres'!K186</f>
        <v>6.4043105350543028E-2</v>
      </c>
      <c r="N12" s="14">
        <f>'Rendements titres'!L186</f>
        <v>0.18445470559185795</v>
      </c>
      <c r="O12" s="14">
        <f>'Rendements titres'!M186</f>
        <v>0.11431355225955131</v>
      </c>
      <c r="P12" s="14">
        <f>'Rendements titres'!N186</f>
        <v>0.178271247120114</v>
      </c>
      <c r="Q12" s="14">
        <f>'Rendements titres'!O186</f>
        <v>-6.0091700653465141E-3</v>
      </c>
      <c r="R12" s="14">
        <f>'Rendements titres'!P186</f>
        <v>0.24866769378272413</v>
      </c>
      <c r="S12" s="14">
        <f>'Rendements titres'!Q186</f>
        <v>0.16399027303648905</v>
      </c>
      <c r="T12" s="14">
        <f>'Rendements titres'!R186</f>
        <v>8.8022016797696834E-2</v>
      </c>
      <c r="U12" s="14">
        <f>'Rendements titres'!S186</f>
        <v>7.1110650007206733E-2</v>
      </c>
      <c r="V12" s="14">
        <f>'Rendements titres'!T186</f>
        <v>0.10540611030256897</v>
      </c>
      <c r="W12" s="14">
        <f>'Rendements titres'!U186</f>
        <v>6.3036786649946164E-2</v>
      </c>
      <c r="X12" s="14">
        <f>'Rendements titres'!V186</f>
        <v>0.12936830870317362</v>
      </c>
      <c r="Y12" s="14">
        <f>'Rendements titres'!W186</f>
        <v>0.16499463454161711</v>
      </c>
      <c r="Z12" s="14">
        <f>'Rendements titres'!X186</f>
        <v>0.20733923272130017</v>
      </c>
      <c r="AA12" s="14">
        <f>'Rendements titres'!Y186</f>
        <v>6.1107223319630588E-2</v>
      </c>
      <c r="AB12" s="14">
        <f>'Rendements titres'!Z186</f>
        <v>1.4245863155550209E-2</v>
      </c>
      <c r="AC12" s="14">
        <f>'Rendements titres'!AA186</f>
        <v>8.1474420029367112E-2</v>
      </c>
      <c r="AD12" s="14">
        <f>'Rendements titres'!AB186</f>
        <v>0.10673146188799865</v>
      </c>
      <c r="AE12" s="14">
        <f>'Rendements titres'!AC186</f>
        <v>0.166736166506946</v>
      </c>
      <c r="AF12" s="14">
        <f>'Rendements titres'!AD186</f>
        <v>4.4926537275923328E-2</v>
      </c>
      <c r="AG12" s="14">
        <f>'Rendements titres'!AE186</f>
        <v>0.11955333489098652</v>
      </c>
      <c r="AH12" s="14">
        <f>'Rendements titres'!AF186</f>
        <v>0.14960178005934166</v>
      </c>
      <c r="AI12" s="14">
        <f>'Rendements titres'!AG186</f>
        <v>-1.3820295778152913E-2</v>
      </c>
      <c r="AJ12" s="14">
        <f>'Rendements titres'!AH186</f>
        <v>0.19008698072974228</v>
      </c>
      <c r="AK12" s="14">
        <f>'Rendements titres'!AI186</f>
        <v>2.6601686802252278E-2</v>
      </c>
      <c r="AL12" s="14">
        <f>'Rendements titres'!AJ186</f>
        <v>7.3868352040529217E-4</v>
      </c>
      <c r="AM12" s="14">
        <f>'Rendements titres'!AK186</f>
        <v>0.16263777610077046</v>
      </c>
      <c r="AN12" s="14">
        <f>'Rendements titres'!AL186</f>
        <v>0.13324854936636865</v>
      </c>
      <c r="AO12" s="14">
        <f>'Rendements titres'!AM186</f>
        <v>8.6395359405828653E-2</v>
      </c>
      <c r="AP12" s="14">
        <f>'Rendements titres'!AN186</f>
        <v>3.5128225130390156E-2</v>
      </c>
      <c r="AQ12" s="14">
        <f>'Rendements titres'!AO186</f>
        <v>3.4527564356472196E-2</v>
      </c>
      <c r="AR12" s="14">
        <f>'Rendements titres'!AP186</f>
        <v>-5.941103742821785E-2</v>
      </c>
      <c r="AS12" s="14">
        <f>'Rendements titres'!AQ186</f>
        <v>8.9193255313148256E-2</v>
      </c>
      <c r="AT12" s="14">
        <f>'Rendements titres'!AR186</f>
        <v>3.4606240290592005E-2</v>
      </c>
      <c r="AU12" s="14">
        <f>'Rendements titres'!AS186</f>
        <v>0.1627042101641536</v>
      </c>
      <c r="AV12" s="14">
        <f>'Rendements titres'!AT186</f>
        <v>8.2114064193133274E-2</v>
      </c>
      <c r="AW12" s="14">
        <f>'Rendements titres'!AU186</f>
        <v>1.4716005198817772E-2</v>
      </c>
      <c r="AX12" s="14">
        <f>'Rendements titres'!AV186</f>
        <v>8.1938292186483963E-2</v>
      </c>
      <c r="AY12" s="14">
        <f>'Rendements titres'!AW186</f>
        <v>7.2564728819005886E-2</v>
      </c>
      <c r="AZ12" s="14">
        <f>'Rendements titres'!AX186</f>
        <v>9.8609417395167931E-3</v>
      </c>
      <c r="BA12" s="14">
        <f>'Rendements titres'!AY186</f>
        <v>-1.1494412434492673E-2</v>
      </c>
      <c r="BB12" s="10"/>
      <c r="BC12" s="30"/>
      <c r="BG12" s="12"/>
    </row>
    <row r="13" spans="2:59" ht="14" thickTop="1">
      <c r="C13" s="8" t="s">
        <v>23</v>
      </c>
      <c r="D13" s="58">
        <f>D11*(1+D12)</f>
        <v>2125.3641861341061</v>
      </c>
      <c r="E13" s="58">
        <f>E11*(1+E12)</f>
        <v>0</v>
      </c>
      <c r="F13" s="58">
        <f>F11*(1+F12)</f>
        <v>0</v>
      </c>
      <c r="G13" s="58">
        <f>G11*(1+G12)</f>
        <v>0</v>
      </c>
      <c r="H13" s="58">
        <f t="shared" ref="H13:AZ13" si="2">H11*(1+H12)</f>
        <v>0</v>
      </c>
      <c r="I13" s="58">
        <f t="shared" si="2"/>
        <v>0</v>
      </c>
      <c r="J13" s="58">
        <f t="shared" si="2"/>
        <v>0</v>
      </c>
      <c r="K13" s="58">
        <f t="shared" si="2"/>
        <v>16771.982709596123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  <c r="Q13" s="58">
        <f t="shared" si="2"/>
        <v>0</v>
      </c>
      <c r="R13" s="58">
        <f t="shared" si="2"/>
        <v>15155.714449161873</v>
      </c>
      <c r="S13" s="58">
        <f t="shared" si="2"/>
        <v>0</v>
      </c>
      <c r="T13" s="58">
        <f t="shared" si="2"/>
        <v>0</v>
      </c>
      <c r="U13" s="58">
        <f t="shared" si="2"/>
        <v>0</v>
      </c>
      <c r="V13" s="58">
        <f t="shared" si="2"/>
        <v>0</v>
      </c>
      <c r="W13" s="58">
        <f t="shared" si="2"/>
        <v>0</v>
      </c>
      <c r="X13" s="58">
        <f t="shared" si="2"/>
        <v>0</v>
      </c>
      <c r="Y13" s="58">
        <f t="shared" si="2"/>
        <v>0</v>
      </c>
      <c r="Z13" s="58">
        <f t="shared" si="2"/>
        <v>17071.557814962114</v>
      </c>
      <c r="AA13" s="58">
        <f t="shared" si="2"/>
        <v>0</v>
      </c>
      <c r="AB13" s="58">
        <f t="shared" si="2"/>
        <v>0</v>
      </c>
      <c r="AC13" s="58">
        <f t="shared" si="2"/>
        <v>5406.7679699476812</v>
      </c>
      <c r="AD13" s="58">
        <f t="shared" si="2"/>
        <v>0</v>
      </c>
      <c r="AE13" s="58">
        <f t="shared" si="2"/>
        <v>0</v>
      </c>
      <c r="AF13" s="58">
        <f t="shared" si="2"/>
        <v>0</v>
      </c>
      <c r="AG13" s="58">
        <f t="shared" si="2"/>
        <v>0</v>
      </c>
      <c r="AH13" s="58">
        <f t="shared" si="2"/>
        <v>0</v>
      </c>
      <c r="AI13" s="58">
        <f t="shared" si="2"/>
        <v>0</v>
      </c>
      <c r="AJ13" s="58">
        <f t="shared" si="2"/>
        <v>3792.1182467531785</v>
      </c>
      <c r="AK13" s="58">
        <f t="shared" si="2"/>
        <v>0</v>
      </c>
      <c r="AL13" s="58">
        <f t="shared" si="2"/>
        <v>0</v>
      </c>
      <c r="AM13" s="58">
        <f t="shared" si="2"/>
        <v>28802.140928937231</v>
      </c>
      <c r="AN13" s="58">
        <f t="shared" si="2"/>
        <v>0</v>
      </c>
      <c r="AO13" s="58">
        <f t="shared" si="2"/>
        <v>0</v>
      </c>
      <c r="AP13" s="58">
        <f t="shared" si="2"/>
        <v>0</v>
      </c>
      <c r="AQ13" s="58">
        <f t="shared" si="2"/>
        <v>0</v>
      </c>
      <c r="AR13" s="58">
        <f t="shared" si="2"/>
        <v>0</v>
      </c>
      <c r="AS13" s="58">
        <f t="shared" si="2"/>
        <v>0</v>
      </c>
      <c r="AT13" s="58">
        <f t="shared" si="2"/>
        <v>0</v>
      </c>
      <c r="AU13" s="58">
        <f>AU11*(1+AU12)</f>
        <v>28060.532363352664</v>
      </c>
      <c r="AV13" s="58">
        <f t="shared" si="2"/>
        <v>0</v>
      </c>
      <c r="AW13" s="58">
        <f t="shared" si="2"/>
        <v>0</v>
      </c>
      <c r="AX13" s="58">
        <f t="shared" si="2"/>
        <v>0</v>
      </c>
      <c r="AY13" s="58">
        <f t="shared" si="2"/>
        <v>0</v>
      </c>
      <c r="AZ13" s="58">
        <f t="shared" si="2"/>
        <v>0</v>
      </c>
      <c r="BA13" s="58">
        <f>BA11*(1+BA12)</f>
        <v>0</v>
      </c>
      <c r="BB13" s="10"/>
      <c r="BC13" s="30"/>
      <c r="BG13" s="12"/>
    </row>
    <row r="14" spans="2:59">
      <c r="C14" s="8" t="s">
        <v>142</v>
      </c>
      <c r="D14" s="84">
        <f>IF(0.35%*D11&lt;=1600,0.35%*D11,1600)</f>
        <v>6.3143598859591723</v>
      </c>
      <c r="E14" s="84">
        <f t="shared" ref="E14:BA14" si="3">IF(0.35%*E11&lt;=1600,0.35%*E11,1600)</f>
        <v>0</v>
      </c>
      <c r="F14" s="84">
        <f t="shared" si="3"/>
        <v>0</v>
      </c>
      <c r="G14" s="84">
        <f t="shared" si="3"/>
        <v>0</v>
      </c>
      <c r="H14" s="84">
        <f t="shared" si="3"/>
        <v>0</v>
      </c>
      <c r="I14" s="84">
        <f t="shared" si="3"/>
        <v>0</v>
      </c>
      <c r="J14" s="84">
        <f t="shared" si="3"/>
        <v>0</v>
      </c>
      <c r="K14" s="84">
        <f t="shared" si="3"/>
        <v>51.890145024745401</v>
      </c>
      <c r="L14" s="84">
        <f t="shared" si="3"/>
        <v>0</v>
      </c>
      <c r="M14" s="84">
        <f t="shared" si="3"/>
        <v>0</v>
      </c>
      <c r="N14" s="84">
        <f t="shared" si="3"/>
        <v>0</v>
      </c>
      <c r="O14" s="84">
        <f t="shared" si="3"/>
        <v>0</v>
      </c>
      <c r="P14" s="84">
        <f t="shared" si="3"/>
        <v>0</v>
      </c>
      <c r="Q14" s="84">
        <f t="shared" si="3"/>
        <v>0</v>
      </c>
      <c r="R14" s="84">
        <f t="shared" si="3"/>
        <v>42.48127891526655</v>
      </c>
      <c r="S14" s="84">
        <f t="shared" si="3"/>
        <v>0</v>
      </c>
      <c r="T14" s="84">
        <f t="shared" si="3"/>
        <v>0</v>
      </c>
      <c r="U14" s="84">
        <f t="shared" si="3"/>
        <v>0</v>
      </c>
      <c r="V14" s="84">
        <f t="shared" si="3"/>
        <v>0</v>
      </c>
      <c r="W14" s="84">
        <f t="shared" si="3"/>
        <v>0</v>
      </c>
      <c r="X14" s="84">
        <f t="shared" si="3"/>
        <v>0</v>
      </c>
      <c r="Y14" s="84">
        <f t="shared" si="3"/>
        <v>0</v>
      </c>
      <c r="Z14" s="84">
        <f t="shared" si="3"/>
        <v>49.489365319216851</v>
      </c>
      <c r="AA14" s="84">
        <f t="shared" si="3"/>
        <v>0</v>
      </c>
      <c r="AB14" s="84">
        <f t="shared" si="3"/>
        <v>0</v>
      </c>
      <c r="AC14" s="84">
        <f t="shared" si="3"/>
        <v>17.498044839842827</v>
      </c>
      <c r="AD14" s="84">
        <f t="shared" si="3"/>
        <v>0</v>
      </c>
      <c r="AE14" s="84">
        <f t="shared" si="3"/>
        <v>0</v>
      </c>
      <c r="AF14" s="84">
        <f t="shared" si="3"/>
        <v>0</v>
      </c>
      <c r="AG14" s="84">
        <f t="shared" si="3"/>
        <v>0</v>
      </c>
      <c r="AH14" s="84">
        <f t="shared" si="3"/>
        <v>0</v>
      </c>
      <c r="AI14" s="84">
        <f t="shared" si="3"/>
        <v>0</v>
      </c>
      <c r="AJ14" s="84">
        <f t="shared" si="3"/>
        <v>11.152473792711934</v>
      </c>
      <c r="AK14" s="84">
        <f t="shared" si="3"/>
        <v>0</v>
      </c>
      <c r="AL14" s="84">
        <f t="shared" si="3"/>
        <v>0</v>
      </c>
      <c r="AM14" s="84">
        <f t="shared" si="3"/>
        <v>86.70584710344292</v>
      </c>
      <c r="AN14" s="84">
        <f t="shared" si="3"/>
        <v>0</v>
      </c>
      <c r="AO14" s="84">
        <f t="shared" si="3"/>
        <v>0</v>
      </c>
      <c r="AP14" s="84">
        <f t="shared" si="3"/>
        <v>0</v>
      </c>
      <c r="AQ14" s="84">
        <f t="shared" si="3"/>
        <v>0</v>
      </c>
      <c r="AR14" s="84">
        <f t="shared" si="3"/>
        <v>0</v>
      </c>
      <c r="AS14" s="84">
        <f t="shared" si="3"/>
        <v>0</v>
      </c>
      <c r="AT14" s="84">
        <f t="shared" si="3"/>
        <v>0</v>
      </c>
      <c r="AU14" s="84">
        <f t="shared" si="3"/>
        <v>84.468485117008839</v>
      </c>
      <c r="AV14" s="84">
        <f t="shared" si="3"/>
        <v>0</v>
      </c>
      <c r="AW14" s="84">
        <f t="shared" si="3"/>
        <v>0</v>
      </c>
      <c r="AX14" s="84">
        <f t="shared" si="3"/>
        <v>0</v>
      </c>
      <c r="AY14" s="84">
        <f t="shared" si="3"/>
        <v>0</v>
      </c>
      <c r="AZ14" s="84">
        <f t="shared" si="3"/>
        <v>0</v>
      </c>
      <c r="BA14" s="84">
        <f t="shared" si="3"/>
        <v>0</v>
      </c>
      <c r="BB14" s="10"/>
      <c r="BC14" s="30"/>
      <c r="BG14" s="12"/>
    </row>
    <row r="15" spans="2:59">
      <c r="C15" s="8" t="s">
        <v>143</v>
      </c>
      <c r="D15" s="85">
        <f>IF(D9&gt;0,IF(D8="Belgique",IF(D11&lt;=2500,'Feuille récapitulative CT'!$B$4,IF('Markowitz avec CT'!D11&lt;=5000,'Feuille récapitulative CT'!$B$5+'Feuille récapitulative CT'!$C$5*'Markowitz avec CT'!D11,IF('Markowitz avec CT'!D11&lt;=50000,'Feuille récapitulative CT'!$B$6+'Feuille récapitulative CT'!$C$6*'Markowitz avec CT'!D11,'Feuille récapitulative CT'!$B$7+'Feuille récapitulative CT'!$C$7*'Markowitz avec CT'!D11))),IF(D8="France",IF(D11&lt;=2500,'Feuille récapitulative CT'!$B$10,IF('Markowitz avec CT'!D11&lt;=5000,'Feuille récapitulative CT'!$B$11+'Feuille récapitulative CT'!$C$11*'Markowitz avec CT'!D11,IF('Markowitz avec CT'!D11&lt;=50000,'Feuille récapitulative CT'!$B$12+'Feuille récapitulative CT'!$C$12*'Markowitz avec CT'!D11,'Feuille récapitulative CT'!$B$7+'Feuille récapitulative CT'!$C$7*'Markowitz avec CT'!D11))),IF(D8="Pays-Bas",IF(D11&lt;=2500,'Feuille récapitulative CT'!$B$10,IF('Markowitz avec CT'!D11&lt;=5000,'Feuille récapitulative CT'!$B$11+'Feuille récapitulative CT'!$C$11*'Markowitz avec CT'!D11,IF('Markowitz avec CT'!D11&lt;=50000,'Feuille récapitulative CT'!$B$12+'Feuille récapitulative CT'!$C$12*'Markowitz avec CT'!D11,'Feuille récapitulative CT'!$B$7+'Feuille récapitulative CT'!$C$7*'Markowitz avec CT'!D11))), IF(D8="Allemagne",IF(D11&lt;=2500,'Feuille récapitulative CT'!$B$16+'Feuille récapitulative CT'!$C$16*'Markowitz avec CT'!D11, IF(D11&lt;=5000,'Feuille récapitulative CT'!$B$17+'Feuille récapitulative CT'!$C$17*'Markowitz avec CT'!D11,IF('Markowitz avec CT'!D11&lt;=50000,'Feuille récapitulative CT'!$B$18+'Feuille récapitulative CT'!$C$18*'Markowitz avec CT'!D11,'Feuille récapitulative CT'!$B$19+'Feuille récapitulative CT'!$C$19*'Markowitz avec CT'!D11))),IF(D8="Italie",IF(D11&lt;=2500,'Feuille récapitulative CT'!$B$22+'Feuille récapitulative CT'!$C$22*'Markowitz avec CT'!D11, IF(D11&lt;=5000,'Feuille récapitulative CT'!$B$23+'Feuille récapitulative CT'!$C$23*'Markowitz avec CT'!D11,IF(D11&lt;=50000,'Feuille récapitulative CT'!$B$24+'Feuille récapitulative CT'!$C$24*'Markowitz avec CT'!D11,'Feuille récapitulative CT'!$B$25+'Feuille récapitulative CT'!$C$25*'Markowitz avec CT'!D11))),IF(D8="Espagne",IF(D11&lt;=2500,'Feuille récapitulative CT'!$B$28,IF('Markowitz avec CT'!D11&lt;=5000,'Feuille récapitulative CT'!$B$29+'Feuille récapitulative CT'!$C$29*'Markowitz avec CT'!D11,IF('Markowitz avec CT'!D11&lt;=50000,'Feuille récapitulative CT'!$B$30+'Feuille récapitulative CT'!$C$30*'Markowitz avec CT'!D11,'Feuille récapitulative CT'!$B$31+'Feuille récapitulative CT'!$C$31*'Markowitz avec CT'!D11))),"PB")))))),0)</f>
        <v>7.7416666666666671</v>
      </c>
      <c r="E15" s="85">
        <f>IF(E9&gt;0,IF(E8="Belgique",IF(E11&lt;=2500,'Feuille récapitulative CT'!$B$4,IF('Markowitz avec CT'!E11&lt;=5000,'Feuille récapitulative CT'!$B$5+'Feuille récapitulative CT'!$C$5*'Markowitz avec CT'!E11,IF('Markowitz avec CT'!E11&lt;=50000,'Feuille récapitulative CT'!$B$6+'Feuille récapitulative CT'!$C$6*'Markowitz avec CT'!E11,'Feuille récapitulative CT'!$B$7+'Feuille récapitulative CT'!$C$7*'Markowitz avec CT'!E11))),IF(E8="France",IF(E11&lt;=2500,'Feuille récapitulative CT'!$B$10,IF('Markowitz avec CT'!E11&lt;=5000,'Feuille récapitulative CT'!$B$11+'Feuille récapitulative CT'!$C$11*'Markowitz avec CT'!E11,IF('Markowitz avec CT'!E11&lt;=50000,'Feuille récapitulative CT'!$B$12+'Feuille récapitulative CT'!$C$12*'Markowitz avec CT'!E11,'Feuille récapitulative CT'!$B$7+'Feuille récapitulative CT'!$C$7*'Markowitz avec CT'!E11))),IF(E8="Pays-Bas",IF(E11&lt;=2500,'Feuille récapitulative CT'!$B$10,IF('Markowitz avec CT'!E11&lt;=5000,'Feuille récapitulative CT'!$B$11+'Feuille récapitulative CT'!$C$11*'Markowitz avec CT'!E11,IF('Markowitz avec CT'!E11&lt;=50000,'Feuille récapitulative CT'!$B$12+'Feuille récapitulative CT'!$C$12*'Markowitz avec CT'!E11,'Feuille récapitulative CT'!$B$7+'Feuille récapitulative CT'!$C$7*'Markowitz avec CT'!E11))), IF(E8="Allemagne",IF(E11&lt;=2500,'Feuille récapitulative CT'!$B$16+'Feuille récapitulative CT'!$C$16*'Markowitz avec CT'!E11, IF(E11&lt;=5000,'Feuille récapitulative CT'!$B$17+'Feuille récapitulative CT'!$C$17*'Markowitz avec CT'!E11,IF('Markowitz avec CT'!E11&lt;=50000,'Feuille récapitulative CT'!$B$18+'Feuille récapitulative CT'!$C$18*'Markowitz avec CT'!E11,'Feuille récapitulative CT'!$B$19+'Feuille récapitulative CT'!$C$19*'Markowitz avec CT'!E11))),IF(E8="Italie",IF(E11&lt;=2500,'Feuille récapitulative CT'!$B$22+'Feuille récapitulative CT'!$C$22*'Markowitz avec CT'!E11, IF(E11&lt;=5000,'Feuille récapitulative CT'!$B$23+'Feuille récapitulative CT'!$C$23*'Markowitz avec CT'!E11,IF(E11&lt;=50000,'Feuille récapitulative CT'!$B$24+'Feuille récapitulative CT'!$C$24*'Markowitz avec CT'!E11,'Feuille récapitulative CT'!$B$25+'Feuille récapitulative CT'!$C$25*'Markowitz avec CT'!E11))),IF(E8="Espagne",IF(E11&lt;=2500,'Feuille récapitulative CT'!$B$28,IF('Markowitz avec CT'!E11&lt;=5000,'Feuille récapitulative CT'!$B$29+'Feuille récapitulative CT'!$C$29*'Markowitz avec CT'!E11,IF('Markowitz avec CT'!E11&lt;=50000,'Feuille récapitulative CT'!$B$30+'Feuille récapitulative CT'!$C$30*'Markowitz avec CT'!E11,'Feuille récapitulative CT'!$B$31+'Feuille récapitulative CT'!$C$31*'Markowitz avec CT'!E11))),"PB")))))),0)</f>
        <v>0</v>
      </c>
      <c r="F15" s="85">
        <f>IF(F9&gt;0,IF(F8="Belgique",IF(F11&lt;=2500,'Feuille récapitulative CT'!$B$4,IF('Markowitz avec CT'!F11&lt;=5000,'Feuille récapitulative CT'!$B$5+'Feuille récapitulative CT'!$C$5*'Markowitz avec CT'!F11,IF('Markowitz avec CT'!F11&lt;=50000,'Feuille récapitulative CT'!$B$6+'Feuille récapitulative CT'!$C$6*'Markowitz avec CT'!F11,'Feuille récapitulative CT'!$B$7+'Feuille récapitulative CT'!$C$7*'Markowitz avec CT'!F11))),IF(F8="France",IF(F11&lt;=2500,'Feuille récapitulative CT'!$B$10,IF('Markowitz avec CT'!F11&lt;=5000,'Feuille récapitulative CT'!$B$11+'Feuille récapitulative CT'!$C$11*'Markowitz avec CT'!F11,IF('Markowitz avec CT'!F11&lt;=50000,'Feuille récapitulative CT'!$B$12+'Feuille récapitulative CT'!$C$12*'Markowitz avec CT'!F11,'Feuille récapitulative CT'!$B$7+'Feuille récapitulative CT'!$C$7*'Markowitz avec CT'!F11))),IF(F8="Pays-Bas",IF(F11&lt;=2500,'Feuille récapitulative CT'!$B$10,IF('Markowitz avec CT'!F11&lt;=5000,'Feuille récapitulative CT'!$B$11+'Feuille récapitulative CT'!$C$11*'Markowitz avec CT'!F11,IF('Markowitz avec CT'!F11&lt;=50000,'Feuille récapitulative CT'!$B$12+'Feuille récapitulative CT'!$C$12*'Markowitz avec CT'!F11,'Feuille récapitulative CT'!$B$7+'Feuille récapitulative CT'!$C$7*'Markowitz avec CT'!F11))), IF(F8="Allemagne",IF(F11&lt;=2500,'Feuille récapitulative CT'!$B$16+'Feuille récapitulative CT'!$C$16*'Markowitz avec CT'!F11, IF(F11&lt;=5000,'Feuille récapitulative CT'!$B$17+'Feuille récapitulative CT'!$C$17*'Markowitz avec CT'!F11,IF('Markowitz avec CT'!F11&lt;=50000,'Feuille récapitulative CT'!$B$18+'Feuille récapitulative CT'!$C$18*'Markowitz avec CT'!F11,'Feuille récapitulative CT'!$B$19+'Feuille récapitulative CT'!$C$19*'Markowitz avec CT'!F11))),IF(F8="Italie",IF(F11&lt;=2500,'Feuille récapitulative CT'!$B$22+'Feuille récapitulative CT'!$C$22*'Markowitz avec CT'!F11, IF(F11&lt;=5000,'Feuille récapitulative CT'!$B$23+'Feuille récapitulative CT'!$C$23*'Markowitz avec CT'!F11,IF(F11&lt;=50000,'Feuille récapitulative CT'!$B$24+'Feuille récapitulative CT'!$C$24*'Markowitz avec CT'!F11,'Feuille récapitulative CT'!$B$25+'Feuille récapitulative CT'!$C$25*'Markowitz avec CT'!F11))),IF(F8="Espagne",IF(F11&lt;=2500,'Feuille récapitulative CT'!$B$28,IF('Markowitz avec CT'!F11&lt;=5000,'Feuille récapitulative CT'!$B$29+'Feuille récapitulative CT'!$C$29*'Markowitz avec CT'!F11,IF('Markowitz avec CT'!F11&lt;=50000,'Feuille récapitulative CT'!$B$30+'Feuille récapitulative CT'!$C$30*'Markowitz avec CT'!F11,'Feuille récapitulative CT'!$B$31+'Feuille récapitulative CT'!$C$31*'Markowitz avec CT'!F11))),"PB")))))),0)</f>
        <v>0</v>
      </c>
      <c r="G15" s="85">
        <f>IF(G9&gt;0,IF(G8="Belgique",IF(G11&lt;=2500,'Feuille récapitulative CT'!$B$4,IF('Markowitz avec CT'!G11&lt;=5000,'Feuille récapitulative CT'!$B$5+'Feuille récapitulative CT'!$C$5*'Markowitz avec CT'!G11,IF('Markowitz avec CT'!G11&lt;=50000,'Feuille récapitulative CT'!$B$6+'Feuille récapitulative CT'!$C$6*'Markowitz avec CT'!G11,'Feuille récapitulative CT'!$B$7+'Feuille récapitulative CT'!$C$7*'Markowitz avec CT'!G11))),IF(G8="France",IF(G11&lt;=2500,'Feuille récapitulative CT'!$B$10,IF('Markowitz avec CT'!G11&lt;=5000,'Feuille récapitulative CT'!$B$11+'Feuille récapitulative CT'!$C$11*'Markowitz avec CT'!G11,IF('Markowitz avec CT'!G11&lt;=50000,'Feuille récapitulative CT'!$B$12+'Feuille récapitulative CT'!$C$12*'Markowitz avec CT'!G11,'Feuille récapitulative CT'!$B$7+'Feuille récapitulative CT'!$C$7*'Markowitz avec CT'!G11))),IF(G8="Pays-Bas",IF(G11&lt;=2500,'Feuille récapitulative CT'!$B$10,IF('Markowitz avec CT'!G11&lt;=5000,'Feuille récapitulative CT'!$B$11+'Feuille récapitulative CT'!$C$11*'Markowitz avec CT'!G11,IF('Markowitz avec CT'!G11&lt;=50000,'Feuille récapitulative CT'!$B$12+'Feuille récapitulative CT'!$C$12*'Markowitz avec CT'!G11,'Feuille récapitulative CT'!$B$7+'Feuille récapitulative CT'!$C$7*'Markowitz avec CT'!G11))), IF(G8="Allemagne",IF(G11&lt;=2500,'Feuille récapitulative CT'!$B$16+'Feuille récapitulative CT'!$C$16*'Markowitz avec CT'!G11, IF(G11&lt;=5000,'Feuille récapitulative CT'!$B$17+'Feuille récapitulative CT'!$C$17*'Markowitz avec CT'!G11,IF('Markowitz avec CT'!G11&lt;=50000,'Feuille récapitulative CT'!$B$18+'Feuille récapitulative CT'!$C$18*'Markowitz avec CT'!G11,'Feuille récapitulative CT'!$B$19+'Feuille récapitulative CT'!$C$19*'Markowitz avec CT'!G11))),IF(G8="Italie",IF(G11&lt;=2500,'Feuille récapitulative CT'!$B$22+'Feuille récapitulative CT'!$C$22*'Markowitz avec CT'!G11, IF(G11&lt;=5000,'Feuille récapitulative CT'!$B$23+'Feuille récapitulative CT'!$C$23*'Markowitz avec CT'!G11,IF(G11&lt;=50000,'Feuille récapitulative CT'!$B$24+'Feuille récapitulative CT'!$C$24*'Markowitz avec CT'!G11,'Feuille récapitulative CT'!$B$25+'Feuille récapitulative CT'!$C$25*'Markowitz avec CT'!G11))),IF(G8="Espagne",IF(G11&lt;=2500,'Feuille récapitulative CT'!$B$28,IF('Markowitz avec CT'!G11&lt;=5000,'Feuille récapitulative CT'!$B$29+'Feuille récapitulative CT'!$C$29*'Markowitz avec CT'!G11,IF('Markowitz avec CT'!G11&lt;=50000,'Feuille récapitulative CT'!$B$30+'Feuille récapitulative CT'!$C$30*'Markowitz avec CT'!G11,'Feuille récapitulative CT'!$B$31+'Feuille récapitulative CT'!$C$31*'Markowitz avec CT'!G11))),"PB")))))),0)</f>
        <v>0</v>
      </c>
      <c r="H15" s="85">
        <f>IF(H9&gt;0,IF(H8="Belgique",IF(H11&lt;=2500,'Feuille récapitulative CT'!$B$4,IF('Markowitz avec CT'!H11&lt;=5000,'Feuille récapitulative CT'!$B$5+'Feuille récapitulative CT'!$C$5*'Markowitz avec CT'!H11,IF('Markowitz avec CT'!H11&lt;=50000,'Feuille récapitulative CT'!$B$6+'Feuille récapitulative CT'!$C$6*'Markowitz avec CT'!H11,'Feuille récapitulative CT'!$B$7+'Feuille récapitulative CT'!$C$7*'Markowitz avec CT'!H11))),IF(H8="France",IF(H11&lt;=2500,'Feuille récapitulative CT'!$B$10,IF('Markowitz avec CT'!H11&lt;=5000,'Feuille récapitulative CT'!$B$11+'Feuille récapitulative CT'!$C$11*'Markowitz avec CT'!H11,IF('Markowitz avec CT'!H11&lt;=50000,'Feuille récapitulative CT'!$B$12+'Feuille récapitulative CT'!$C$12*'Markowitz avec CT'!H11,'Feuille récapitulative CT'!$B$7+'Feuille récapitulative CT'!$C$7*'Markowitz avec CT'!H11))),IF(H8="Pays-Bas",IF(H11&lt;=2500,'Feuille récapitulative CT'!$B$10,IF('Markowitz avec CT'!H11&lt;=5000,'Feuille récapitulative CT'!$B$11+'Feuille récapitulative CT'!$C$11*'Markowitz avec CT'!H11,IF('Markowitz avec CT'!H11&lt;=50000,'Feuille récapitulative CT'!$B$12+'Feuille récapitulative CT'!$C$12*'Markowitz avec CT'!H11,'Feuille récapitulative CT'!$B$7+'Feuille récapitulative CT'!$C$7*'Markowitz avec CT'!H11))), IF(H8="Allemagne",IF(H11&lt;=2500,'Feuille récapitulative CT'!$B$16+'Feuille récapitulative CT'!$C$16*'Markowitz avec CT'!H11, IF(H11&lt;=5000,'Feuille récapitulative CT'!$B$17+'Feuille récapitulative CT'!$C$17*'Markowitz avec CT'!H11,IF('Markowitz avec CT'!H11&lt;=50000,'Feuille récapitulative CT'!$B$18+'Feuille récapitulative CT'!$C$18*'Markowitz avec CT'!H11,'Feuille récapitulative CT'!$B$19+'Feuille récapitulative CT'!$C$19*'Markowitz avec CT'!H11))),IF(H8="Italie",IF(H11&lt;=2500,'Feuille récapitulative CT'!$B$22+'Feuille récapitulative CT'!$C$22*'Markowitz avec CT'!H11, IF(H11&lt;=5000,'Feuille récapitulative CT'!$B$23+'Feuille récapitulative CT'!$C$23*'Markowitz avec CT'!H11,IF(H11&lt;=50000,'Feuille récapitulative CT'!$B$24+'Feuille récapitulative CT'!$C$24*'Markowitz avec CT'!H11,'Feuille récapitulative CT'!$B$25+'Feuille récapitulative CT'!$C$25*'Markowitz avec CT'!H11))),IF(H8="Espagne",IF(H11&lt;=2500,'Feuille récapitulative CT'!$B$28,IF('Markowitz avec CT'!H11&lt;=5000,'Feuille récapitulative CT'!$B$29+'Feuille récapitulative CT'!$C$29*'Markowitz avec CT'!H11,IF('Markowitz avec CT'!H11&lt;=50000,'Feuille récapitulative CT'!$B$30+'Feuille récapitulative CT'!$C$30*'Markowitz avec CT'!H11,'Feuille récapitulative CT'!$B$31+'Feuille récapitulative CT'!$C$31*'Markowitz avec CT'!H11))),"PB")))))),0)</f>
        <v>0</v>
      </c>
      <c r="I15" s="85">
        <f>IF(I9&gt;0,IF(I8="Belgique",IF(I11&lt;=2500,'Feuille récapitulative CT'!$B$4,IF('Markowitz avec CT'!I11&lt;=5000,'Feuille récapitulative CT'!$B$5+'Feuille récapitulative CT'!$C$5*'Markowitz avec CT'!I11,IF('Markowitz avec CT'!I11&lt;=50000,'Feuille récapitulative CT'!$B$6+'Feuille récapitulative CT'!$C$6*'Markowitz avec CT'!I11,'Feuille récapitulative CT'!$B$7+'Feuille récapitulative CT'!$C$7*'Markowitz avec CT'!I11))),IF(I8="France",IF(I11&lt;=2500,'Feuille récapitulative CT'!$B$10,IF('Markowitz avec CT'!I11&lt;=5000,'Feuille récapitulative CT'!$B$11+'Feuille récapitulative CT'!$C$11*'Markowitz avec CT'!I11,IF('Markowitz avec CT'!I11&lt;=50000,'Feuille récapitulative CT'!$B$12+'Feuille récapitulative CT'!$C$12*'Markowitz avec CT'!I11,'Feuille récapitulative CT'!$B$7+'Feuille récapitulative CT'!$C$7*'Markowitz avec CT'!I11))),IF(I8="Pays-Bas",IF(I11&lt;=2500,'Feuille récapitulative CT'!$B$10,IF('Markowitz avec CT'!I11&lt;=5000,'Feuille récapitulative CT'!$B$11+'Feuille récapitulative CT'!$C$11*'Markowitz avec CT'!I11,IF('Markowitz avec CT'!I11&lt;=50000,'Feuille récapitulative CT'!$B$12+'Feuille récapitulative CT'!$C$12*'Markowitz avec CT'!I11,'Feuille récapitulative CT'!$B$7+'Feuille récapitulative CT'!$C$7*'Markowitz avec CT'!I11))), IF(I8="Allemagne",IF(I11&lt;=2500,'Feuille récapitulative CT'!$B$16+'Feuille récapitulative CT'!$C$16*'Markowitz avec CT'!I11, IF(I11&lt;=5000,'Feuille récapitulative CT'!$B$17+'Feuille récapitulative CT'!$C$17*'Markowitz avec CT'!I11,IF('Markowitz avec CT'!I11&lt;=50000,'Feuille récapitulative CT'!$B$18+'Feuille récapitulative CT'!$C$18*'Markowitz avec CT'!I11,'Feuille récapitulative CT'!$B$19+'Feuille récapitulative CT'!$C$19*'Markowitz avec CT'!I11))),IF(I8="Italie",IF(I11&lt;=2500,'Feuille récapitulative CT'!$B$22+'Feuille récapitulative CT'!$C$22*'Markowitz avec CT'!I11, IF(I11&lt;=5000,'Feuille récapitulative CT'!$B$23+'Feuille récapitulative CT'!$C$23*'Markowitz avec CT'!I11,IF(I11&lt;=50000,'Feuille récapitulative CT'!$B$24+'Feuille récapitulative CT'!$C$24*'Markowitz avec CT'!I11,'Feuille récapitulative CT'!$B$25+'Feuille récapitulative CT'!$C$25*'Markowitz avec CT'!I11))),IF(I8="Espagne",IF(I11&lt;=2500,'Feuille récapitulative CT'!$B$28,IF('Markowitz avec CT'!I11&lt;=5000,'Feuille récapitulative CT'!$B$29+'Feuille récapitulative CT'!$C$29*'Markowitz avec CT'!I11,IF('Markowitz avec CT'!I11&lt;=50000,'Feuille récapitulative CT'!$B$30+'Feuille récapitulative CT'!$C$30*'Markowitz avec CT'!I11,'Feuille récapitulative CT'!$B$31+'Feuille récapitulative CT'!$C$31*'Markowitz avec CT'!I11))),"PB")))))),0)</f>
        <v>0</v>
      </c>
      <c r="J15" s="85">
        <f>IF(J9&gt;0,IF(J8="Belgique",IF(J11&lt;=2500,'Feuille récapitulative CT'!$B$4,IF('Markowitz avec CT'!J11&lt;=5000,'Feuille récapitulative CT'!$B$5+'Feuille récapitulative CT'!$C$5*'Markowitz avec CT'!J11,IF('Markowitz avec CT'!J11&lt;=50000,'Feuille récapitulative CT'!$B$6+'Feuille récapitulative CT'!$C$6*'Markowitz avec CT'!J11,'Feuille récapitulative CT'!$B$7+'Feuille récapitulative CT'!$C$7*'Markowitz avec CT'!J11))),IF(J8="France",IF(J11&lt;=2500,'Feuille récapitulative CT'!$B$10,IF('Markowitz avec CT'!J11&lt;=5000,'Feuille récapitulative CT'!$B$11+'Feuille récapitulative CT'!$C$11*'Markowitz avec CT'!J11,IF('Markowitz avec CT'!J11&lt;=50000,'Feuille récapitulative CT'!$B$12+'Feuille récapitulative CT'!$C$12*'Markowitz avec CT'!J11,'Feuille récapitulative CT'!$B$7+'Feuille récapitulative CT'!$C$7*'Markowitz avec CT'!J11))),IF(J8="Pays-Bas",IF(J11&lt;=2500,'Feuille récapitulative CT'!$B$10,IF('Markowitz avec CT'!J11&lt;=5000,'Feuille récapitulative CT'!$B$11+'Feuille récapitulative CT'!$C$11*'Markowitz avec CT'!J11,IF('Markowitz avec CT'!J11&lt;=50000,'Feuille récapitulative CT'!$B$12+'Feuille récapitulative CT'!$C$12*'Markowitz avec CT'!J11,'Feuille récapitulative CT'!$B$7+'Feuille récapitulative CT'!$C$7*'Markowitz avec CT'!J11))), IF(J8="Allemagne",IF(J11&lt;=2500,'Feuille récapitulative CT'!$B$16+'Feuille récapitulative CT'!$C$16*'Markowitz avec CT'!J11, IF(J11&lt;=5000,'Feuille récapitulative CT'!$B$17+'Feuille récapitulative CT'!$C$17*'Markowitz avec CT'!J11,IF('Markowitz avec CT'!J11&lt;=50000,'Feuille récapitulative CT'!$B$18+'Feuille récapitulative CT'!$C$18*'Markowitz avec CT'!J11,'Feuille récapitulative CT'!$B$19+'Feuille récapitulative CT'!$C$19*'Markowitz avec CT'!J11))),IF(J8="Italie",IF(J11&lt;=2500,'Feuille récapitulative CT'!$B$22+'Feuille récapitulative CT'!$C$22*'Markowitz avec CT'!J11, IF(J11&lt;=5000,'Feuille récapitulative CT'!$B$23+'Feuille récapitulative CT'!$C$23*'Markowitz avec CT'!J11,IF(J11&lt;=50000,'Feuille récapitulative CT'!$B$24+'Feuille récapitulative CT'!$C$24*'Markowitz avec CT'!J11,'Feuille récapitulative CT'!$B$25+'Feuille récapitulative CT'!$C$25*'Markowitz avec CT'!J11))),IF(J8="Espagne",IF(J11&lt;=2500,'Feuille récapitulative CT'!$B$28,IF('Markowitz avec CT'!J11&lt;=5000,'Feuille récapitulative CT'!$B$29+'Feuille récapitulative CT'!$C$29*'Markowitz avec CT'!J11,IF('Markowitz avec CT'!J11&lt;=50000,'Feuille récapitulative CT'!$B$30+'Feuille récapitulative CT'!$C$30*'Markowitz avec CT'!J11,'Feuille récapitulative CT'!$B$31+'Feuille récapitulative CT'!$C$31*'Markowitz avec CT'!J11))),"PB")))))),0)</f>
        <v>0</v>
      </c>
      <c r="K15" s="85">
        <f>IF(K9&gt;0,IF(K8="Belgique",IF(K11&lt;=2500,'Feuille récapitulative CT'!$B$4,IF('Markowitz avec CT'!K11&lt;=5000,'Feuille récapitulative CT'!$B$5+'Feuille récapitulative CT'!$C$5*'Markowitz avec CT'!K11,IF('Markowitz avec CT'!K11&lt;=50000,'Feuille récapitulative CT'!$B$6+'Feuille récapitulative CT'!$C$6*'Markowitz avec CT'!K11,'Feuille récapitulative CT'!$B$7+'Feuille récapitulative CT'!$C$7*'Markowitz avec CT'!K11))),IF(K8="France",IF(K11&lt;=2500,'Feuille récapitulative CT'!$B$10,IF('Markowitz avec CT'!K11&lt;=5000,'Feuille récapitulative CT'!$B$11+'Feuille récapitulative CT'!$C$11*'Markowitz avec CT'!K11,IF('Markowitz avec CT'!K11&lt;=50000,'Feuille récapitulative CT'!$B$12+'Feuille récapitulative CT'!$C$12*'Markowitz avec CT'!K11,'Feuille récapitulative CT'!$B$7+'Feuille récapitulative CT'!$C$7*'Markowitz avec CT'!K11))),IF(K8="Pays-Bas",IF(K11&lt;=2500,'Feuille récapitulative CT'!$B$10,IF('Markowitz avec CT'!K11&lt;=5000,'Feuille récapitulative CT'!$B$11+'Feuille récapitulative CT'!$C$11*'Markowitz avec CT'!K11,IF('Markowitz avec CT'!K11&lt;=50000,'Feuille récapitulative CT'!$B$12+'Feuille récapitulative CT'!$C$12*'Markowitz avec CT'!K11,'Feuille récapitulative CT'!$B$7+'Feuille récapitulative CT'!$C$7*'Markowitz avec CT'!K11))), IF(K8="Allemagne",IF(K11&lt;=2500,'Feuille récapitulative CT'!$B$16+'Feuille récapitulative CT'!$C$16*'Markowitz avec CT'!K11, IF(K11&lt;=5000,'Feuille récapitulative CT'!$B$17+'Feuille récapitulative CT'!$C$17*'Markowitz avec CT'!K11,IF('Markowitz avec CT'!K11&lt;=50000,'Feuille récapitulative CT'!$B$18+'Feuille récapitulative CT'!$C$18*'Markowitz avec CT'!K11,'Feuille récapitulative CT'!$B$19+'Feuille récapitulative CT'!$C$19*'Markowitz avec CT'!K11))),IF(K8="Italie",IF(K11&lt;=2500,'Feuille récapitulative CT'!$B$22+'Feuille récapitulative CT'!$C$22*'Markowitz avec CT'!K11, IF(K11&lt;=5000,'Feuille récapitulative CT'!$B$23+'Feuille récapitulative CT'!$C$23*'Markowitz avec CT'!K11,IF(K11&lt;=50000,'Feuille récapitulative CT'!$B$24+'Feuille récapitulative CT'!$C$24*'Markowitz avec CT'!K11,'Feuille récapitulative CT'!$B$25+'Feuille récapitulative CT'!$C$25*'Markowitz avec CT'!K11))),IF(K8="Espagne",IF(K11&lt;=2500,'Feuille récapitulative CT'!$B$28,IF('Markowitz avec CT'!K11&lt;=5000,'Feuille récapitulative CT'!$B$29+'Feuille récapitulative CT'!$C$29*'Markowitz avec CT'!K11,IF('Markowitz avec CT'!K11&lt;=50000,'Feuille récapitulative CT'!$B$30+'Feuille récapitulative CT'!$C$30*'Markowitz avec CT'!K11,'Feuille récapitulative CT'!$B$31+'Feuille récapitulative CT'!$C$31*'Markowitz avec CT'!K11))),"PB")))))),0)</f>
        <v>35.721360018180349</v>
      </c>
      <c r="L15" s="85">
        <f>IF(L9&gt;0,IF(L8="Belgique",IF(L11&lt;=2500,'Feuille récapitulative CT'!$B$4,IF('Markowitz avec CT'!L11&lt;=5000,'Feuille récapitulative CT'!$B$5+'Feuille récapitulative CT'!$C$5*'Markowitz avec CT'!L11,IF('Markowitz avec CT'!L11&lt;=50000,'Feuille récapitulative CT'!$B$6+'Feuille récapitulative CT'!$C$6*'Markowitz avec CT'!L11,'Feuille récapitulative CT'!$B$7+'Feuille récapitulative CT'!$C$7*'Markowitz avec CT'!L11))),IF(L8="France",IF(L11&lt;=2500,'Feuille récapitulative CT'!$B$10,IF('Markowitz avec CT'!L11&lt;=5000,'Feuille récapitulative CT'!$B$11+'Feuille récapitulative CT'!$C$11*'Markowitz avec CT'!L11,IF('Markowitz avec CT'!L11&lt;=50000,'Feuille récapitulative CT'!$B$12+'Feuille récapitulative CT'!$C$12*'Markowitz avec CT'!L11,'Feuille récapitulative CT'!$B$7+'Feuille récapitulative CT'!$C$7*'Markowitz avec CT'!L11))),IF(L8="Pays-Bas",IF(L11&lt;=2500,'Feuille récapitulative CT'!$B$10,IF('Markowitz avec CT'!L11&lt;=5000,'Feuille récapitulative CT'!$B$11+'Feuille récapitulative CT'!$C$11*'Markowitz avec CT'!L11,IF('Markowitz avec CT'!L11&lt;=50000,'Feuille récapitulative CT'!$B$12+'Feuille récapitulative CT'!$C$12*'Markowitz avec CT'!L11,'Feuille récapitulative CT'!$B$7+'Feuille récapitulative CT'!$C$7*'Markowitz avec CT'!L11))), IF(L8="Allemagne",IF(L11&lt;=2500,'Feuille récapitulative CT'!$B$16+'Feuille récapitulative CT'!$C$16*'Markowitz avec CT'!L11, IF(L11&lt;=5000,'Feuille récapitulative CT'!$B$17+'Feuille récapitulative CT'!$C$17*'Markowitz avec CT'!L11,IF('Markowitz avec CT'!L11&lt;=50000,'Feuille récapitulative CT'!$B$18+'Feuille récapitulative CT'!$C$18*'Markowitz avec CT'!L11,'Feuille récapitulative CT'!$B$19+'Feuille récapitulative CT'!$C$19*'Markowitz avec CT'!L11))),IF(L8="Italie",IF(L11&lt;=2500,'Feuille récapitulative CT'!$B$22+'Feuille récapitulative CT'!$C$22*'Markowitz avec CT'!L11, IF(L11&lt;=5000,'Feuille récapitulative CT'!$B$23+'Feuille récapitulative CT'!$C$23*'Markowitz avec CT'!L11,IF(L11&lt;=50000,'Feuille récapitulative CT'!$B$24+'Feuille récapitulative CT'!$C$24*'Markowitz avec CT'!L11,'Feuille récapitulative CT'!$B$25+'Feuille récapitulative CT'!$C$25*'Markowitz avec CT'!L11))),IF(L8="Espagne",IF(L11&lt;=2500,'Feuille récapitulative CT'!$B$28,IF('Markowitz avec CT'!L11&lt;=5000,'Feuille récapitulative CT'!$B$29+'Feuille récapitulative CT'!$C$29*'Markowitz avec CT'!L11,IF('Markowitz avec CT'!L11&lt;=50000,'Feuille récapitulative CT'!$B$30+'Feuille récapitulative CT'!$C$30*'Markowitz avec CT'!L11,'Feuille récapitulative CT'!$B$31+'Feuille récapitulative CT'!$C$31*'Markowitz avec CT'!L11))),"PB")))))),0)</f>
        <v>0</v>
      </c>
      <c r="M15" s="85">
        <f>IF(M9&gt;0,IF(M8="Belgique",IF(M11&lt;=2500,'Feuille récapitulative CT'!$B$4,IF('Markowitz avec CT'!M11&lt;=5000,'Feuille récapitulative CT'!$B$5+'Feuille récapitulative CT'!$C$5*'Markowitz avec CT'!M11,IF('Markowitz avec CT'!M11&lt;=50000,'Feuille récapitulative CT'!$B$6+'Feuille récapitulative CT'!$C$6*'Markowitz avec CT'!M11,'Feuille récapitulative CT'!$B$7+'Feuille récapitulative CT'!$C$7*'Markowitz avec CT'!M11))),IF(M8="France",IF(M11&lt;=2500,'Feuille récapitulative CT'!$B$10,IF('Markowitz avec CT'!M11&lt;=5000,'Feuille récapitulative CT'!$B$11+'Feuille récapitulative CT'!$C$11*'Markowitz avec CT'!M11,IF('Markowitz avec CT'!M11&lt;=50000,'Feuille récapitulative CT'!$B$12+'Feuille récapitulative CT'!$C$12*'Markowitz avec CT'!M11,'Feuille récapitulative CT'!$B$7+'Feuille récapitulative CT'!$C$7*'Markowitz avec CT'!M11))),IF(M8="Pays-Bas",IF(M11&lt;=2500,'Feuille récapitulative CT'!$B$10,IF('Markowitz avec CT'!M11&lt;=5000,'Feuille récapitulative CT'!$B$11+'Feuille récapitulative CT'!$C$11*'Markowitz avec CT'!M11,IF('Markowitz avec CT'!M11&lt;=50000,'Feuille récapitulative CT'!$B$12+'Feuille récapitulative CT'!$C$12*'Markowitz avec CT'!M11,'Feuille récapitulative CT'!$B$7+'Feuille récapitulative CT'!$C$7*'Markowitz avec CT'!M11))), IF(M8="Allemagne",IF(M11&lt;=2500,'Feuille récapitulative CT'!$B$16+'Feuille récapitulative CT'!$C$16*'Markowitz avec CT'!M11, IF(M11&lt;=5000,'Feuille récapitulative CT'!$B$17+'Feuille récapitulative CT'!$C$17*'Markowitz avec CT'!M11,IF('Markowitz avec CT'!M11&lt;=50000,'Feuille récapitulative CT'!$B$18+'Feuille récapitulative CT'!$C$18*'Markowitz avec CT'!M11,'Feuille récapitulative CT'!$B$19+'Feuille récapitulative CT'!$C$19*'Markowitz avec CT'!M11))),IF(M8="Italie",IF(M11&lt;=2500,'Feuille récapitulative CT'!$B$22+'Feuille récapitulative CT'!$C$22*'Markowitz avec CT'!M11, IF(M11&lt;=5000,'Feuille récapitulative CT'!$B$23+'Feuille récapitulative CT'!$C$23*'Markowitz avec CT'!M11,IF(M11&lt;=50000,'Feuille récapitulative CT'!$B$24+'Feuille récapitulative CT'!$C$24*'Markowitz avec CT'!M11,'Feuille récapitulative CT'!$B$25+'Feuille récapitulative CT'!$C$25*'Markowitz avec CT'!M11))),IF(M8="Espagne",IF(M11&lt;=2500,'Feuille récapitulative CT'!$B$28,IF('Markowitz avec CT'!M11&lt;=5000,'Feuille récapitulative CT'!$B$29+'Feuille récapitulative CT'!$C$29*'Markowitz avec CT'!M11,IF('Markowitz avec CT'!M11&lt;=50000,'Feuille récapitulative CT'!$B$30+'Feuille récapitulative CT'!$C$30*'Markowitz avec CT'!M11,'Feuille récapitulative CT'!$B$31+'Feuille récapitulative CT'!$C$31*'Markowitz avec CT'!M11))),"PB")))))),0)</f>
        <v>0</v>
      </c>
      <c r="N15" s="85">
        <f>IF(N9&gt;0,IF(N8="Belgique",IF(N11&lt;=2500,'Feuille récapitulative CT'!$B$4,IF('Markowitz avec CT'!N11&lt;=5000,'Feuille récapitulative CT'!$B$5+'Feuille récapitulative CT'!$C$5*'Markowitz avec CT'!N11,IF('Markowitz avec CT'!N11&lt;=50000,'Feuille récapitulative CT'!$B$6+'Feuille récapitulative CT'!$C$6*'Markowitz avec CT'!N11,'Feuille récapitulative CT'!$B$7+'Feuille récapitulative CT'!$C$7*'Markowitz avec CT'!N11))),IF(N8="France",IF(N11&lt;=2500,'Feuille récapitulative CT'!$B$10,IF('Markowitz avec CT'!N11&lt;=5000,'Feuille récapitulative CT'!$B$11+'Feuille récapitulative CT'!$C$11*'Markowitz avec CT'!N11,IF('Markowitz avec CT'!N11&lt;=50000,'Feuille récapitulative CT'!$B$12+'Feuille récapitulative CT'!$C$12*'Markowitz avec CT'!N11,'Feuille récapitulative CT'!$B$7+'Feuille récapitulative CT'!$C$7*'Markowitz avec CT'!N11))),IF(N8="Pays-Bas",IF(N11&lt;=2500,'Feuille récapitulative CT'!$B$10,IF('Markowitz avec CT'!N11&lt;=5000,'Feuille récapitulative CT'!$B$11+'Feuille récapitulative CT'!$C$11*'Markowitz avec CT'!N11,IF('Markowitz avec CT'!N11&lt;=50000,'Feuille récapitulative CT'!$B$12+'Feuille récapitulative CT'!$C$12*'Markowitz avec CT'!N11,'Feuille récapitulative CT'!$B$7+'Feuille récapitulative CT'!$C$7*'Markowitz avec CT'!N11))), IF(N8="Allemagne",IF(N11&lt;=2500,'Feuille récapitulative CT'!$B$16+'Feuille récapitulative CT'!$C$16*'Markowitz avec CT'!N11, IF(N11&lt;=5000,'Feuille récapitulative CT'!$B$17+'Feuille récapitulative CT'!$C$17*'Markowitz avec CT'!N11,IF('Markowitz avec CT'!N11&lt;=50000,'Feuille récapitulative CT'!$B$18+'Feuille récapitulative CT'!$C$18*'Markowitz avec CT'!N11,'Feuille récapitulative CT'!$B$19+'Feuille récapitulative CT'!$C$19*'Markowitz avec CT'!N11))),IF(N8="Italie",IF(N11&lt;=2500,'Feuille récapitulative CT'!$B$22+'Feuille récapitulative CT'!$C$22*'Markowitz avec CT'!N11, IF(N11&lt;=5000,'Feuille récapitulative CT'!$B$23+'Feuille récapitulative CT'!$C$23*'Markowitz avec CT'!N11,IF(N11&lt;=50000,'Feuille récapitulative CT'!$B$24+'Feuille récapitulative CT'!$C$24*'Markowitz avec CT'!N11,'Feuille récapitulative CT'!$B$25+'Feuille récapitulative CT'!$C$25*'Markowitz avec CT'!N11))),IF(N8="Espagne",IF(N11&lt;=2500,'Feuille récapitulative CT'!$B$28,IF('Markowitz avec CT'!N11&lt;=5000,'Feuille récapitulative CT'!$B$29+'Feuille récapitulative CT'!$C$29*'Markowitz avec CT'!N11,IF('Markowitz avec CT'!N11&lt;=50000,'Feuille récapitulative CT'!$B$30+'Feuille récapitulative CT'!$C$30*'Markowitz avec CT'!N11,'Feuille récapitulative CT'!$B$31+'Feuille récapitulative CT'!$C$31*'Markowitz avec CT'!N11))),"PB")))))),0)</f>
        <v>0</v>
      </c>
      <c r="O15" s="85">
        <f>IF(O9&gt;0,IF(O8="Belgique",IF(O11&lt;=2500,'Feuille récapitulative CT'!$B$4,IF('Markowitz avec CT'!O11&lt;=5000,'Feuille récapitulative CT'!$B$5+'Feuille récapitulative CT'!$C$5*'Markowitz avec CT'!O11,IF('Markowitz avec CT'!O11&lt;=50000,'Feuille récapitulative CT'!$B$6+'Feuille récapitulative CT'!$C$6*'Markowitz avec CT'!O11,'Feuille récapitulative CT'!$B$7+'Feuille récapitulative CT'!$C$7*'Markowitz avec CT'!O11))),IF(O8="France",IF(O11&lt;=2500,'Feuille récapitulative CT'!$B$10,IF('Markowitz avec CT'!O11&lt;=5000,'Feuille récapitulative CT'!$B$11+'Feuille récapitulative CT'!$C$11*'Markowitz avec CT'!O11,IF('Markowitz avec CT'!O11&lt;=50000,'Feuille récapitulative CT'!$B$12+'Feuille récapitulative CT'!$C$12*'Markowitz avec CT'!O11,'Feuille récapitulative CT'!$B$7+'Feuille récapitulative CT'!$C$7*'Markowitz avec CT'!O11))),IF(O8="Pays-Bas",IF(O11&lt;=2500,'Feuille récapitulative CT'!$B$10,IF('Markowitz avec CT'!O11&lt;=5000,'Feuille récapitulative CT'!$B$11+'Feuille récapitulative CT'!$C$11*'Markowitz avec CT'!O11,IF('Markowitz avec CT'!O11&lt;=50000,'Feuille récapitulative CT'!$B$12+'Feuille récapitulative CT'!$C$12*'Markowitz avec CT'!O11,'Feuille récapitulative CT'!$B$7+'Feuille récapitulative CT'!$C$7*'Markowitz avec CT'!O11))), IF(O8="Allemagne",IF(O11&lt;=2500,'Feuille récapitulative CT'!$B$16+'Feuille récapitulative CT'!$C$16*'Markowitz avec CT'!O11, IF(O11&lt;=5000,'Feuille récapitulative CT'!$B$17+'Feuille récapitulative CT'!$C$17*'Markowitz avec CT'!O11,IF('Markowitz avec CT'!O11&lt;=50000,'Feuille récapitulative CT'!$B$18+'Feuille récapitulative CT'!$C$18*'Markowitz avec CT'!O11,'Feuille récapitulative CT'!$B$19+'Feuille récapitulative CT'!$C$19*'Markowitz avec CT'!O11))),IF(O8="Italie",IF(O11&lt;=2500,'Feuille récapitulative CT'!$B$22+'Feuille récapitulative CT'!$C$22*'Markowitz avec CT'!O11, IF(O11&lt;=5000,'Feuille récapitulative CT'!$B$23+'Feuille récapitulative CT'!$C$23*'Markowitz avec CT'!O11,IF(O11&lt;=50000,'Feuille récapitulative CT'!$B$24+'Feuille récapitulative CT'!$C$24*'Markowitz avec CT'!O11,'Feuille récapitulative CT'!$B$25+'Feuille récapitulative CT'!$C$25*'Markowitz avec CT'!O11))),IF(O8="Espagne",IF(O11&lt;=2500,'Feuille récapitulative CT'!$B$28,IF('Markowitz avec CT'!O11&lt;=5000,'Feuille récapitulative CT'!$B$29+'Feuille récapitulative CT'!$C$29*'Markowitz avec CT'!O11,IF('Markowitz avec CT'!O11&lt;=50000,'Feuille récapitulative CT'!$B$30+'Feuille récapitulative CT'!$C$30*'Markowitz avec CT'!O11,'Feuille récapitulative CT'!$B$31+'Feuille récapitulative CT'!$C$31*'Markowitz avec CT'!O11))),"PB")))))),0)</f>
        <v>0</v>
      </c>
      <c r="P15" s="85">
        <f>IF(P9&gt;0,IF(P8="Belgique",IF(P11&lt;=2500,'Feuille récapitulative CT'!$B$4,IF('Markowitz avec CT'!P11&lt;=5000,'Feuille récapitulative CT'!$B$5+'Feuille récapitulative CT'!$C$5*'Markowitz avec CT'!P11,IF('Markowitz avec CT'!P11&lt;=50000,'Feuille récapitulative CT'!$B$6+'Feuille récapitulative CT'!$C$6*'Markowitz avec CT'!P11,'Feuille récapitulative CT'!$B$7+'Feuille récapitulative CT'!$C$7*'Markowitz avec CT'!P11))),IF(P8="France",IF(P11&lt;=2500,'Feuille récapitulative CT'!$B$10,IF('Markowitz avec CT'!P11&lt;=5000,'Feuille récapitulative CT'!$B$11+'Feuille récapitulative CT'!$C$11*'Markowitz avec CT'!P11,IF('Markowitz avec CT'!P11&lt;=50000,'Feuille récapitulative CT'!$B$12+'Feuille récapitulative CT'!$C$12*'Markowitz avec CT'!P11,'Feuille récapitulative CT'!$B$7+'Feuille récapitulative CT'!$C$7*'Markowitz avec CT'!P11))),IF(P8="Pays-Bas",IF(P11&lt;=2500,'Feuille récapitulative CT'!$B$10,IF('Markowitz avec CT'!P11&lt;=5000,'Feuille récapitulative CT'!$B$11+'Feuille récapitulative CT'!$C$11*'Markowitz avec CT'!P11,IF('Markowitz avec CT'!P11&lt;=50000,'Feuille récapitulative CT'!$B$12+'Feuille récapitulative CT'!$C$12*'Markowitz avec CT'!P11,'Feuille récapitulative CT'!$B$7+'Feuille récapitulative CT'!$C$7*'Markowitz avec CT'!P11))), IF(P8="Allemagne",IF(P11&lt;=2500,'Feuille récapitulative CT'!$B$16+'Feuille récapitulative CT'!$C$16*'Markowitz avec CT'!P11, IF(P11&lt;=5000,'Feuille récapitulative CT'!$B$17+'Feuille récapitulative CT'!$C$17*'Markowitz avec CT'!P11,IF('Markowitz avec CT'!P11&lt;=50000,'Feuille récapitulative CT'!$B$18+'Feuille récapitulative CT'!$C$18*'Markowitz avec CT'!P11,'Feuille récapitulative CT'!$B$19+'Feuille récapitulative CT'!$C$19*'Markowitz avec CT'!P11))),IF(P8="Italie",IF(P11&lt;=2500,'Feuille récapitulative CT'!$B$22+'Feuille récapitulative CT'!$C$22*'Markowitz avec CT'!P11, IF(P11&lt;=5000,'Feuille récapitulative CT'!$B$23+'Feuille récapitulative CT'!$C$23*'Markowitz avec CT'!P11,IF(P11&lt;=50000,'Feuille récapitulative CT'!$B$24+'Feuille récapitulative CT'!$C$24*'Markowitz avec CT'!P11,'Feuille récapitulative CT'!$B$25+'Feuille récapitulative CT'!$C$25*'Markowitz avec CT'!P11))),IF(P8="Espagne",IF(P11&lt;=2500,'Feuille récapitulative CT'!$B$28,IF('Markowitz avec CT'!P11&lt;=5000,'Feuille récapitulative CT'!$B$29+'Feuille récapitulative CT'!$C$29*'Markowitz avec CT'!P11,IF('Markowitz avec CT'!P11&lt;=50000,'Feuille récapitulative CT'!$B$30+'Feuille récapitulative CT'!$C$30*'Markowitz avec CT'!P11,'Feuille récapitulative CT'!$B$31+'Feuille récapitulative CT'!$C$31*'Markowitz avec CT'!P11))),"PB")))))),0)</f>
        <v>0</v>
      </c>
      <c r="Q15" s="85">
        <f>IF(Q9&gt;0,IF(Q8="Belgique",IF(Q11&lt;=2500,'Feuille récapitulative CT'!$B$4,IF('Markowitz avec CT'!Q11&lt;=5000,'Feuille récapitulative CT'!$B$5+'Feuille récapitulative CT'!$C$5*'Markowitz avec CT'!Q11,IF('Markowitz avec CT'!Q11&lt;=50000,'Feuille récapitulative CT'!$B$6+'Feuille récapitulative CT'!$C$6*'Markowitz avec CT'!Q11,'Feuille récapitulative CT'!$B$7+'Feuille récapitulative CT'!$C$7*'Markowitz avec CT'!Q11))),IF(Q8="France",IF(Q11&lt;=2500,'Feuille récapitulative CT'!$B$10,IF('Markowitz avec CT'!Q11&lt;=5000,'Feuille récapitulative CT'!$B$11+'Feuille récapitulative CT'!$C$11*'Markowitz avec CT'!Q11,IF('Markowitz avec CT'!Q11&lt;=50000,'Feuille récapitulative CT'!$B$12+'Feuille récapitulative CT'!$C$12*'Markowitz avec CT'!Q11,'Feuille récapitulative CT'!$B$7+'Feuille récapitulative CT'!$C$7*'Markowitz avec CT'!Q11))),IF(Q8="Pays-Bas",IF(Q11&lt;=2500,'Feuille récapitulative CT'!$B$10,IF('Markowitz avec CT'!Q11&lt;=5000,'Feuille récapitulative CT'!$B$11+'Feuille récapitulative CT'!$C$11*'Markowitz avec CT'!Q11,IF('Markowitz avec CT'!Q11&lt;=50000,'Feuille récapitulative CT'!$B$12+'Feuille récapitulative CT'!$C$12*'Markowitz avec CT'!Q11,'Feuille récapitulative CT'!$B$7+'Feuille récapitulative CT'!$C$7*'Markowitz avec CT'!Q11))), IF(Q8="Allemagne",IF(Q11&lt;=2500,'Feuille récapitulative CT'!$B$16+'Feuille récapitulative CT'!$C$16*'Markowitz avec CT'!Q11, IF(Q11&lt;=5000,'Feuille récapitulative CT'!$B$17+'Feuille récapitulative CT'!$C$17*'Markowitz avec CT'!Q11,IF('Markowitz avec CT'!Q11&lt;=50000,'Feuille récapitulative CT'!$B$18+'Feuille récapitulative CT'!$C$18*'Markowitz avec CT'!Q11,'Feuille récapitulative CT'!$B$19+'Feuille récapitulative CT'!$C$19*'Markowitz avec CT'!Q11))),IF(Q8="Italie",IF(Q11&lt;=2500,'Feuille récapitulative CT'!$B$22+'Feuille récapitulative CT'!$C$22*'Markowitz avec CT'!Q11, IF(Q11&lt;=5000,'Feuille récapitulative CT'!$B$23+'Feuille récapitulative CT'!$C$23*'Markowitz avec CT'!Q11,IF(Q11&lt;=50000,'Feuille récapitulative CT'!$B$24+'Feuille récapitulative CT'!$C$24*'Markowitz avec CT'!Q11,'Feuille récapitulative CT'!$B$25+'Feuille récapitulative CT'!$C$25*'Markowitz avec CT'!Q11))),IF(Q8="Espagne",IF(Q11&lt;=2500,'Feuille récapitulative CT'!$B$28,IF('Markowitz avec CT'!Q11&lt;=5000,'Feuille récapitulative CT'!$B$29+'Feuille récapitulative CT'!$C$29*'Markowitz avec CT'!Q11,IF('Markowitz avec CT'!Q11&lt;=50000,'Feuille récapitulative CT'!$B$30+'Feuille récapitulative CT'!$C$30*'Markowitz avec CT'!Q11,'Feuille récapitulative CT'!$B$31+'Feuille récapitulative CT'!$C$31*'Markowitz avec CT'!Q11))),"PB")))))),0)</f>
        <v>0</v>
      </c>
      <c r="R15" s="85">
        <f>IF(R9&gt;0,IF(R8="Belgique",IF(R11&lt;=2500,'Feuille récapitulative CT'!$B$4,IF('Markowitz avec CT'!R11&lt;=5000,'Feuille récapitulative CT'!$B$5+'Feuille récapitulative CT'!$C$5*'Markowitz avec CT'!R11,IF('Markowitz avec CT'!R11&lt;=50000,'Feuille récapitulative CT'!$B$6+'Feuille récapitulative CT'!$C$6*'Markowitz avec CT'!R11,'Feuille récapitulative CT'!$B$7+'Feuille récapitulative CT'!$C$7*'Markowitz avec CT'!R11))),IF(R8="France",IF(R11&lt;=2500,'Feuille récapitulative CT'!$B$10,IF('Markowitz avec CT'!R11&lt;=5000,'Feuille récapitulative CT'!$B$11+'Feuille récapitulative CT'!$C$11*'Markowitz avec CT'!R11,IF('Markowitz avec CT'!R11&lt;=50000,'Feuille récapitulative CT'!$B$12+'Feuille récapitulative CT'!$C$12*'Markowitz avec CT'!R11,'Feuille récapitulative CT'!$B$7+'Feuille récapitulative CT'!$C$7*'Markowitz avec CT'!R11))),IF(R8="Pays-Bas",IF(R11&lt;=2500,'Feuille récapitulative CT'!$B$10,IF('Markowitz avec CT'!R11&lt;=5000,'Feuille récapitulative CT'!$B$11+'Feuille récapitulative CT'!$C$11*'Markowitz avec CT'!R11,IF('Markowitz avec CT'!R11&lt;=50000,'Feuille récapitulative CT'!$B$12+'Feuille récapitulative CT'!$C$12*'Markowitz avec CT'!R11,'Feuille récapitulative CT'!$B$7+'Feuille récapitulative CT'!$C$7*'Markowitz avec CT'!R11))), IF(R8="Allemagne",IF(R11&lt;=2500,'Feuille récapitulative CT'!$B$16+'Feuille récapitulative CT'!$C$16*'Markowitz avec CT'!R11, IF(R11&lt;=5000,'Feuille récapitulative CT'!$B$17+'Feuille récapitulative CT'!$C$17*'Markowitz avec CT'!R11,IF('Markowitz avec CT'!R11&lt;=50000,'Feuille récapitulative CT'!$B$18+'Feuille récapitulative CT'!$C$18*'Markowitz avec CT'!R11,'Feuille récapitulative CT'!$B$19+'Feuille récapitulative CT'!$C$19*'Markowitz avec CT'!R11))),IF(R8="Italie",IF(R11&lt;=2500,'Feuille récapitulative CT'!$B$22+'Feuille récapitulative CT'!$C$22*'Markowitz avec CT'!R11, IF(R11&lt;=5000,'Feuille récapitulative CT'!$B$23+'Feuille récapitulative CT'!$C$23*'Markowitz avec CT'!R11,IF(R11&lt;=50000,'Feuille récapitulative CT'!$B$24+'Feuille récapitulative CT'!$C$24*'Markowitz avec CT'!R11,'Feuille récapitulative CT'!$B$25+'Feuille récapitulative CT'!$C$25*'Markowitz avec CT'!R11))),IF(R8="Espagne",IF(R11&lt;=2500,'Feuille récapitulative CT'!$B$28,IF('Markowitz avec CT'!R11&lt;=5000,'Feuille récapitulative CT'!$B$29+'Feuille récapitulative CT'!$C$29*'Markowitz avec CT'!R11,IF('Markowitz avec CT'!R11&lt;=50000,'Feuille récapitulative CT'!$B$30+'Feuille récapitulative CT'!$C$30*'Markowitz avec CT'!R11,'Feuille récapitulative CT'!$B$31+'Feuille récapitulative CT'!$C$31*'Markowitz avec CT'!R11))),"PB")))))),0)</f>
        <v>20.7635370952176</v>
      </c>
      <c r="S15" s="85">
        <f>IF(S9&gt;0,IF(S8="Belgique",IF(S11&lt;=2500,'Feuille récapitulative CT'!$B$4,IF('Markowitz avec CT'!S11&lt;=5000,'Feuille récapitulative CT'!$B$5+'Feuille récapitulative CT'!$C$5*'Markowitz avec CT'!S11,IF('Markowitz avec CT'!S11&lt;=50000,'Feuille récapitulative CT'!$B$6+'Feuille récapitulative CT'!$C$6*'Markowitz avec CT'!S11,'Feuille récapitulative CT'!$B$7+'Feuille récapitulative CT'!$C$7*'Markowitz avec CT'!S11))),IF(S8="France",IF(S11&lt;=2500,'Feuille récapitulative CT'!$B$10,IF('Markowitz avec CT'!S11&lt;=5000,'Feuille récapitulative CT'!$B$11+'Feuille récapitulative CT'!$C$11*'Markowitz avec CT'!S11,IF('Markowitz avec CT'!S11&lt;=50000,'Feuille récapitulative CT'!$B$12+'Feuille récapitulative CT'!$C$12*'Markowitz avec CT'!S11,'Feuille récapitulative CT'!$B$7+'Feuille récapitulative CT'!$C$7*'Markowitz avec CT'!S11))),IF(S8="Pays-Bas",IF(S11&lt;=2500,'Feuille récapitulative CT'!$B$10,IF('Markowitz avec CT'!S11&lt;=5000,'Feuille récapitulative CT'!$B$11+'Feuille récapitulative CT'!$C$11*'Markowitz avec CT'!S11,IF('Markowitz avec CT'!S11&lt;=50000,'Feuille récapitulative CT'!$B$12+'Feuille récapitulative CT'!$C$12*'Markowitz avec CT'!S11,'Feuille récapitulative CT'!$B$7+'Feuille récapitulative CT'!$C$7*'Markowitz avec CT'!S11))), IF(S8="Allemagne",IF(S11&lt;=2500,'Feuille récapitulative CT'!$B$16+'Feuille récapitulative CT'!$C$16*'Markowitz avec CT'!S11, IF(S11&lt;=5000,'Feuille récapitulative CT'!$B$17+'Feuille récapitulative CT'!$C$17*'Markowitz avec CT'!S11,IF('Markowitz avec CT'!S11&lt;=50000,'Feuille récapitulative CT'!$B$18+'Feuille récapitulative CT'!$C$18*'Markowitz avec CT'!S11,'Feuille récapitulative CT'!$B$19+'Feuille récapitulative CT'!$C$19*'Markowitz avec CT'!S11))),IF(S8="Italie",IF(S11&lt;=2500,'Feuille récapitulative CT'!$B$22+'Feuille récapitulative CT'!$C$22*'Markowitz avec CT'!S11, IF(S11&lt;=5000,'Feuille récapitulative CT'!$B$23+'Feuille récapitulative CT'!$C$23*'Markowitz avec CT'!S11,IF(S11&lt;=50000,'Feuille récapitulative CT'!$B$24+'Feuille récapitulative CT'!$C$24*'Markowitz avec CT'!S11,'Feuille récapitulative CT'!$B$25+'Feuille récapitulative CT'!$C$25*'Markowitz avec CT'!S11))),IF(S8="Espagne",IF(S11&lt;=2500,'Feuille récapitulative CT'!$B$28,IF('Markowitz avec CT'!S11&lt;=5000,'Feuille récapitulative CT'!$B$29+'Feuille récapitulative CT'!$C$29*'Markowitz avec CT'!S11,IF('Markowitz avec CT'!S11&lt;=50000,'Feuille récapitulative CT'!$B$30+'Feuille récapitulative CT'!$C$30*'Markowitz avec CT'!S11,'Feuille récapitulative CT'!$B$31+'Feuille récapitulative CT'!$C$31*'Markowitz avec CT'!S11))),"PB")))))),0)</f>
        <v>0</v>
      </c>
      <c r="T15" s="85">
        <f>IF(T9&gt;0,IF(T8="Belgique",IF(T11&lt;=2500,'Feuille récapitulative CT'!$B$4,IF('Markowitz avec CT'!T11&lt;=5000,'Feuille récapitulative CT'!$B$5+'Feuille récapitulative CT'!$C$5*'Markowitz avec CT'!T11,IF('Markowitz avec CT'!T11&lt;=50000,'Feuille récapitulative CT'!$B$6+'Feuille récapitulative CT'!$C$6*'Markowitz avec CT'!T11,'Feuille récapitulative CT'!$B$7+'Feuille récapitulative CT'!$C$7*'Markowitz avec CT'!T11))),IF(T8="France",IF(T11&lt;=2500,'Feuille récapitulative CT'!$B$10,IF('Markowitz avec CT'!T11&lt;=5000,'Feuille récapitulative CT'!$B$11+'Feuille récapitulative CT'!$C$11*'Markowitz avec CT'!T11,IF('Markowitz avec CT'!T11&lt;=50000,'Feuille récapitulative CT'!$B$12+'Feuille récapitulative CT'!$C$12*'Markowitz avec CT'!T11,'Feuille récapitulative CT'!$B$7+'Feuille récapitulative CT'!$C$7*'Markowitz avec CT'!T11))),IF(T8="Pays-Bas",IF(T11&lt;=2500,'Feuille récapitulative CT'!$B$10,IF('Markowitz avec CT'!T11&lt;=5000,'Feuille récapitulative CT'!$B$11+'Feuille récapitulative CT'!$C$11*'Markowitz avec CT'!T11,IF('Markowitz avec CT'!T11&lt;=50000,'Feuille récapitulative CT'!$B$12+'Feuille récapitulative CT'!$C$12*'Markowitz avec CT'!T11,'Feuille récapitulative CT'!$B$7+'Feuille récapitulative CT'!$C$7*'Markowitz avec CT'!T11))), IF(T8="Allemagne",IF(T11&lt;=2500,'Feuille récapitulative CT'!$B$16+'Feuille récapitulative CT'!$C$16*'Markowitz avec CT'!T11, IF(T11&lt;=5000,'Feuille récapitulative CT'!$B$17+'Feuille récapitulative CT'!$C$17*'Markowitz avec CT'!T11,IF('Markowitz avec CT'!T11&lt;=50000,'Feuille récapitulative CT'!$B$18+'Feuille récapitulative CT'!$C$18*'Markowitz avec CT'!T11,'Feuille récapitulative CT'!$B$19+'Feuille récapitulative CT'!$C$19*'Markowitz avec CT'!T11))),IF(T8="Italie",IF(T11&lt;=2500,'Feuille récapitulative CT'!$B$22+'Feuille récapitulative CT'!$C$22*'Markowitz avec CT'!T11, IF(T11&lt;=5000,'Feuille récapitulative CT'!$B$23+'Feuille récapitulative CT'!$C$23*'Markowitz avec CT'!T11,IF(T11&lt;=50000,'Feuille récapitulative CT'!$B$24+'Feuille récapitulative CT'!$C$24*'Markowitz avec CT'!T11,'Feuille récapitulative CT'!$B$25+'Feuille récapitulative CT'!$C$25*'Markowitz avec CT'!T11))),IF(T8="Espagne",IF(T11&lt;=2500,'Feuille récapitulative CT'!$B$28,IF('Markowitz avec CT'!T11&lt;=5000,'Feuille récapitulative CT'!$B$29+'Feuille récapitulative CT'!$C$29*'Markowitz avec CT'!T11,IF('Markowitz avec CT'!T11&lt;=50000,'Feuille récapitulative CT'!$B$30+'Feuille récapitulative CT'!$C$30*'Markowitz avec CT'!T11,'Feuille récapitulative CT'!$B$31+'Feuille récapitulative CT'!$C$31*'Markowitz avec CT'!T11))),"PB")))))),0)</f>
        <v>0</v>
      </c>
      <c r="U15" s="85">
        <f>IF(U9&gt;0,IF(U8="Belgique",IF(U11&lt;=2500,'Feuille récapitulative CT'!$B$4,IF('Markowitz avec CT'!U11&lt;=5000,'Feuille récapitulative CT'!$B$5+'Feuille récapitulative CT'!$C$5*'Markowitz avec CT'!U11,IF('Markowitz avec CT'!U11&lt;=50000,'Feuille récapitulative CT'!$B$6+'Feuille récapitulative CT'!$C$6*'Markowitz avec CT'!U11,'Feuille récapitulative CT'!$B$7+'Feuille récapitulative CT'!$C$7*'Markowitz avec CT'!U11))),IF(U8="France",IF(U11&lt;=2500,'Feuille récapitulative CT'!$B$10,IF('Markowitz avec CT'!U11&lt;=5000,'Feuille récapitulative CT'!$B$11+'Feuille récapitulative CT'!$C$11*'Markowitz avec CT'!U11,IF('Markowitz avec CT'!U11&lt;=50000,'Feuille récapitulative CT'!$B$12+'Feuille récapitulative CT'!$C$12*'Markowitz avec CT'!U11,'Feuille récapitulative CT'!$B$7+'Feuille récapitulative CT'!$C$7*'Markowitz avec CT'!U11))),IF(U8="Pays-Bas",IF(U11&lt;=2500,'Feuille récapitulative CT'!$B$10,IF('Markowitz avec CT'!U11&lt;=5000,'Feuille récapitulative CT'!$B$11+'Feuille récapitulative CT'!$C$11*'Markowitz avec CT'!U11,IF('Markowitz avec CT'!U11&lt;=50000,'Feuille récapitulative CT'!$B$12+'Feuille récapitulative CT'!$C$12*'Markowitz avec CT'!U11,'Feuille récapitulative CT'!$B$7+'Feuille récapitulative CT'!$C$7*'Markowitz avec CT'!U11))), IF(U8="Allemagne",IF(U11&lt;=2500,'Feuille récapitulative CT'!$B$16+'Feuille récapitulative CT'!$C$16*'Markowitz avec CT'!U11, IF(U11&lt;=5000,'Feuille récapitulative CT'!$B$17+'Feuille récapitulative CT'!$C$17*'Markowitz avec CT'!U11,IF('Markowitz avec CT'!U11&lt;=50000,'Feuille récapitulative CT'!$B$18+'Feuille récapitulative CT'!$C$18*'Markowitz avec CT'!U11,'Feuille récapitulative CT'!$B$19+'Feuille récapitulative CT'!$C$19*'Markowitz avec CT'!U11))),IF(U8="Italie",IF(U11&lt;=2500,'Feuille récapitulative CT'!$B$22+'Feuille récapitulative CT'!$C$22*'Markowitz avec CT'!U11, IF(U11&lt;=5000,'Feuille récapitulative CT'!$B$23+'Feuille récapitulative CT'!$C$23*'Markowitz avec CT'!U11,IF(U11&lt;=50000,'Feuille récapitulative CT'!$B$24+'Feuille récapitulative CT'!$C$24*'Markowitz avec CT'!U11,'Feuille récapitulative CT'!$B$25+'Feuille récapitulative CT'!$C$25*'Markowitz avec CT'!U11))),IF(U8="Espagne",IF(U11&lt;=2500,'Feuille récapitulative CT'!$B$28,IF('Markowitz avec CT'!U11&lt;=5000,'Feuille récapitulative CT'!$B$29+'Feuille récapitulative CT'!$C$29*'Markowitz avec CT'!U11,IF('Markowitz avec CT'!U11&lt;=50000,'Feuille récapitulative CT'!$B$30+'Feuille récapitulative CT'!$C$30*'Markowitz avec CT'!U11,'Feuille récapitulative CT'!$B$31+'Feuille récapitulative CT'!$C$31*'Markowitz avec CT'!U11))),"PB")))))),0)</f>
        <v>0</v>
      </c>
      <c r="V15" s="85">
        <f>IF(V9&gt;0,IF(V8="Belgique",IF(V11&lt;=2500,'Feuille récapitulative CT'!$B$4,IF('Markowitz avec CT'!V11&lt;=5000,'Feuille récapitulative CT'!$B$5+'Feuille récapitulative CT'!$C$5*'Markowitz avec CT'!V11,IF('Markowitz avec CT'!V11&lt;=50000,'Feuille récapitulative CT'!$B$6+'Feuille récapitulative CT'!$C$6*'Markowitz avec CT'!V11,'Feuille récapitulative CT'!$B$7+'Feuille récapitulative CT'!$C$7*'Markowitz avec CT'!V11))),IF(V8="France",IF(V11&lt;=2500,'Feuille récapitulative CT'!$B$10,IF('Markowitz avec CT'!V11&lt;=5000,'Feuille récapitulative CT'!$B$11+'Feuille récapitulative CT'!$C$11*'Markowitz avec CT'!V11,IF('Markowitz avec CT'!V11&lt;=50000,'Feuille récapitulative CT'!$B$12+'Feuille récapitulative CT'!$C$12*'Markowitz avec CT'!V11,'Feuille récapitulative CT'!$B$7+'Feuille récapitulative CT'!$C$7*'Markowitz avec CT'!V11))),IF(V8="Pays-Bas",IF(V11&lt;=2500,'Feuille récapitulative CT'!$B$10,IF('Markowitz avec CT'!V11&lt;=5000,'Feuille récapitulative CT'!$B$11+'Feuille récapitulative CT'!$C$11*'Markowitz avec CT'!V11,IF('Markowitz avec CT'!V11&lt;=50000,'Feuille récapitulative CT'!$B$12+'Feuille récapitulative CT'!$C$12*'Markowitz avec CT'!V11,'Feuille récapitulative CT'!$B$7+'Feuille récapitulative CT'!$C$7*'Markowitz avec CT'!V11))), IF(V8="Allemagne",IF(V11&lt;=2500,'Feuille récapitulative CT'!$B$16+'Feuille récapitulative CT'!$C$16*'Markowitz avec CT'!V11, IF(V11&lt;=5000,'Feuille récapitulative CT'!$B$17+'Feuille récapitulative CT'!$C$17*'Markowitz avec CT'!V11,IF('Markowitz avec CT'!V11&lt;=50000,'Feuille récapitulative CT'!$B$18+'Feuille récapitulative CT'!$C$18*'Markowitz avec CT'!V11,'Feuille récapitulative CT'!$B$19+'Feuille récapitulative CT'!$C$19*'Markowitz avec CT'!V11))),IF(V8="Italie",IF(V11&lt;=2500,'Feuille récapitulative CT'!$B$22+'Feuille récapitulative CT'!$C$22*'Markowitz avec CT'!V11, IF(V11&lt;=5000,'Feuille récapitulative CT'!$B$23+'Feuille récapitulative CT'!$C$23*'Markowitz avec CT'!V11,IF(V11&lt;=50000,'Feuille récapitulative CT'!$B$24+'Feuille récapitulative CT'!$C$24*'Markowitz avec CT'!V11,'Feuille récapitulative CT'!$B$25+'Feuille récapitulative CT'!$C$25*'Markowitz avec CT'!V11))),IF(V8="Espagne",IF(V11&lt;=2500,'Feuille récapitulative CT'!$B$28,IF('Markowitz avec CT'!V11&lt;=5000,'Feuille récapitulative CT'!$B$29+'Feuille récapitulative CT'!$C$29*'Markowitz avec CT'!V11,IF('Markowitz avec CT'!V11&lt;=50000,'Feuille récapitulative CT'!$B$30+'Feuille récapitulative CT'!$C$30*'Markowitz avec CT'!V11,'Feuille récapitulative CT'!$B$31+'Feuille récapitulative CT'!$C$31*'Markowitz avec CT'!V11))),"PB")))))),0)</f>
        <v>0</v>
      </c>
      <c r="W15" s="85">
        <f>IF(W9&gt;0,IF(W8="Belgique",IF(W11&lt;=2500,'Feuille récapitulative CT'!$B$4,IF('Markowitz avec CT'!W11&lt;=5000,'Feuille récapitulative CT'!$B$5+'Feuille récapitulative CT'!$C$5*'Markowitz avec CT'!W11,IF('Markowitz avec CT'!W11&lt;=50000,'Feuille récapitulative CT'!$B$6+'Feuille récapitulative CT'!$C$6*'Markowitz avec CT'!W11,'Feuille récapitulative CT'!$B$7+'Feuille récapitulative CT'!$C$7*'Markowitz avec CT'!W11))),IF(W8="France",IF(W11&lt;=2500,'Feuille récapitulative CT'!$B$10,IF('Markowitz avec CT'!W11&lt;=5000,'Feuille récapitulative CT'!$B$11+'Feuille récapitulative CT'!$C$11*'Markowitz avec CT'!W11,IF('Markowitz avec CT'!W11&lt;=50000,'Feuille récapitulative CT'!$B$12+'Feuille récapitulative CT'!$C$12*'Markowitz avec CT'!W11,'Feuille récapitulative CT'!$B$7+'Feuille récapitulative CT'!$C$7*'Markowitz avec CT'!W11))),IF(W8="Pays-Bas",IF(W11&lt;=2500,'Feuille récapitulative CT'!$B$10,IF('Markowitz avec CT'!W11&lt;=5000,'Feuille récapitulative CT'!$B$11+'Feuille récapitulative CT'!$C$11*'Markowitz avec CT'!W11,IF('Markowitz avec CT'!W11&lt;=50000,'Feuille récapitulative CT'!$B$12+'Feuille récapitulative CT'!$C$12*'Markowitz avec CT'!W11,'Feuille récapitulative CT'!$B$7+'Feuille récapitulative CT'!$C$7*'Markowitz avec CT'!W11))), IF(W8="Allemagne",IF(W11&lt;=2500,'Feuille récapitulative CT'!$B$16+'Feuille récapitulative CT'!$C$16*'Markowitz avec CT'!W11, IF(W11&lt;=5000,'Feuille récapitulative CT'!$B$17+'Feuille récapitulative CT'!$C$17*'Markowitz avec CT'!W11,IF('Markowitz avec CT'!W11&lt;=50000,'Feuille récapitulative CT'!$B$18+'Feuille récapitulative CT'!$C$18*'Markowitz avec CT'!W11,'Feuille récapitulative CT'!$B$19+'Feuille récapitulative CT'!$C$19*'Markowitz avec CT'!W11))),IF(W8="Italie",IF(W11&lt;=2500,'Feuille récapitulative CT'!$B$22+'Feuille récapitulative CT'!$C$22*'Markowitz avec CT'!W11, IF(W11&lt;=5000,'Feuille récapitulative CT'!$B$23+'Feuille récapitulative CT'!$C$23*'Markowitz avec CT'!W11,IF(W11&lt;=50000,'Feuille récapitulative CT'!$B$24+'Feuille récapitulative CT'!$C$24*'Markowitz avec CT'!W11,'Feuille récapitulative CT'!$B$25+'Feuille récapitulative CT'!$C$25*'Markowitz avec CT'!W11))),IF(W8="Espagne",IF(W11&lt;=2500,'Feuille récapitulative CT'!$B$28,IF('Markowitz avec CT'!W11&lt;=5000,'Feuille récapitulative CT'!$B$29+'Feuille récapitulative CT'!$C$29*'Markowitz avec CT'!W11,IF('Markowitz avec CT'!W11&lt;=50000,'Feuille récapitulative CT'!$B$30+'Feuille récapitulative CT'!$C$30*'Markowitz avec CT'!W11,'Feuille récapitulative CT'!$B$31+'Feuille récapitulative CT'!$C$31*'Markowitz avec CT'!W11))),"PB")))))),0)</f>
        <v>0</v>
      </c>
      <c r="X15" s="85">
        <f>IF(X9&gt;0,IF(X8="Belgique",IF(X11&lt;=2500,'Feuille récapitulative CT'!$B$4,IF('Markowitz avec CT'!X11&lt;=5000,'Feuille récapitulative CT'!$B$5+'Feuille récapitulative CT'!$C$5*'Markowitz avec CT'!X11,IF('Markowitz avec CT'!X11&lt;=50000,'Feuille récapitulative CT'!$B$6+'Feuille récapitulative CT'!$C$6*'Markowitz avec CT'!X11,'Feuille récapitulative CT'!$B$7+'Feuille récapitulative CT'!$C$7*'Markowitz avec CT'!X11))),IF(X8="France",IF(X11&lt;=2500,'Feuille récapitulative CT'!$B$10,IF('Markowitz avec CT'!X11&lt;=5000,'Feuille récapitulative CT'!$B$11+'Feuille récapitulative CT'!$C$11*'Markowitz avec CT'!X11,IF('Markowitz avec CT'!X11&lt;=50000,'Feuille récapitulative CT'!$B$12+'Feuille récapitulative CT'!$C$12*'Markowitz avec CT'!X11,'Feuille récapitulative CT'!$B$7+'Feuille récapitulative CT'!$C$7*'Markowitz avec CT'!X11))),IF(X8="Pays-Bas",IF(X11&lt;=2500,'Feuille récapitulative CT'!$B$10,IF('Markowitz avec CT'!X11&lt;=5000,'Feuille récapitulative CT'!$B$11+'Feuille récapitulative CT'!$C$11*'Markowitz avec CT'!X11,IF('Markowitz avec CT'!X11&lt;=50000,'Feuille récapitulative CT'!$B$12+'Feuille récapitulative CT'!$C$12*'Markowitz avec CT'!X11,'Feuille récapitulative CT'!$B$7+'Feuille récapitulative CT'!$C$7*'Markowitz avec CT'!X11))), IF(X8="Allemagne",IF(X11&lt;=2500,'Feuille récapitulative CT'!$B$16+'Feuille récapitulative CT'!$C$16*'Markowitz avec CT'!X11, IF(X11&lt;=5000,'Feuille récapitulative CT'!$B$17+'Feuille récapitulative CT'!$C$17*'Markowitz avec CT'!X11,IF('Markowitz avec CT'!X11&lt;=50000,'Feuille récapitulative CT'!$B$18+'Feuille récapitulative CT'!$C$18*'Markowitz avec CT'!X11,'Feuille récapitulative CT'!$B$19+'Feuille récapitulative CT'!$C$19*'Markowitz avec CT'!X11))),IF(X8="Italie",IF(X11&lt;=2500,'Feuille récapitulative CT'!$B$22+'Feuille récapitulative CT'!$C$22*'Markowitz avec CT'!X11, IF(X11&lt;=5000,'Feuille récapitulative CT'!$B$23+'Feuille récapitulative CT'!$C$23*'Markowitz avec CT'!X11,IF(X11&lt;=50000,'Feuille récapitulative CT'!$B$24+'Feuille récapitulative CT'!$C$24*'Markowitz avec CT'!X11,'Feuille récapitulative CT'!$B$25+'Feuille récapitulative CT'!$C$25*'Markowitz avec CT'!X11))),IF(X8="Espagne",IF(X11&lt;=2500,'Feuille récapitulative CT'!$B$28,IF('Markowitz avec CT'!X11&lt;=5000,'Feuille récapitulative CT'!$B$29+'Feuille récapitulative CT'!$C$29*'Markowitz avec CT'!X11,IF('Markowitz avec CT'!X11&lt;=50000,'Feuille récapitulative CT'!$B$30+'Feuille récapitulative CT'!$C$30*'Markowitz avec CT'!X11,'Feuille récapitulative CT'!$B$31+'Feuille récapitulative CT'!$C$31*'Markowitz avec CT'!X11))),"PB")))))),0)</f>
        <v>0</v>
      </c>
      <c r="Y15" s="85">
        <f>IF(Y9&gt;0,IF(Y8="Belgique",IF(Y11&lt;=2500,'Feuille récapitulative CT'!$B$4,IF('Markowitz avec CT'!Y11&lt;=5000,'Feuille récapitulative CT'!$B$5+'Feuille récapitulative CT'!$C$5*'Markowitz avec CT'!Y11,IF('Markowitz avec CT'!Y11&lt;=50000,'Feuille récapitulative CT'!$B$6+'Feuille récapitulative CT'!$C$6*'Markowitz avec CT'!Y11,'Feuille récapitulative CT'!$B$7+'Feuille récapitulative CT'!$C$7*'Markowitz avec CT'!Y11))),IF(Y8="France",IF(Y11&lt;=2500,'Feuille récapitulative CT'!$B$10,IF('Markowitz avec CT'!Y11&lt;=5000,'Feuille récapitulative CT'!$B$11+'Feuille récapitulative CT'!$C$11*'Markowitz avec CT'!Y11,IF('Markowitz avec CT'!Y11&lt;=50000,'Feuille récapitulative CT'!$B$12+'Feuille récapitulative CT'!$C$12*'Markowitz avec CT'!Y11,'Feuille récapitulative CT'!$B$7+'Feuille récapitulative CT'!$C$7*'Markowitz avec CT'!Y11))),IF(Y8="Pays-Bas",IF(Y11&lt;=2500,'Feuille récapitulative CT'!$B$10,IF('Markowitz avec CT'!Y11&lt;=5000,'Feuille récapitulative CT'!$B$11+'Feuille récapitulative CT'!$C$11*'Markowitz avec CT'!Y11,IF('Markowitz avec CT'!Y11&lt;=50000,'Feuille récapitulative CT'!$B$12+'Feuille récapitulative CT'!$C$12*'Markowitz avec CT'!Y11,'Feuille récapitulative CT'!$B$7+'Feuille récapitulative CT'!$C$7*'Markowitz avec CT'!Y11))), IF(Y8="Allemagne",IF(Y11&lt;=2500,'Feuille récapitulative CT'!$B$16+'Feuille récapitulative CT'!$C$16*'Markowitz avec CT'!Y11, IF(Y11&lt;=5000,'Feuille récapitulative CT'!$B$17+'Feuille récapitulative CT'!$C$17*'Markowitz avec CT'!Y11,IF('Markowitz avec CT'!Y11&lt;=50000,'Feuille récapitulative CT'!$B$18+'Feuille récapitulative CT'!$C$18*'Markowitz avec CT'!Y11,'Feuille récapitulative CT'!$B$19+'Feuille récapitulative CT'!$C$19*'Markowitz avec CT'!Y11))),IF(Y8="Italie",IF(Y11&lt;=2500,'Feuille récapitulative CT'!$B$22+'Feuille récapitulative CT'!$C$22*'Markowitz avec CT'!Y11, IF(Y11&lt;=5000,'Feuille récapitulative CT'!$B$23+'Feuille récapitulative CT'!$C$23*'Markowitz avec CT'!Y11,IF(Y11&lt;=50000,'Feuille récapitulative CT'!$B$24+'Feuille récapitulative CT'!$C$24*'Markowitz avec CT'!Y11,'Feuille récapitulative CT'!$B$25+'Feuille récapitulative CT'!$C$25*'Markowitz avec CT'!Y11))),IF(Y8="Espagne",IF(Y11&lt;=2500,'Feuille récapitulative CT'!$B$28,IF('Markowitz avec CT'!Y11&lt;=5000,'Feuille récapitulative CT'!$B$29+'Feuille récapitulative CT'!$C$29*'Markowitz avec CT'!Y11,IF('Markowitz avec CT'!Y11&lt;=50000,'Feuille récapitulative CT'!$B$30+'Feuille récapitulative CT'!$C$30*'Markowitz avec CT'!Y11,'Feuille récapitulative CT'!$B$31+'Feuille récapitulative CT'!$C$31*'Markowitz avec CT'!Y11))),"PB")))))),0)</f>
        <v>0</v>
      </c>
      <c r="Z15" s="85">
        <f>IF(Z9&gt;0,IF(Z8="Belgique",IF(Z11&lt;=2500,'Feuille récapitulative CT'!$B$4,IF('Markowitz avec CT'!Z11&lt;=5000,'Feuille récapitulative CT'!$B$5+'Feuille récapitulative CT'!$C$5*'Markowitz avec CT'!Z11,IF('Markowitz avec CT'!Z11&lt;=50000,'Feuille récapitulative CT'!$B$6+'Feuille récapitulative CT'!$C$6*'Markowitz avec CT'!Z11,'Feuille récapitulative CT'!$B$7+'Feuille récapitulative CT'!$C$7*'Markowitz avec CT'!Z11))),IF(Z8="France",IF(Z11&lt;=2500,'Feuille récapitulative CT'!$B$10,IF('Markowitz avec CT'!Z11&lt;=5000,'Feuille récapitulative CT'!$B$11+'Feuille récapitulative CT'!$C$11*'Markowitz avec CT'!Z11,IF('Markowitz avec CT'!Z11&lt;=50000,'Feuille récapitulative CT'!$B$12+'Feuille récapitulative CT'!$C$12*'Markowitz avec CT'!Z11,'Feuille récapitulative CT'!$B$7+'Feuille récapitulative CT'!$C$7*'Markowitz avec CT'!Z11))),IF(Z8="Pays-Bas",IF(Z11&lt;=2500,'Feuille récapitulative CT'!$B$10,IF('Markowitz avec CT'!Z11&lt;=5000,'Feuille récapitulative CT'!$B$11+'Feuille récapitulative CT'!$C$11*'Markowitz avec CT'!Z11,IF('Markowitz avec CT'!Z11&lt;=50000,'Feuille récapitulative CT'!$B$12+'Feuille récapitulative CT'!$C$12*'Markowitz avec CT'!Z11,'Feuille récapitulative CT'!$B$7+'Feuille récapitulative CT'!$C$7*'Markowitz avec CT'!Z11))), IF(Z8="Allemagne",IF(Z11&lt;=2500,'Feuille récapitulative CT'!$B$16+'Feuille récapitulative CT'!$C$16*'Markowitz avec CT'!Z11, IF(Z11&lt;=5000,'Feuille récapitulative CT'!$B$17+'Feuille récapitulative CT'!$C$17*'Markowitz avec CT'!Z11,IF('Markowitz avec CT'!Z11&lt;=50000,'Feuille récapitulative CT'!$B$18+'Feuille récapitulative CT'!$C$18*'Markowitz avec CT'!Z11,'Feuille récapitulative CT'!$B$19+'Feuille récapitulative CT'!$C$19*'Markowitz avec CT'!Z11))),IF(Z8="Italie",IF(Z11&lt;=2500,'Feuille récapitulative CT'!$B$22+'Feuille récapitulative CT'!$C$22*'Markowitz avec CT'!Z11, IF(Z11&lt;=5000,'Feuille récapitulative CT'!$B$23+'Feuille récapitulative CT'!$C$23*'Markowitz avec CT'!Z11,IF(Z11&lt;=50000,'Feuille récapitulative CT'!$B$24+'Feuille récapitulative CT'!$C$24*'Markowitz avec CT'!Z11,'Feuille récapitulative CT'!$B$25+'Feuille récapitulative CT'!$C$25*'Markowitz avec CT'!Z11))),IF(Z8="Espagne",IF(Z11&lt;=2500,'Feuille récapitulative CT'!$B$28,IF('Markowitz avec CT'!Z11&lt;=5000,'Feuille récapitulative CT'!$B$29+'Feuille récapitulative CT'!$C$29*'Markowitz avec CT'!Z11,IF('Markowitz avec CT'!Z11&lt;=50000,'Feuille récapitulative CT'!$B$30+'Feuille récapitulative CT'!$C$30*'Markowitz avec CT'!Z11,'Feuille récapitulative CT'!$B$31+'Feuille récapitulative CT'!$C$31*'Markowitz avec CT'!Z11))),"PB")))))),0)</f>
        <v>22.292281045948769</v>
      </c>
      <c r="AA15" s="85">
        <f>IF(AA9&gt;0,IF(AA8="Belgique",IF(AA11&lt;=2500,'Feuille récapitulative CT'!$B$4,IF('Markowitz avec CT'!AA11&lt;=5000,'Feuille récapitulative CT'!$B$5+'Feuille récapitulative CT'!$C$5*'Markowitz avec CT'!AA11,IF('Markowitz avec CT'!AA11&lt;=50000,'Feuille récapitulative CT'!$B$6+'Feuille récapitulative CT'!$C$6*'Markowitz avec CT'!AA11,'Feuille récapitulative CT'!$B$7+'Feuille récapitulative CT'!$C$7*'Markowitz avec CT'!AA11))),IF(AA8="France",IF(AA11&lt;=2500,'Feuille récapitulative CT'!$B$10,IF('Markowitz avec CT'!AA11&lt;=5000,'Feuille récapitulative CT'!$B$11+'Feuille récapitulative CT'!$C$11*'Markowitz avec CT'!AA11,IF('Markowitz avec CT'!AA11&lt;=50000,'Feuille récapitulative CT'!$B$12+'Feuille récapitulative CT'!$C$12*'Markowitz avec CT'!AA11,'Feuille récapitulative CT'!$B$7+'Feuille récapitulative CT'!$C$7*'Markowitz avec CT'!AA11))),IF(AA8="Pays-Bas",IF(AA11&lt;=2500,'Feuille récapitulative CT'!$B$10,IF('Markowitz avec CT'!AA11&lt;=5000,'Feuille récapitulative CT'!$B$11+'Feuille récapitulative CT'!$C$11*'Markowitz avec CT'!AA11,IF('Markowitz avec CT'!AA11&lt;=50000,'Feuille récapitulative CT'!$B$12+'Feuille récapitulative CT'!$C$12*'Markowitz avec CT'!AA11,'Feuille récapitulative CT'!$B$7+'Feuille récapitulative CT'!$C$7*'Markowitz avec CT'!AA11))), IF(AA8="Allemagne",IF(AA11&lt;=2500,'Feuille récapitulative CT'!$B$16+'Feuille récapitulative CT'!$C$16*'Markowitz avec CT'!AA11, IF(AA11&lt;=5000,'Feuille récapitulative CT'!$B$17+'Feuille récapitulative CT'!$C$17*'Markowitz avec CT'!AA11,IF('Markowitz avec CT'!AA11&lt;=50000,'Feuille récapitulative CT'!$B$18+'Feuille récapitulative CT'!$C$18*'Markowitz avec CT'!AA11,'Feuille récapitulative CT'!$B$19+'Feuille récapitulative CT'!$C$19*'Markowitz avec CT'!AA11))),IF(AA8="Italie",IF(AA11&lt;=2500,'Feuille récapitulative CT'!$B$22+'Feuille récapitulative CT'!$C$22*'Markowitz avec CT'!AA11, IF(AA11&lt;=5000,'Feuille récapitulative CT'!$B$23+'Feuille récapitulative CT'!$C$23*'Markowitz avec CT'!AA11,IF(AA11&lt;=50000,'Feuille récapitulative CT'!$B$24+'Feuille récapitulative CT'!$C$24*'Markowitz avec CT'!AA11,'Feuille récapitulative CT'!$B$25+'Feuille récapitulative CT'!$C$25*'Markowitz avec CT'!AA11))),IF(AA8="Espagne",IF(AA11&lt;=2500,'Feuille récapitulative CT'!$B$28,IF('Markowitz avec CT'!AA11&lt;=5000,'Feuille récapitulative CT'!$B$29+'Feuille récapitulative CT'!$C$29*'Markowitz avec CT'!AA11,IF('Markowitz avec CT'!AA11&lt;=50000,'Feuille récapitulative CT'!$B$30+'Feuille récapitulative CT'!$C$30*'Markowitz avec CT'!AA11,'Feuille récapitulative CT'!$B$31+'Feuille récapitulative CT'!$C$31*'Markowitz avec CT'!AA11))),"PB")))))),0)</f>
        <v>0</v>
      </c>
      <c r="AB15" s="85">
        <f>IF(AB9&gt;0,IF(AB8="Belgique",IF(AB11&lt;=2500,'Feuille récapitulative CT'!$B$4,IF('Markowitz avec CT'!AB11&lt;=5000,'Feuille récapitulative CT'!$B$5+'Feuille récapitulative CT'!$C$5*'Markowitz avec CT'!AB11,IF('Markowitz avec CT'!AB11&lt;=50000,'Feuille récapitulative CT'!$B$6+'Feuille récapitulative CT'!$C$6*'Markowitz avec CT'!AB11,'Feuille récapitulative CT'!$B$7+'Feuille récapitulative CT'!$C$7*'Markowitz avec CT'!AB11))),IF(AB8="France",IF(AB11&lt;=2500,'Feuille récapitulative CT'!$B$10,IF('Markowitz avec CT'!AB11&lt;=5000,'Feuille récapitulative CT'!$B$11+'Feuille récapitulative CT'!$C$11*'Markowitz avec CT'!AB11,IF('Markowitz avec CT'!AB11&lt;=50000,'Feuille récapitulative CT'!$B$12+'Feuille récapitulative CT'!$C$12*'Markowitz avec CT'!AB11,'Feuille récapitulative CT'!$B$7+'Feuille récapitulative CT'!$C$7*'Markowitz avec CT'!AB11))),IF(AB8="Pays-Bas",IF(AB11&lt;=2500,'Feuille récapitulative CT'!$B$10,IF('Markowitz avec CT'!AB11&lt;=5000,'Feuille récapitulative CT'!$B$11+'Feuille récapitulative CT'!$C$11*'Markowitz avec CT'!AB11,IF('Markowitz avec CT'!AB11&lt;=50000,'Feuille récapitulative CT'!$B$12+'Feuille récapitulative CT'!$C$12*'Markowitz avec CT'!AB11,'Feuille récapitulative CT'!$B$7+'Feuille récapitulative CT'!$C$7*'Markowitz avec CT'!AB11))), IF(AB8="Allemagne",IF(AB11&lt;=2500,'Feuille récapitulative CT'!$B$16+'Feuille récapitulative CT'!$C$16*'Markowitz avec CT'!AB11, IF(AB11&lt;=5000,'Feuille récapitulative CT'!$B$17+'Feuille récapitulative CT'!$C$17*'Markowitz avec CT'!AB11,IF('Markowitz avec CT'!AB11&lt;=50000,'Feuille récapitulative CT'!$B$18+'Feuille récapitulative CT'!$C$18*'Markowitz avec CT'!AB11,'Feuille récapitulative CT'!$B$19+'Feuille récapitulative CT'!$C$19*'Markowitz avec CT'!AB11))),IF(AB8="Italie",IF(AB11&lt;=2500,'Feuille récapitulative CT'!$B$22+'Feuille récapitulative CT'!$C$22*'Markowitz avec CT'!AB11, IF(AB11&lt;=5000,'Feuille récapitulative CT'!$B$23+'Feuille récapitulative CT'!$C$23*'Markowitz avec CT'!AB11,IF(AB11&lt;=50000,'Feuille récapitulative CT'!$B$24+'Feuille récapitulative CT'!$C$24*'Markowitz avec CT'!AB11,'Feuille récapitulative CT'!$B$25+'Feuille récapitulative CT'!$C$25*'Markowitz avec CT'!AB11))),IF(AB8="Espagne",IF(AB11&lt;=2500,'Feuille récapitulative CT'!$B$28,IF('Markowitz avec CT'!AB11&lt;=5000,'Feuille récapitulative CT'!$B$29+'Feuille récapitulative CT'!$C$29*'Markowitz avec CT'!AB11,IF('Markowitz avec CT'!AB11&lt;=50000,'Feuille récapitulative CT'!$B$30+'Feuille récapitulative CT'!$C$30*'Markowitz avec CT'!AB11,'Feuille récapitulative CT'!$B$31+'Feuille récapitulative CT'!$C$31*'Markowitz avec CT'!AB11))),"PB")))))),0)</f>
        <v>0</v>
      </c>
      <c r="AC15" s="85">
        <f>IF(AC9&gt;0,IF(AC8="Belgique",IF(AC11&lt;=2500,'Feuille récapitulative CT'!$B$4,IF('Markowitz avec CT'!AC11&lt;=5000,'Feuille récapitulative CT'!$B$5+'Feuille récapitulative CT'!$C$5*'Markowitz avec CT'!AC11,IF('Markowitz avec CT'!AC11&lt;=50000,'Feuille récapitulative CT'!$B$6+'Feuille récapitulative CT'!$C$6*'Markowitz avec CT'!AC11,'Feuille récapitulative CT'!$B$7+'Feuille récapitulative CT'!$C$7*'Markowitz avec CT'!AC11))),IF(AC8="France",IF(AC11&lt;=2500,'Feuille récapitulative CT'!$B$10,IF('Markowitz avec CT'!AC11&lt;=5000,'Feuille récapitulative CT'!$B$11+'Feuille récapitulative CT'!$C$11*'Markowitz avec CT'!AC11,IF('Markowitz avec CT'!AC11&lt;=50000,'Feuille récapitulative CT'!$B$12+'Feuille récapitulative CT'!$C$12*'Markowitz avec CT'!AC11,'Feuille récapitulative CT'!$B$7+'Feuille récapitulative CT'!$C$7*'Markowitz avec CT'!AC11))),IF(AC8="Pays-Bas",IF(AC11&lt;=2500,'Feuille récapitulative CT'!$B$10,IF('Markowitz avec CT'!AC11&lt;=5000,'Feuille récapitulative CT'!$B$11+'Feuille récapitulative CT'!$C$11*'Markowitz avec CT'!AC11,IF('Markowitz avec CT'!AC11&lt;=50000,'Feuille récapitulative CT'!$B$12+'Feuille récapitulative CT'!$C$12*'Markowitz avec CT'!AC11,'Feuille récapitulative CT'!$B$7+'Feuille récapitulative CT'!$C$7*'Markowitz avec CT'!AC11))), IF(AC8="Allemagne",IF(AC11&lt;=2500,'Feuille récapitulative CT'!$B$16+'Feuille récapitulative CT'!$C$16*'Markowitz avec CT'!AC11, IF(AC11&lt;=5000,'Feuille récapitulative CT'!$B$17+'Feuille récapitulative CT'!$C$17*'Markowitz avec CT'!AC11,IF('Markowitz avec CT'!AC11&lt;=50000,'Feuille récapitulative CT'!$B$18+'Feuille récapitulative CT'!$C$18*'Markowitz avec CT'!AC11,'Feuille récapitulative CT'!$B$19+'Feuille récapitulative CT'!$C$19*'Markowitz avec CT'!AC11))),IF(AC8="Italie",IF(AC11&lt;=2500,'Feuille récapitulative CT'!$B$22+'Feuille récapitulative CT'!$C$22*'Markowitz avec CT'!AC11, IF(AC11&lt;=5000,'Feuille récapitulative CT'!$B$23+'Feuille récapitulative CT'!$C$23*'Markowitz avec CT'!AC11,IF(AC11&lt;=50000,'Feuille récapitulative CT'!$B$24+'Feuille récapitulative CT'!$C$24*'Markowitz avec CT'!AC11,'Feuille récapitulative CT'!$B$25+'Feuille récapitulative CT'!$C$25*'Markowitz avec CT'!AC11))),IF(AC8="Espagne",IF(AC11&lt;=2500,'Feuille récapitulative CT'!$B$28,IF('Markowitz avec CT'!AC11&lt;=5000,'Feuille récapitulative CT'!$B$29+'Feuille récapitulative CT'!$C$29*'Markowitz avec CT'!AC11,IF('Markowitz avec CT'!AC11&lt;=50000,'Feuille récapitulative CT'!$B$30+'Feuille récapitulative CT'!$C$30*'Markowitz avec CT'!AC11,'Feuille récapitulative CT'!$B$31+'Feuille récapitulative CT'!$C$31*'Markowitz avec CT'!AC11))),"PB")))))),0)</f>
        <v>12.074881293847602</v>
      </c>
      <c r="AD15" s="85">
        <f>IF(AD9&gt;0,IF(AD8="Belgique",IF(AD11&lt;=2500,'Feuille récapitulative CT'!$B$4,IF('Markowitz avec CT'!AD11&lt;=5000,'Feuille récapitulative CT'!$B$5+'Feuille récapitulative CT'!$C$5*'Markowitz avec CT'!AD11,IF('Markowitz avec CT'!AD11&lt;=50000,'Feuille récapitulative CT'!$B$6+'Feuille récapitulative CT'!$C$6*'Markowitz avec CT'!AD11,'Feuille récapitulative CT'!$B$7+'Feuille récapitulative CT'!$C$7*'Markowitz avec CT'!AD11))),IF(AD8="France",IF(AD11&lt;=2500,'Feuille récapitulative CT'!$B$10,IF('Markowitz avec CT'!AD11&lt;=5000,'Feuille récapitulative CT'!$B$11+'Feuille récapitulative CT'!$C$11*'Markowitz avec CT'!AD11,IF('Markowitz avec CT'!AD11&lt;=50000,'Feuille récapitulative CT'!$B$12+'Feuille récapitulative CT'!$C$12*'Markowitz avec CT'!AD11,'Feuille récapitulative CT'!$B$7+'Feuille récapitulative CT'!$C$7*'Markowitz avec CT'!AD11))),IF(AD8="Pays-Bas",IF(AD11&lt;=2500,'Feuille récapitulative CT'!$B$10,IF('Markowitz avec CT'!AD11&lt;=5000,'Feuille récapitulative CT'!$B$11+'Feuille récapitulative CT'!$C$11*'Markowitz avec CT'!AD11,IF('Markowitz avec CT'!AD11&lt;=50000,'Feuille récapitulative CT'!$B$12+'Feuille récapitulative CT'!$C$12*'Markowitz avec CT'!AD11,'Feuille récapitulative CT'!$B$7+'Feuille récapitulative CT'!$C$7*'Markowitz avec CT'!AD11))), IF(AD8="Allemagne",IF(AD11&lt;=2500,'Feuille récapitulative CT'!$B$16+'Feuille récapitulative CT'!$C$16*'Markowitz avec CT'!AD11, IF(AD11&lt;=5000,'Feuille récapitulative CT'!$B$17+'Feuille récapitulative CT'!$C$17*'Markowitz avec CT'!AD11,IF('Markowitz avec CT'!AD11&lt;=50000,'Feuille récapitulative CT'!$B$18+'Feuille récapitulative CT'!$C$18*'Markowitz avec CT'!AD11,'Feuille récapitulative CT'!$B$19+'Feuille récapitulative CT'!$C$19*'Markowitz avec CT'!AD11))),IF(AD8="Italie",IF(AD11&lt;=2500,'Feuille récapitulative CT'!$B$22+'Feuille récapitulative CT'!$C$22*'Markowitz avec CT'!AD11, IF(AD11&lt;=5000,'Feuille récapitulative CT'!$B$23+'Feuille récapitulative CT'!$C$23*'Markowitz avec CT'!AD11,IF(AD11&lt;=50000,'Feuille récapitulative CT'!$B$24+'Feuille récapitulative CT'!$C$24*'Markowitz avec CT'!AD11,'Feuille récapitulative CT'!$B$25+'Feuille récapitulative CT'!$C$25*'Markowitz avec CT'!AD11))),IF(AD8="Espagne",IF(AD11&lt;=2500,'Feuille récapitulative CT'!$B$28,IF('Markowitz avec CT'!AD11&lt;=5000,'Feuille récapitulative CT'!$B$29+'Feuille récapitulative CT'!$C$29*'Markowitz avec CT'!AD11,IF('Markowitz avec CT'!AD11&lt;=50000,'Feuille récapitulative CT'!$B$30+'Feuille récapitulative CT'!$C$30*'Markowitz avec CT'!AD11,'Feuille récapitulative CT'!$B$31+'Feuille récapitulative CT'!$C$31*'Markowitz avec CT'!AD11))),"PB")))))),0)</f>
        <v>0</v>
      </c>
      <c r="AE15" s="85">
        <f>IF(AE9&gt;0,IF(AE8="Belgique",IF(AE11&lt;=2500,'Feuille récapitulative CT'!$B$4,IF('Markowitz avec CT'!AE11&lt;=5000,'Feuille récapitulative CT'!$B$5+'Feuille récapitulative CT'!$C$5*'Markowitz avec CT'!AE11,IF('Markowitz avec CT'!AE11&lt;=50000,'Feuille récapitulative CT'!$B$6+'Feuille récapitulative CT'!$C$6*'Markowitz avec CT'!AE11,'Feuille récapitulative CT'!$B$7+'Feuille récapitulative CT'!$C$7*'Markowitz avec CT'!AE11))),IF(AE8="France",IF(AE11&lt;=2500,'Feuille récapitulative CT'!$B$10,IF('Markowitz avec CT'!AE11&lt;=5000,'Feuille récapitulative CT'!$B$11+'Feuille récapitulative CT'!$C$11*'Markowitz avec CT'!AE11,IF('Markowitz avec CT'!AE11&lt;=50000,'Feuille récapitulative CT'!$B$12+'Feuille récapitulative CT'!$C$12*'Markowitz avec CT'!AE11,'Feuille récapitulative CT'!$B$7+'Feuille récapitulative CT'!$C$7*'Markowitz avec CT'!AE11))),IF(AE8="Pays-Bas",IF(AE11&lt;=2500,'Feuille récapitulative CT'!$B$10,IF('Markowitz avec CT'!AE11&lt;=5000,'Feuille récapitulative CT'!$B$11+'Feuille récapitulative CT'!$C$11*'Markowitz avec CT'!AE11,IF('Markowitz avec CT'!AE11&lt;=50000,'Feuille récapitulative CT'!$B$12+'Feuille récapitulative CT'!$C$12*'Markowitz avec CT'!AE11,'Feuille récapitulative CT'!$B$7+'Feuille récapitulative CT'!$C$7*'Markowitz avec CT'!AE11))), IF(AE8="Allemagne",IF(AE11&lt;=2500,'Feuille récapitulative CT'!$B$16+'Feuille récapitulative CT'!$C$16*'Markowitz avec CT'!AE11, IF(AE11&lt;=5000,'Feuille récapitulative CT'!$B$17+'Feuille récapitulative CT'!$C$17*'Markowitz avec CT'!AE11,IF('Markowitz avec CT'!AE11&lt;=50000,'Feuille récapitulative CT'!$B$18+'Feuille récapitulative CT'!$C$18*'Markowitz avec CT'!AE11,'Feuille récapitulative CT'!$B$19+'Feuille récapitulative CT'!$C$19*'Markowitz avec CT'!AE11))),IF(AE8="Italie",IF(AE11&lt;=2500,'Feuille récapitulative CT'!$B$22+'Feuille récapitulative CT'!$C$22*'Markowitz avec CT'!AE11, IF(AE11&lt;=5000,'Feuille récapitulative CT'!$B$23+'Feuille récapitulative CT'!$C$23*'Markowitz avec CT'!AE11,IF(AE11&lt;=50000,'Feuille récapitulative CT'!$B$24+'Feuille récapitulative CT'!$C$24*'Markowitz avec CT'!AE11,'Feuille récapitulative CT'!$B$25+'Feuille récapitulative CT'!$C$25*'Markowitz avec CT'!AE11))),IF(AE8="Espagne",IF(AE11&lt;=2500,'Feuille récapitulative CT'!$B$28,IF('Markowitz avec CT'!AE11&lt;=5000,'Feuille récapitulative CT'!$B$29+'Feuille récapitulative CT'!$C$29*'Markowitz avec CT'!AE11,IF('Markowitz avec CT'!AE11&lt;=50000,'Feuille récapitulative CT'!$B$30+'Feuille récapitulative CT'!$C$30*'Markowitz avec CT'!AE11,'Feuille récapitulative CT'!$B$31+'Feuille récapitulative CT'!$C$31*'Markowitz avec CT'!AE11))),"PB")))))),0)</f>
        <v>0</v>
      </c>
      <c r="AF15" s="85">
        <f>IF(AF9&gt;0,IF(AF8="Belgique",IF(AF11&lt;=2500,'Feuille récapitulative CT'!$B$4,IF('Markowitz avec CT'!AF11&lt;=5000,'Feuille récapitulative CT'!$B$5+'Feuille récapitulative CT'!$C$5*'Markowitz avec CT'!AF11,IF('Markowitz avec CT'!AF11&lt;=50000,'Feuille récapitulative CT'!$B$6+'Feuille récapitulative CT'!$C$6*'Markowitz avec CT'!AF11,'Feuille récapitulative CT'!$B$7+'Feuille récapitulative CT'!$C$7*'Markowitz avec CT'!AF11))),IF(AF8="France",IF(AF11&lt;=2500,'Feuille récapitulative CT'!$B$10,IF('Markowitz avec CT'!AF11&lt;=5000,'Feuille récapitulative CT'!$B$11+'Feuille récapitulative CT'!$C$11*'Markowitz avec CT'!AF11,IF('Markowitz avec CT'!AF11&lt;=50000,'Feuille récapitulative CT'!$B$12+'Feuille récapitulative CT'!$C$12*'Markowitz avec CT'!AF11,'Feuille récapitulative CT'!$B$7+'Feuille récapitulative CT'!$C$7*'Markowitz avec CT'!AF11))),IF(AF8="Pays-Bas",IF(AF11&lt;=2500,'Feuille récapitulative CT'!$B$10,IF('Markowitz avec CT'!AF11&lt;=5000,'Feuille récapitulative CT'!$B$11+'Feuille récapitulative CT'!$C$11*'Markowitz avec CT'!AF11,IF('Markowitz avec CT'!AF11&lt;=50000,'Feuille récapitulative CT'!$B$12+'Feuille récapitulative CT'!$C$12*'Markowitz avec CT'!AF11,'Feuille récapitulative CT'!$B$7+'Feuille récapitulative CT'!$C$7*'Markowitz avec CT'!AF11))), IF(AF8="Allemagne",IF(AF11&lt;=2500,'Feuille récapitulative CT'!$B$16+'Feuille récapitulative CT'!$C$16*'Markowitz avec CT'!AF11, IF(AF11&lt;=5000,'Feuille récapitulative CT'!$B$17+'Feuille récapitulative CT'!$C$17*'Markowitz avec CT'!AF11,IF('Markowitz avec CT'!AF11&lt;=50000,'Feuille récapitulative CT'!$B$18+'Feuille récapitulative CT'!$C$18*'Markowitz avec CT'!AF11,'Feuille récapitulative CT'!$B$19+'Feuille récapitulative CT'!$C$19*'Markowitz avec CT'!AF11))),IF(AF8="Italie",IF(AF11&lt;=2500,'Feuille récapitulative CT'!$B$22+'Feuille récapitulative CT'!$C$22*'Markowitz avec CT'!AF11, IF(AF11&lt;=5000,'Feuille récapitulative CT'!$B$23+'Feuille récapitulative CT'!$C$23*'Markowitz avec CT'!AF11,IF(AF11&lt;=50000,'Feuille récapitulative CT'!$B$24+'Feuille récapitulative CT'!$C$24*'Markowitz avec CT'!AF11,'Feuille récapitulative CT'!$B$25+'Feuille récapitulative CT'!$C$25*'Markowitz avec CT'!AF11))),IF(AF8="Espagne",IF(AF11&lt;=2500,'Feuille récapitulative CT'!$B$28,IF('Markowitz avec CT'!AF11&lt;=5000,'Feuille récapitulative CT'!$B$29+'Feuille récapitulative CT'!$C$29*'Markowitz avec CT'!AF11,IF('Markowitz avec CT'!AF11&lt;=50000,'Feuille récapitulative CT'!$B$30+'Feuille récapitulative CT'!$C$30*'Markowitz avec CT'!AF11,'Feuille récapitulative CT'!$B$31+'Feuille récapitulative CT'!$C$31*'Markowitz avec CT'!AF11))),"PB")))))),0)</f>
        <v>0</v>
      </c>
      <c r="AG15" s="85">
        <f>IF(AG9&gt;0,IF(AG8="Belgique",IF(AG11&lt;=2500,'Feuille récapitulative CT'!$B$4,IF('Markowitz avec CT'!AG11&lt;=5000,'Feuille récapitulative CT'!$B$5+'Feuille récapitulative CT'!$C$5*'Markowitz avec CT'!AG11,IF('Markowitz avec CT'!AG11&lt;=50000,'Feuille récapitulative CT'!$B$6+'Feuille récapitulative CT'!$C$6*'Markowitz avec CT'!AG11,'Feuille récapitulative CT'!$B$7+'Feuille récapitulative CT'!$C$7*'Markowitz avec CT'!AG11))),IF(AG8="France",IF(AG11&lt;=2500,'Feuille récapitulative CT'!$B$10,IF('Markowitz avec CT'!AG11&lt;=5000,'Feuille récapitulative CT'!$B$11+'Feuille récapitulative CT'!$C$11*'Markowitz avec CT'!AG11,IF('Markowitz avec CT'!AG11&lt;=50000,'Feuille récapitulative CT'!$B$12+'Feuille récapitulative CT'!$C$12*'Markowitz avec CT'!AG11,'Feuille récapitulative CT'!$B$7+'Feuille récapitulative CT'!$C$7*'Markowitz avec CT'!AG11))),IF(AG8="Pays-Bas",IF(AG11&lt;=2500,'Feuille récapitulative CT'!$B$10,IF('Markowitz avec CT'!AG11&lt;=5000,'Feuille récapitulative CT'!$B$11+'Feuille récapitulative CT'!$C$11*'Markowitz avec CT'!AG11,IF('Markowitz avec CT'!AG11&lt;=50000,'Feuille récapitulative CT'!$B$12+'Feuille récapitulative CT'!$C$12*'Markowitz avec CT'!AG11,'Feuille récapitulative CT'!$B$7+'Feuille récapitulative CT'!$C$7*'Markowitz avec CT'!AG11))), IF(AG8="Allemagne",IF(AG11&lt;=2500,'Feuille récapitulative CT'!$B$16+'Feuille récapitulative CT'!$C$16*'Markowitz avec CT'!AG11, IF(AG11&lt;=5000,'Feuille récapitulative CT'!$B$17+'Feuille récapitulative CT'!$C$17*'Markowitz avec CT'!AG11,IF('Markowitz avec CT'!AG11&lt;=50000,'Feuille récapitulative CT'!$B$18+'Feuille récapitulative CT'!$C$18*'Markowitz avec CT'!AG11,'Feuille récapitulative CT'!$B$19+'Feuille récapitulative CT'!$C$19*'Markowitz avec CT'!AG11))),IF(AG8="Italie",IF(AG11&lt;=2500,'Feuille récapitulative CT'!$B$22+'Feuille récapitulative CT'!$C$22*'Markowitz avec CT'!AG11, IF(AG11&lt;=5000,'Feuille récapitulative CT'!$B$23+'Feuille récapitulative CT'!$C$23*'Markowitz avec CT'!AG11,IF(AG11&lt;=50000,'Feuille récapitulative CT'!$B$24+'Feuille récapitulative CT'!$C$24*'Markowitz avec CT'!AG11,'Feuille récapitulative CT'!$B$25+'Feuille récapitulative CT'!$C$25*'Markowitz avec CT'!AG11))),IF(AG8="Espagne",IF(AG11&lt;=2500,'Feuille récapitulative CT'!$B$28,IF('Markowitz avec CT'!AG11&lt;=5000,'Feuille récapitulative CT'!$B$29+'Feuille récapitulative CT'!$C$29*'Markowitz avec CT'!AG11,IF('Markowitz avec CT'!AG11&lt;=50000,'Feuille récapitulative CT'!$B$30+'Feuille récapitulative CT'!$C$30*'Markowitz avec CT'!AG11,'Feuille récapitulative CT'!$B$31+'Feuille récapitulative CT'!$C$31*'Markowitz avec CT'!AG11))),"PB")))))),0)</f>
        <v>0</v>
      </c>
      <c r="AH15" s="85">
        <f>IF(AH9&gt;0,IF(AH8="Belgique",IF(AH11&lt;=2500,'Feuille récapitulative CT'!$B$4,IF('Markowitz avec CT'!AH11&lt;=5000,'Feuille récapitulative CT'!$B$5+'Feuille récapitulative CT'!$C$5*'Markowitz avec CT'!AH11,IF('Markowitz avec CT'!AH11&lt;=50000,'Feuille récapitulative CT'!$B$6+'Feuille récapitulative CT'!$C$6*'Markowitz avec CT'!AH11,'Feuille récapitulative CT'!$B$7+'Feuille récapitulative CT'!$C$7*'Markowitz avec CT'!AH11))),IF(AH8="France",IF(AH11&lt;=2500,'Feuille récapitulative CT'!$B$10,IF('Markowitz avec CT'!AH11&lt;=5000,'Feuille récapitulative CT'!$B$11+'Feuille récapitulative CT'!$C$11*'Markowitz avec CT'!AH11,IF('Markowitz avec CT'!AH11&lt;=50000,'Feuille récapitulative CT'!$B$12+'Feuille récapitulative CT'!$C$12*'Markowitz avec CT'!AH11,'Feuille récapitulative CT'!$B$7+'Feuille récapitulative CT'!$C$7*'Markowitz avec CT'!AH11))),IF(AH8="Pays-Bas",IF(AH11&lt;=2500,'Feuille récapitulative CT'!$B$10,IF('Markowitz avec CT'!AH11&lt;=5000,'Feuille récapitulative CT'!$B$11+'Feuille récapitulative CT'!$C$11*'Markowitz avec CT'!AH11,IF('Markowitz avec CT'!AH11&lt;=50000,'Feuille récapitulative CT'!$B$12+'Feuille récapitulative CT'!$C$12*'Markowitz avec CT'!AH11,'Feuille récapitulative CT'!$B$7+'Feuille récapitulative CT'!$C$7*'Markowitz avec CT'!AH11))), IF(AH8="Allemagne",IF(AH11&lt;=2500,'Feuille récapitulative CT'!$B$16+'Feuille récapitulative CT'!$C$16*'Markowitz avec CT'!AH11, IF(AH11&lt;=5000,'Feuille récapitulative CT'!$B$17+'Feuille récapitulative CT'!$C$17*'Markowitz avec CT'!AH11,IF('Markowitz avec CT'!AH11&lt;=50000,'Feuille récapitulative CT'!$B$18+'Feuille récapitulative CT'!$C$18*'Markowitz avec CT'!AH11,'Feuille récapitulative CT'!$B$19+'Feuille récapitulative CT'!$C$19*'Markowitz avec CT'!AH11))),IF(AH8="Italie",IF(AH11&lt;=2500,'Feuille récapitulative CT'!$B$22+'Feuille récapitulative CT'!$C$22*'Markowitz avec CT'!AH11, IF(AH11&lt;=5000,'Feuille récapitulative CT'!$B$23+'Feuille récapitulative CT'!$C$23*'Markowitz avec CT'!AH11,IF(AH11&lt;=50000,'Feuille récapitulative CT'!$B$24+'Feuille récapitulative CT'!$C$24*'Markowitz avec CT'!AH11,'Feuille récapitulative CT'!$B$25+'Feuille récapitulative CT'!$C$25*'Markowitz avec CT'!AH11))),IF(AH8="Espagne",IF(AH11&lt;=2500,'Feuille récapitulative CT'!$B$28,IF('Markowitz avec CT'!AH11&lt;=5000,'Feuille récapitulative CT'!$B$29+'Feuille récapitulative CT'!$C$29*'Markowitz avec CT'!AH11,IF('Markowitz avec CT'!AH11&lt;=50000,'Feuille récapitulative CT'!$B$30+'Feuille récapitulative CT'!$C$30*'Markowitz avec CT'!AH11,'Feuille récapitulative CT'!$B$31+'Feuille récapitulative CT'!$C$31*'Markowitz avec CT'!AH11))),"PB")))))),0)</f>
        <v>0</v>
      </c>
      <c r="AI15" s="85">
        <f>IF(AI9&gt;0,IF(AI8="Belgique",IF(AI11&lt;=2500,'Feuille récapitulative CT'!$B$4,IF('Markowitz avec CT'!AI11&lt;=5000,'Feuille récapitulative CT'!$B$5+'Feuille récapitulative CT'!$C$5*'Markowitz avec CT'!AI11,IF('Markowitz avec CT'!AI11&lt;=50000,'Feuille récapitulative CT'!$B$6+'Feuille récapitulative CT'!$C$6*'Markowitz avec CT'!AI11,'Feuille récapitulative CT'!$B$7+'Feuille récapitulative CT'!$C$7*'Markowitz avec CT'!AI11))),IF(AI8="France",IF(AI11&lt;=2500,'Feuille récapitulative CT'!$B$10,IF('Markowitz avec CT'!AI11&lt;=5000,'Feuille récapitulative CT'!$B$11+'Feuille récapitulative CT'!$C$11*'Markowitz avec CT'!AI11,IF('Markowitz avec CT'!AI11&lt;=50000,'Feuille récapitulative CT'!$B$12+'Feuille récapitulative CT'!$C$12*'Markowitz avec CT'!AI11,'Feuille récapitulative CT'!$B$7+'Feuille récapitulative CT'!$C$7*'Markowitz avec CT'!AI11))),IF(AI8="Pays-Bas",IF(AI11&lt;=2500,'Feuille récapitulative CT'!$B$10,IF('Markowitz avec CT'!AI11&lt;=5000,'Feuille récapitulative CT'!$B$11+'Feuille récapitulative CT'!$C$11*'Markowitz avec CT'!AI11,IF('Markowitz avec CT'!AI11&lt;=50000,'Feuille récapitulative CT'!$B$12+'Feuille récapitulative CT'!$C$12*'Markowitz avec CT'!AI11,'Feuille récapitulative CT'!$B$7+'Feuille récapitulative CT'!$C$7*'Markowitz avec CT'!AI11))), IF(AI8="Allemagne",IF(AI11&lt;=2500,'Feuille récapitulative CT'!$B$16+'Feuille récapitulative CT'!$C$16*'Markowitz avec CT'!AI11, IF(AI11&lt;=5000,'Feuille récapitulative CT'!$B$17+'Feuille récapitulative CT'!$C$17*'Markowitz avec CT'!AI11,IF('Markowitz avec CT'!AI11&lt;=50000,'Feuille récapitulative CT'!$B$18+'Feuille récapitulative CT'!$C$18*'Markowitz avec CT'!AI11,'Feuille récapitulative CT'!$B$19+'Feuille récapitulative CT'!$C$19*'Markowitz avec CT'!AI11))),IF(AI8="Italie",IF(AI11&lt;=2500,'Feuille récapitulative CT'!$B$22+'Feuille récapitulative CT'!$C$22*'Markowitz avec CT'!AI11, IF(AI11&lt;=5000,'Feuille récapitulative CT'!$B$23+'Feuille récapitulative CT'!$C$23*'Markowitz avec CT'!AI11,IF(AI11&lt;=50000,'Feuille récapitulative CT'!$B$24+'Feuille récapitulative CT'!$C$24*'Markowitz avec CT'!AI11,'Feuille récapitulative CT'!$B$25+'Feuille récapitulative CT'!$C$25*'Markowitz avec CT'!AI11))),IF(AI8="Espagne",IF(AI11&lt;=2500,'Feuille récapitulative CT'!$B$28,IF('Markowitz avec CT'!AI11&lt;=5000,'Feuille récapitulative CT'!$B$29+'Feuille récapitulative CT'!$C$29*'Markowitz avec CT'!AI11,IF('Markowitz avec CT'!AI11&lt;=50000,'Feuille récapitulative CT'!$B$30+'Feuille récapitulative CT'!$C$30*'Markowitz avec CT'!AI11,'Feuille récapitulative CT'!$B$31+'Feuille récapitulative CT'!$C$31*'Markowitz avec CT'!AI11))),"PB")))))),0)</f>
        <v>0</v>
      </c>
      <c r="AJ15" s="85">
        <f>IF(AJ9&gt;0,IF(AJ8="Belgique",IF(AJ11&lt;=2500,'Feuille récapitulative CT'!$B$4,IF('Markowitz avec CT'!AJ11&lt;=5000,'Feuille récapitulative CT'!$B$5+'Feuille récapitulative CT'!$C$5*'Markowitz avec CT'!AJ11,IF('Markowitz avec CT'!AJ11&lt;=50000,'Feuille récapitulative CT'!$B$6+'Feuille récapitulative CT'!$C$6*'Markowitz avec CT'!AJ11,'Feuille récapitulative CT'!$B$7+'Feuille récapitulative CT'!$C$7*'Markowitz avec CT'!AJ11))),IF(AJ8="France",IF(AJ11&lt;=2500,'Feuille récapitulative CT'!$B$10,IF('Markowitz avec CT'!AJ11&lt;=5000,'Feuille récapitulative CT'!$B$11+'Feuille récapitulative CT'!$C$11*'Markowitz avec CT'!AJ11,IF('Markowitz avec CT'!AJ11&lt;=50000,'Feuille récapitulative CT'!$B$12+'Feuille récapitulative CT'!$C$12*'Markowitz avec CT'!AJ11,'Feuille récapitulative CT'!$B$7+'Feuille récapitulative CT'!$C$7*'Markowitz avec CT'!AJ11))),IF(AJ8="Pays-Bas",IF(AJ11&lt;=2500,'Feuille récapitulative CT'!$B$10,IF('Markowitz avec CT'!AJ11&lt;=5000,'Feuille récapitulative CT'!$B$11+'Feuille récapitulative CT'!$C$11*'Markowitz avec CT'!AJ11,IF('Markowitz avec CT'!AJ11&lt;=50000,'Feuille récapitulative CT'!$B$12+'Feuille récapitulative CT'!$C$12*'Markowitz avec CT'!AJ11,'Feuille récapitulative CT'!$B$7+'Feuille récapitulative CT'!$C$7*'Markowitz avec CT'!AJ11))), IF(AJ8="Allemagne",IF(AJ11&lt;=2500,'Feuille récapitulative CT'!$B$16+'Feuille récapitulative CT'!$C$16*'Markowitz avec CT'!AJ11, IF(AJ11&lt;=5000,'Feuille récapitulative CT'!$B$17+'Feuille récapitulative CT'!$C$17*'Markowitz avec CT'!AJ11,IF('Markowitz avec CT'!AJ11&lt;=50000,'Feuille récapitulative CT'!$B$18+'Feuille récapitulative CT'!$C$18*'Markowitz avec CT'!AJ11,'Feuille récapitulative CT'!$B$19+'Feuille récapitulative CT'!$C$19*'Markowitz avec CT'!AJ11))),IF(AJ8="Italie",IF(AJ11&lt;=2500,'Feuille récapitulative CT'!$B$22+'Feuille récapitulative CT'!$C$22*'Markowitz avec CT'!AJ11, IF(AJ11&lt;=5000,'Feuille récapitulative CT'!$B$23+'Feuille récapitulative CT'!$C$23*'Markowitz avec CT'!AJ11,IF(AJ11&lt;=50000,'Feuille récapitulative CT'!$B$24+'Feuille récapitulative CT'!$C$24*'Markowitz avec CT'!AJ11,'Feuille récapitulative CT'!$B$25+'Feuille récapitulative CT'!$C$25*'Markowitz avec CT'!AJ11))),IF(AJ8="Espagne",IF(AJ11&lt;=2500,'Feuille récapitulative CT'!$B$28,IF('Markowitz avec CT'!AJ11&lt;=5000,'Feuille récapitulative CT'!$B$29+'Feuille récapitulative CT'!$C$29*'Markowitz avec CT'!AJ11,IF('Markowitz avec CT'!AJ11&lt;=50000,'Feuille récapitulative CT'!$B$30+'Feuille récapitulative CT'!$C$30*'Markowitz avec CT'!AJ11,'Feuille récapitulative CT'!$B$31+'Feuille récapitulative CT'!$C$31*'Markowitz avec CT'!AJ11))),"PB")))))),0)</f>
        <v>19.569342118179989</v>
      </c>
      <c r="AK15" s="85">
        <f>IF(AK9&gt;0,IF(AK8="Belgique",IF(AK11&lt;=2500,'Feuille récapitulative CT'!$B$4,IF('Markowitz avec CT'!AK11&lt;=5000,'Feuille récapitulative CT'!$B$5+'Feuille récapitulative CT'!$C$5*'Markowitz avec CT'!AK11,IF('Markowitz avec CT'!AK11&lt;=50000,'Feuille récapitulative CT'!$B$6+'Feuille récapitulative CT'!$C$6*'Markowitz avec CT'!AK11,'Feuille récapitulative CT'!$B$7+'Feuille récapitulative CT'!$C$7*'Markowitz avec CT'!AK11))),IF(AK8="France",IF(AK11&lt;=2500,'Feuille récapitulative CT'!$B$10,IF('Markowitz avec CT'!AK11&lt;=5000,'Feuille récapitulative CT'!$B$11+'Feuille récapitulative CT'!$C$11*'Markowitz avec CT'!AK11,IF('Markowitz avec CT'!AK11&lt;=50000,'Feuille récapitulative CT'!$B$12+'Feuille récapitulative CT'!$C$12*'Markowitz avec CT'!AK11,'Feuille récapitulative CT'!$B$7+'Feuille récapitulative CT'!$C$7*'Markowitz avec CT'!AK11))),IF(AK8="Pays-Bas",IF(AK11&lt;=2500,'Feuille récapitulative CT'!$B$10,IF('Markowitz avec CT'!AK11&lt;=5000,'Feuille récapitulative CT'!$B$11+'Feuille récapitulative CT'!$C$11*'Markowitz avec CT'!AK11,IF('Markowitz avec CT'!AK11&lt;=50000,'Feuille récapitulative CT'!$B$12+'Feuille récapitulative CT'!$C$12*'Markowitz avec CT'!AK11,'Feuille récapitulative CT'!$B$7+'Feuille récapitulative CT'!$C$7*'Markowitz avec CT'!AK11))), IF(AK8="Allemagne",IF(AK11&lt;=2500,'Feuille récapitulative CT'!$B$16+'Feuille récapitulative CT'!$C$16*'Markowitz avec CT'!AK11, IF(AK11&lt;=5000,'Feuille récapitulative CT'!$B$17+'Feuille récapitulative CT'!$C$17*'Markowitz avec CT'!AK11,IF('Markowitz avec CT'!AK11&lt;=50000,'Feuille récapitulative CT'!$B$18+'Feuille récapitulative CT'!$C$18*'Markowitz avec CT'!AK11,'Feuille récapitulative CT'!$B$19+'Feuille récapitulative CT'!$C$19*'Markowitz avec CT'!AK11))),IF(AK8="Italie",IF(AK11&lt;=2500,'Feuille récapitulative CT'!$B$22+'Feuille récapitulative CT'!$C$22*'Markowitz avec CT'!AK11, IF(AK11&lt;=5000,'Feuille récapitulative CT'!$B$23+'Feuille récapitulative CT'!$C$23*'Markowitz avec CT'!AK11,IF(AK11&lt;=50000,'Feuille récapitulative CT'!$B$24+'Feuille récapitulative CT'!$C$24*'Markowitz avec CT'!AK11,'Feuille récapitulative CT'!$B$25+'Feuille récapitulative CT'!$C$25*'Markowitz avec CT'!AK11))),IF(AK8="Espagne",IF(AK11&lt;=2500,'Feuille récapitulative CT'!$B$28,IF('Markowitz avec CT'!AK11&lt;=5000,'Feuille récapitulative CT'!$B$29+'Feuille récapitulative CT'!$C$29*'Markowitz avec CT'!AK11,IF('Markowitz avec CT'!AK11&lt;=50000,'Feuille récapitulative CT'!$B$30+'Feuille récapitulative CT'!$C$30*'Markowitz avec CT'!AK11,'Feuille récapitulative CT'!$B$31+'Feuille récapitulative CT'!$C$31*'Markowitz avec CT'!AK11))),"PB")))))),0)</f>
        <v>0</v>
      </c>
      <c r="AL15" s="85">
        <f>IF(AL9&gt;0,IF(AL8="Belgique",IF(AL11&lt;=2500,'Feuille récapitulative CT'!$B$4,IF('Markowitz avec CT'!AL11&lt;=5000,'Feuille récapitulative CT'!$B$5+'Feuille récapitulative CT'!$C$5*'Markowitz avec CT'!AL11,IF('Markowitz avec CT'!AL11&lt;=50000,'Feuille récapitulative CT'!$B$6+'Feuille récapitulative CT'!$C$6*'Markowitz avec CT'!AL11,'Feuille récapitulative CT'!$B$7+'Feuille récapitulative CT'!$C$7*'Markowitz avec CT'!AL11))),IF(AL8="France",IF(AL11&lt;=2500,'Feuille récapitulative CT'!$B$10,IF('Markowitz avec CT'!AL11&lt;=5000,'Feuille récapitulative CT'!$B$11+'Feuille récapitulative CT'!$C$11*'Markowitz avec CT'!AL11,IF('Markowitz avec CT'!AL11&lt;=50000,'Feuille récapitulative CT'!$B$12+'Feuille récapitulative CT'!$C$12*'Markowitz avec CT'!AL11,'Feuille récapitulative CT'!$B$7+'Feuille récapitulative CT'!$C$7*'Markowitz avec CT'!AL11))),IF(AL8="Pays-Bas",IF(AL11&lt;=2500,'Feuille récapitulative CT'!$B$10,IF('Markowitz avec CT'!AL11&lt;=5000,'Feuille récapitulative CT'!$B$11+'Feuille récapitulative CT'!$C$11*'Markowitz avec CT'!AL11,IF('Markowitz avec CT'!AL11&lt;=50000,'Feuille récapitulative CT'!$B$12+'Feuille récapitulative CT'!$C$12*'Markowitz avec CT'!AL11,'Feuille récapitulative CT'!$B$7+'Feuille récapitulative CT'!$C$7*'Markowitz avec CT'!AL11))), IF(AL8="Allemagne",IF(AL11&lt;=2500,'Feuille récapitulative CT'!$B$16+'Feuille récapitulative CT'!$C$16*'Markowitz avec CT'!AL11, IF(AL11&lt;=5000,'Feuille récapitulative CT'!$B$17+'Feuille récapitulative CT'!$C$17*'Markowitz avec CT'!AL11,IF('Markowitz avec CT'!AL11&lt;=50000,'Feuille récapitulative CT'!$B$18+'Feuille récapitulative CT'!$C$18*'Markowitz avec CT'!AL11,'Feuille récapitulative CT'!$B$19+'Feuille récapitulative CT'!$C$19*'Markowitz avec CT'!AL11))),IF(AL8="Italie",IF(AL11&lt;=2500,'Feuille récapitulative CT'!$B$22+'Feuille récapitulative CT'!$C$22*'Markowitz avec CT'!AL11, IF(AL11&lt;=5000,'Feuille récapitulative CT'!$B$23+'Feuille récapitulative CT'!$C$23*'Markowitz avec CT'!AL11,IF(AL11&lt;=50000,'Feuille récapitulative CT'!$B$24+'Feuille récapitulative CT'!$C$24*'Markowitz avec CT'!AL11,'Feuille récapitulative CT'!$B$25+'Feuille récapitulative CT'!$C$25*'Markowitz avec CT'!AL11))),IF(AL8="Espagne",IF(AL11&lt;=2500,'Feuille récapitulative CT'!$B$28,IF('Markowitz avec CT'!AL11&lt;=5000,'Feuille récapitulative CT'!$B$29+'Feuille récapitulative CT'!$C$29*'Markowitz avec CT'!AL11,IF('Markowitz avec CT'!AL11&lt;=50000,'Feuille récapitulative CT'!$B$30+'Feuille récapitulative CT'!$C$30*'Markowitz avec CT'!AL11,'Feuille récapitulative CT'!$B$31+'Feuille récapitulative CT'!$C$31*'Markowitz avec CT'!AL11))),"PB")))))),0)</f>
        <v>0</v>
      </c>
      <c r="AM15" s="85">
        <f>IF(AM9&gt;0,IF(AM8="Belgique",IF(AM11&lt;=2500,'Feuille récapitulative CT'!$B$4,IF('Markowitz avec CT'!AM11&lt;=5000,'Feuille récapitulative CT'!$B$5+'Feuille récapitulative CT'!$C$5*'Markowitz avec CT'!AM11,IF('Markowitz avec CT'!AM11&lt;=50000,'Feuille récapitulative CT'!$B$6+'Feuille récapitulative CT'!$C$6*'Markowitz avec CT'!AM11,'Feuille récapitulative CT'!$B$7+'Feuille récapitulative CT'!$C$7*'Markowitz avec CT'!AM11))),IF(AM8="France",IF(AM11&lt;=2500,'Feuille récapitulative CT'!$B$10,IF('Markowitz avec CT'!AM11&lt;=5000,'Feuille récapitulative CT'!$B$11+'Feuille récapitulative CT'!$C$11*'Markowitz avec CT'!AM11,IF('Markowitz avec CT'!AM11&lt;=50000,'Feuille récapitulative CT'!$B$12+'Feuille récapitulative CT'!$C$12*'Markowitz avec CT'!AM11,'Feuille récapitulative CT'!$B$7+'Feuille récapitulative CT'!$C$7*'Markowitz avec CT'!AM11))),IF(AM8="Pays-Bas",IF(AM11&lt;=2500,'Feuille récapitulative CT'!$B$10,IF('Markowitz avec CT'!AM11&lt;=5000,'Feuille récapitulative CT'!$B$11+'Feuille récapitulative CT'!$C$11*'Markowitz avec CT'!AM11,IF('Markowitz avec CT'!AM11&lt;=50000,'Feuille récapitulative CT'!$B$12+'Feuille récapitulative CT'!$C$12*'Markowitz avec CT'!AM11,'Feuille récapitulative CT'!$B$7+'Feuille récapitulative CT'!$C$7*'Markowitz avec CT'!AM11))), IF(AM8="Allemagne",IF(AM11&lt;=2500,'Feuille récapitulative CT'!$B$16+'Feuille récapitulative CT'!$C$16*'Markowitz avec CT'!AM11, IF(AM11&lt;=5000,'Feuille récapitulative CT'!$B$17+'Feuille récapitulative CT'!$C$17*'Markowitz avec CT'!AM11,IF('Markowitz avec CT'!AM11&lt;=50000,'Feuille récapitulative CT'!$B$18+'Feuille récapitulative CT'!$C$18*'Markowitz avec CT'!AM11,'Feuille récapitulative CT'!$B$19+'Feuille récapitulative CT'!$C$19*'Markowitz avec CT'!AM11))),IF(AM8="Italie",IF(AM11&lt;=2500,'Feuille récapitulative CT'!$B$22+'Feuille récapitulative CT'!$C$22*'Markowitz avec CT'!AM11, IF(AM11&lt;=5000,'Feuille récapitulative CT'!$B$23+'Feuille récapitulative CT'!$C$23*'Markowitz avec CT'!AM11,IF(AM11&lt;=50000,'Feuille récapitulative CT'!$B$24+'Feuille récapitulative CT'!$C$24*'Markowitz avec CT'!AM11,'Feuille récapitulative CT'!$B$25+'Feuille récapitulative CT'!$C$25*'Markowitz avec CT'!AM11))),IF(AM8="Espagne",IF(AM11&lt;=2500,'Feuille récapitulative CT'!$B$28,IF('Markowitz avec CT'!AM11&lt;=5000,'Feuille récapitulative CT'!$B$29+'Feuille récapitulative CT'!$C$29*'Markowitz avec CT'!AM11,IF('Markowitz avec CT'!AM11&lt;=50000,'Feuille récapitulative CT'!$B$30+'Feuille récapitulative CT'!$C$30*'Markowitz avec CT'!AM11,'Feuille récapitulative CT'!$B$31+'Feuille récapitulative CT'!$C$31*'Markowitz avec CT'!AM11))),"PB")))))),0)</f>
        <v>48.76372112263337</v>
      </c>
      <c r="AN15" s="85">
        <f>IF(AN9&gt;0,IF(AN8="Belgique",IF(AN11&lt;=2500,'Feuille récapitulative CT'!$B$4,IF('Markowitz avec CT'!AN11&lt;=5000,'Feuille récapitulative CT'!$B$5+'Feuille récapitulative CT'!$C$5*'Markowitz avec CT'!AN11,IF('Markowitz avec CT'!AN11&lt;=50000,'Feuille récapitulative CT'!$B$6+'Feuille récapitulative CT'!$C$6*'Markowitz avec CT'!AN11,'Feuille récapitulative CT'!$B$7+'Feuille récapitulative CT'!$C$7*'Markowitz avec CT'!AN11))),IF(AN8="France",IF(AN11&lt;=2500,'Feuille récapitulative CT'!$B$10,IF('Markowitz avec CT'!AN11&lt;=5000,'Feuille récapitulative CT'!$B$11+'Feuille récapitulative CT'!$C$11*'Markowitz avec CT'!AN11,IF('Markowitz avec CT'!AN11&lt;=50000,'Feuille récapitulative CT'!$B$12+'Feuille récapitulative CT'!$C$12*'Markowitz avec CT'!AN11,'Feuille récapitulative CT'!$B$7+'Feuille récapitulative CT'!$C$7*'Markowitz avec CT'!AN11))),IF(AN8="Pays-Bas",IF(AN11&lt;=2500,'Feuille récapitulative CT'!$B$10,IF('Markowitz avec CT'!AN11&lt;=5000,'Feuille récapitulative CT'!$B$11+'Feuille récapitulative CT'!$C$11*'Markowitz avec CT'!AN11,IF('Markowitz avec CT'!AN11&lt;=50000,'Feuille récapitulative CT'!$B$12+'Feuille récapitulative CT'!$C$12*'Markowitz avec CT'!AN11,'Feuille récapitulative CT'!$B$7+'Feuille récapitulative CT'!$C$7*'Markowitz avec CT'!AN11))), IF(AN8="Allemagne",IF(AN11&lt;=2500,'Feuille récapitulative CT'!$B$16+'Feuille récapitulative CT'!$C$16*'Markowitz avec CT'!AN11, IF(AN11&lt;=5000,'Feuille récapitulative CT'!$B$17+'Feuille récapitulative CT'!$C$17*'Markowitz avec CT'!AN11,IF('Markowitz avec CT'!AN11&lt;=50000,'Feuille récapitulative CT'!$B$18+'Feuille récapitulative CT'!$C$18*'Markowitz avec CT'!AN11,'Feuille récapitulative CT'!$B$19+'Feuille récapitulative CT'!$C$19*'Markowitz avec CT'!AN11))),IF(AN8="Italie",IF(AN11&lt;=2500,'Feuille récapitulative CT'!$B$22+'Feuille récapitulative CT'!$C$22*'Markowitz avec CT'!AN11, IF(AN11&lt;=5000,'Feuille récapitulative CT'!$B$23+'Feuille récapitulative CT'!$C$23*'Markowitz avec CT'!AN11,IF(AN11&lt;=50000,'Feuille récapitulative CT'!$B$24+'Feuille récapitulative CT'!$C$24*'Markowitz avec CT'!AN11,'Feuille récapitulative CT'!$B$25+'Feuille récapitulative CT'!$C$25*'Markowitz avec CT'!AN11))),IF(AN8="Espagne",IF(AN11&lt;=2500,'Feuille récapitulative CT'!$B$28,IF('Markowitz avec CT'!AN11&lt;=5000,'Feuille récapitulative CT'!$B$29+'Feuille récapitulative CT'!$C$29*'Markowitz avec CT'!AN11,IF('Markowitz avec CT'!AN11&lt;=50000,'Feuille récapitulative CT'!$B$30+'Feuille récapitulative CT'!$C$30*'Markowitz avec CT'!AN11,'Feuille récapitulative CT'!$B$31+'Feuille récapitulative CT'!$C$31*'Markowitz avec CT'!AN11))),"PB")))))),0)</f>
        <v>0</v>
      </c>
      <c r="AO15" s="85">
        <f>IF(AO9&gt;0,IF(AO8="Belgique",IF(AO11&lt;=2500,'Feuille récapitulative CT'!$B$4,IF('Markowitz avec CT'!AO11&lt;=5000,'Feuille récapitulative CT'!$B$5+'Feuille récapitulative CT'!$C$5*'Markowitz avec CT'!AO11,IF('Markowitz avec CT'!AO11&lt;=50000,'Feuille récapitulative CT'!$B$6+'Feuille récapitulative CT'!$C$6*'Markowitz avec CT'!AO11,'Feuille récapitulative CT'!$B$7+'Feuille récapitulative CT'!$C$7*'Markowitz avec CT'!AO11))),IF(AO8="France",IF(AO11&lt;=2500,'Feuille récapitulative CT'!$B$10,IF('Markowitz avec CT'!AO11&lt;=5000,'Feuille récapitulative CT'!$B$11+'Feuille récapitulative CT'!$C$11*'Markowitz avec CT'!AO11,IF('Markowitz avec CT'!AO11&lt;=50000,'Feuille récapitulative CT'!$B$12+'Feuille récapitulative CT'!$C$12*'Markowitz avec CT'!AO11,'Feuille récapitulative CT'!$B$7+'Feuille récapitulative CT'!$C$7*'Markowitz avec CT'!AO11))),IF(AO8="Pays-Bas",IF(AO11&lt;=2500,'Feuille récapitulative CT'!$B$10,IF('Markowitz avec CT'!AO11&lt;=5000,'Feuille récapitulative CT'!$B$11+'Feuille récapitulative CT'!$C$11*'Markowitz avec CT'!AO11,IF('Markowitz avec CT'!AO11&lt;=50000,'Feuille récapitulative CT'!$B$12+'Feuille récapitulative CT'!$C$12*'Markowitz avec CT'!AO11,'Feuille récapitulative CT'!$B$7+'Feuille récapitulative CT'!$C$7*'Markowitz avec CT'!AO11))), IF(AO8="Allemagne",IF(AO11&lt;=2500,'Feuille récapitulative CT'!$B$16+'Feuille récapitulative CT'!$C$16*'Markowitz avec CT'!AO11, IF(AO11&lt;=5000,'Feuille récapitulative CT'!$B$17+'Feuille récapitulative CT'!$C$17*'Markowitz avec CT'!AO11,IF('Markowitz avec CT'!AO11&lt;=50000,'Feuille récapitulative CT'!$B$18+'Feuille récapitulative CT'!$C$18*'Markowitz avec CT'!AO11,'Feuille récapitulative CT'!$B$19+'Feuille récapitulative CT'!$C$19*'Markowitz avec CT'!AO11))),IF(AO8="Italie",IF(AO11&lt;=2500,'Feuille récapitulative CT'!$B$22+'Feuille récapitulative CT'!$C$22*'Markowitz avec CT'!AO11, IF(AO11&lt;=5000,'Feuille récapitulative CT'!$B$23+'Feuille récapitulative CT'!$C$23*'Markowitz avec CT'!AO11,IF(AO11&lt;=50000,'Feuille récapitulative CT'!$B$24+'Feuille récapitulative CT'!$C$24*'Markowitz avec CT'!AO11,'Feuille récapitulative CT'!$B$25+'Feuille récapitulative CT'!$C$25*'Markowitz avec CT'!AO11))),IF(AO8="Espagne",IF(AO11&lt;=2500,'Feuille récapitulative CT'!$B$28,IF('Markowitz avec CT'!AO11&lt;=5000,'Feuille récapitulative CT'!$B$29+'Feuille récapitulative CT'!$C$29*'Markowitz avec CT'!AO11,IF('Markowitz avec CT'!AO11&lt;=50000,'Feuille récapitulative CT'!$B$30+'Feuille récapitulative CT'!$C$30*'Markowitz avec CT'!AO11,'Feuille récapitulative CT'!$B$31+'Feuille récapitulative CT'!$C$31*'Markowitz avec CT'!AO11))),"PB")))))),0)</f>
        <v>0</v>
      </c>
      <c r="AP15" s="85">
        <f>IF(AP9&gt;0,IF(AP8="Belgique",IF(AP11&lt;=2500,'Feuille récapitulative CT'!$B$4,IF('Markowitz avec CT'!AP11&lt;=5000,'Feuille récapitulative CT'!$B$5+'Feuille récapitulative CT'!$C$5*'Markowitz avec CT'!AP11,IF('Markowitz avec CT'!AP11&lt;=50000,'Feuille récapitulative CT'!$B$6+'Feuille récapitulative CT'!$C$6*'Markowitz avec CT'!AP11,'Feuille récapitulative CT'!$B$7+'Feuille récapitulative CT'!$C$7*'Markowitz avec CT'!AP11))),IF(AP8="France",IF(AP11&lt;=2500,'Feuille récapitulative CT'!$B$10,IF('Markowitz avec CT'!AP11&lt;=5000,'Feuille récapitulative CT'!$B$11+'Feuille récapitulative CT'!$C$11*'Markowitz avec CT'!AP11,IF('Markowitz avec CT'!AP11&lt;=50000,'Feuille récapitulative CT'!$B$12+'Feuille récapitulative CT'!$C$12*'Markowitz avec CT'!AP11,'Feuille récapitulative CT'!$B$7+'Feuille récapitulative CT'!$C$7*'Markowitz avec CT'!AP11))),IF(AP8="Pays-Bas",IF(AP11&lt;=2500,'Feuille récapitulative CT'!$B$10,IF('Markowitz avec CT'!AP11&lt;=5000,'Feuille récapitulative CT'!$B$11+'Feuille récapitulative CT'!$C$11*'Markowitz avec CT'!AP11,IF('Markowitz avec CT'!AP11&lt;=50000,'Feuille récapitulative CT'!$B$12+'Feuille récapitulative CT'!$C$12*'Markowitz avec CT'!AP11,'Feuille récapitulative CT'!$B$7+'Feuille récapitulative CT'!$C$7*'Markowitz avec CT'!AP11))), IF(AP8="Allemagne",IF(AP11&lt;=2500,'Feuille récapitulative CT'!$B$16+'Feuille récapitulative CT'!$C$16*'Markowitz avec CT'!AP11, IF(AP11&lt;=5000,'Feuille récapitulative CT'!$B$17+'Feuille récapitulative CT'!$C$17*'Markowitz avec CT'!AP11,IF('Markowitz avec CT'!AP11&lt;=50000,'Feuille récapitulative CT'!$B$18+'Feuille récapitulative CT'!$C$18*'Markowitz avec CT'!AP11,'Feuille récapitulative CT'!$B$19+'Feuille récapitulative CT'!$C$19*'Markowitz avec CT'!AP11))),IF(AP8="Italie",IF(AP11&lt;=2500,'Feuille récapitulative CT'!$B$22+'Feuille récapitulative CT'!$C$22*'Markowitz avec CT'!AP11, IF(AP11&lt;=5000,'Feuille récapitulative CT'!$B$23+'Feuille récapitulative CT'!$C$23*'Markowitz avec CT'!AP11,IF(AP11&lt;=50000,'Feuille récapitulative CT'!$B$24+'Feuille récapitulative CT'!$C$24*'Markowitz avec CT'!AP11,'Feuille récapitulative CT'!$B$25+'Feuille récapitulative CT'!$C$25*'Markowitz avec CT'!AP11))),IF(AP8="Espagne",IF(AP11&lt;=2500,'Feuille récapitulative CT'!$B$28,IF('Markowitz avec CT'!AP11&lt;=5000,'Feuille récapitulative CT'!$B$29+'Feuille récapitulative CT'!$C$29*'Markowitz avec CT'!AP11,IF('Markowitz avec CT'!AP11&lt;=50000,'Feuille récapitulative CT'!$B$30+'Feuille récapitulative CT'!$C$30*'Markowitz avec CT'!AP11,'Feuille récapitulative CT'!$B$31+'Feuille récapitulative CT'!$C$31*'Markowitz avec CT'!AP11))),"PB")))))),0)</f>
        <v>0</v>
      </c>
      <c r="AQ15" s="85">
        <f>IF(AQ9&gt;0,IF(AQ8="Belgique",IF(AQ11&lt;=2500,'Feuille récapitulative CT'!$B$4,IF('Markowitz avec CT'!AQ11&lt;=5000,'Feuille récapitulative CT'!$B$5+'Feuille récapitulative CT'!$C$5*'Markowitz avec CT'!AQ11,IF('Markowitz avec CT'!AQ11&lt;=50000,'Feuille récapitulative CT'!$B$6+'Feuille récapitulative CT'!$C$6*'Markowitz avec CT'!AQ11,'Feuille récapitulative CT'!$B$7+'Feuille récapitulative CT'!$C$7*'Markowitz avec CT'!AQ11))),IF(AQ8="France",IF(AQ11&lt;=2500,'Feuille récapitulative CT'!$B$10,IF('Markowitz avec CT'!AQ11&lt;=5000,'Feuille récapitulative CT'!$B$11+'Feuille récapitulative CT'!$C$11*'Markowitz avec CT'!AQ11,IF('Markowitz avec CT'!AQ11&lt;=50000,'Feuille récapitulative CT'!$B$12+'Feuille récapitulative CT'!$C$12*'Markowitz avec CT'!AQ11,'Feuille récapitulative CT'!$B$7+'Feuille récapitulative CT'!$C$7*'Markowitz avec CT'!AQ11))),IF(AQ8="Pays-Bas",IF(AQ11&lt;=2500,'Feuille récapitulative CT'!$B$10,IF('Markowitz avec CT'!AQ11&lt;=5000,'Feuille récapitulative CT'!$B$11+'Feuille récapitulative CT'!$C$11*'Markowitz avec CT'!AQ11,IF('Markowitz avec CT'!AQ11&lt;=50000,'Feuille récapitulative CT'!$B$12+'Feuille récapitulative CT'!$C$12*'Markowitz avec CT'!AQ11,'Feuille récapitulative CT'!$B$7+'Feuille récapitulative CT'!$C$7*'Markowitz avec CT'!AQ11))), IF(AQ8="Allemagne",IF(AQ11&lt;=2500,'Feuille récapitulative CT'!$B$16+'Feuille récapitulative CT'!$C$16*'Markowitz avec CT'!AQ11, IF(AQ11&lt;=5000,'Feuille récapitulative CT'!$B$17+'Feuille récapitulative CT'!$C$17*'Markowitz avec CT'!AQ11,IF('Markowitz avec CT'!AQ11&lt;=50000,'Feuille récapitulative CT'!$B$18+'Feuille récapitulative CT'!$C$18*'Markowitz avec CT'!AQ11,'Feuille récapitulative CT'!$B$19+'Feuille récapitulative CT'!$C$19*'Markowitz avec CT'!AQ11))),IF(AQ8="Italie",IF(AQ11&lt;=2500,'Feuille récapitulative CT'!$B$22+'Feuille récapitulative CT'!$C$22*'Markowitz avec CT'!AQ11, IF(AQ11&lt;=5000,'Feuille récapitulative CT'!$B$23+'Feuille récapitulative CT'!$C$23*'Markowitz avec CT'!AQ11,IF(AQ11&lt;=50000,'Feuille récapitulative CT'!$B$24+'Feuille récapitulative CT'!$C$24*'Markowitz avec CT'!AQ11,'Feuille récapitulative CT'!$B$25+'Feuille récapitulative CT'!$C$25*'Markowitz avec CT'!AQ11))),IF(AQ8="Espagne",IF(AQ11&lt;=2500,'Feuille récapitulative CT'!$B$28,IF('Markowitz avec CT'!AQ11&lt;=5000,'Feuille récapitulative CT'!$B$29+'Feuille récapitulative CT'!$C$29*'Markowitz avec CT'!AQ11,IF('Markowitz avec CT'!AQ11&lt;=50000,'Feuille récapitulative CT'!$B$30+'Feuille récapitulative CT'!$C$30*'Markowitz avec CT'!AQ11,'Feuille récapitulative CT'!$B$31+'Feuille récapitulative CT'!$C$31*'Markowitz avec CT'!AQ11))),"PB")))))),0)</f>
        <v>0</v>
      </c>
      <c r="AR15" s="85">
        <f>IF(AR9&gt;0,IF(AR8="Belgique",IF(AR11&lt;=2500,'Feuille récapitulative CT'!$B$4,IF('Markowitz avec CT'!AR11&lt;=5000,'Feuille récapitulative CT'!$B$5+'Feuille récapitulative CT'!$C$5*'Markowitz avec CT'!AR11,IF('Markowitz avec CT'!AR11&lt;=50000,'Feuille récapitulative CT'!$B$6+'Feuille récapitulative CT'!$C$6*'Markowitz avec CT'!AR11,'Feuille récapitulative CT'!$B$7+'Feuille récapitulative CT'!$C$7*'Markowitz avec CT'!AR11))),IF(AR8="France",IF(AR11&lt;=2500,'Feuille récapitulative CT'!$B$10,IF('Markowitz avec CT'!AR11&lt;=5000,'Feuille récapitulative CT'!$B$11+'Feuille récapitulative CT'!$C$11*'Markowitz avec CT'!AR11,IF('Markowitz avec CT'!AR11&lt;=50000,'Feuille récapitulative CT'!$B$12+'Feuille récapitulative CT'!$C$12*'Markowitz avec CT'!AR11,'Feuille récapitulative CT'!$B$7+'Feuille récapitulative CT'!$C$7*'Markowitz avec CT'!AR11))),IF(AR8="Pays-Bas",IF(AR11&lt;=2500,'Feuille récapitulative CT'!$B$10,IF('Markowitz avec CT'!AR11&lt;=5000,'Feuille récapitulative CT'!$B$11+'Feuille récapitulative CT'!$C$11*'Markowitz avec CT'!AR11,IF('Markowitz avec CT'!AR11&lt;=50000,'Feuille récapitulative CT'!$B$12+'Feuille récapitulative CT'!$C$12*'Markowitz avec CT'!AR11,'Feuille récapitulative CT'!$B$7+'Feuille récapitulative CT'!$C$7*'Markowitz avec CT'!AR11))), IF(AR8="Allemagne",IF(AR11&lt;=2500,'Feuille récapitulative CT'!$B$16+'Feuille récapitulative CT'!$C$16*'Markowitz avec CT'!AR11, IF(AR11&lt;=5000,'Feuille récapitulative CT'!$B$17+'Feuille récapitulative CT'!$C$17*'Markowitz avec CT'!AR11,IF('Markowitz avec CT'!AR11&lt;=50000,'Feuille récapitulative CT'!$B$18+'Feuille récapitulative CT'!$C$18*'Markowitz avec CT'!AR11,'Feuille récapitulative CT'!$B$19+'Feuille récapitulative CT'!$C$19*'Markowitz avec CT'!AR11))),IF(AR8="Italie",IF(AR11&lt;=2500,'Feuille récapitulative CT'!$B$22+'Feuille récapitulative CT'!$C$22*'Markowitz avec CT'!AR11, IF(AR11&lt;=5000,'Feuille récapitulative CT'!$B$23+'Feuille récapitulative CT'!$C$23*'Markowitz avec CT'!AR11,IF(AR11&lt;=50000,'Feuille récapitulative CT'!$B$24+'Feuille récapitulative CT'!$C$24*'Markowitz avec CT'!AR11,'Feuille récapitulative CT'!$B$25+'Feuille récapitulative CT'!$C$25*'Markowitz avec CT'!AR11))),IF(AR8="Espagne",IF(AR11&lt;=2500,'Feuille récapitulative CT'!$B$28,IF('Markowitz avec CT'!AR11&lt;=5000,'Feuille récapitulative CT'!$B$29+'Feuille récapitulative CT'!$C$29*'Markowitz avec CT'!AR11,IF('Markowitz avec CT'!AR11&lt;=50000,'Feuille récapitulative CT'!$B$30+'Feuille récapitulative CT'!$C$30*'Markowitz avec CT'!AR11,'Feuille récapitulative CT'!$B$31+'Feuille récapitulative CT'!$C$31*'Markowitz avec CT'!AR11))),"PB")))))),0)</f>
        <v>0</v>
      </c>
      <c r="AS15" s="85">
        <f>IF(AS9&gt;0,IF(AS8="Belgique",IF(AS11&lt;=2500,'Feuille récapitulative CT'!$B$4,IF('Markowitz avec CT'!AS11&lt;=5000,'Feuille récapitulative CT'!$B$5+'Feuille récapitulative CT'!$C$5*'Markowitz avec CT'!AS11,IF('Markowitz avec CT'!AS11&lt;=50000,'Feuille récapitulative CT'!$B$6+'Feuille récapitulative CT'!$C$6*'Markowitz avec CT'!AS11,'Feuille récapitulative CT'!$B$7+'Feuille récapitulative CT'!$C$7*'Markowitz avec CT'!AS11))),IF(AS8="France",IF(AS11&lt;=2500,'Feuille récapitulative CT'!$B$10,IF('Markowitz avec CT'!AS11&lt;=5000,'Feuille récapitulative CT'!$B$11+'Feuille récapitulative CT'!$C$11*'Markowitz avec CT'!AS11,IF('Markowitz avec CT'!AS11&lt;=50000,'Feuille récapitulative CT'!$B$12+'Feuille récapitulative CT'!$C$12*'Markowitz avec CT'!AS11,'Feuille récapitulative CT'!$B$7+'Feuille récapitulative CT'!$C$7*'Markowitz avec CT'!AS11))),IF(AS8="Pays-Bas",IF(AS11&lt;=2500,'Feuille récapitulative CT'!$B$10,IF('Markowitz avec CT'!AS11&lt;=5000,'Feuille récapitulative CT'!$B$11+'Feuille récapitulative CT'!$C$11*'Markowitz avec CT'!AS11,IF('Markowitz avec CT'!AS11&lt;=50000,'Feuille récapitulative CT'!$B$12+'Feuille récapitulative CT'!$C$12*'Markowitz avec CT'!AS11,'Feuille récapitulative CT'!$B$7+'Feuille récapitulative CT'!$C$7*'Markowitz avec CT'!AS11))), IF(AS8="Allemagne",IF(AS11&lt;=2500,'Feuille récapitulative CT'!$B$16+'Feuille récapitulative CT'!$C$16*'Markowitz avec CT'!AS11, IF(AS11&lt;=5000,'Feuille récapitulative CT'!$B$17+'Feuille récapitulative CT'!$C$17*'Markowitz avec CT'!AS11,IF('Markowitz avec CT'!AS11&lt;=50000,'Feuille récapitulative CT'!$B$18+'Feuille récapitulative CT'!$C$18*'Markowitz avec CT'!AS11,'Feuille récapitulative CT'!$B$19+'Feuille récapitulative CT'!$C$19*'Markowitz avec CT'!AS11))),IF(AS8="Italie",IF(AS11&lt;=2500,'Feuille récapitulative CT'!$B$22+'Feuille récapitulative CT'!$C$22*'Markowitz avec CT'!AS11, IF(AS11&lt;=5000,'Feuille récapitulative CT'!$B$23+'Feuille récapitulative CT'!$C$23*'Markowitz avec CT'!AS11,IF(AS11&lt;=50000,'Feuille récapitulative CT'!$B$24+'Feuille récapitulative CT'!$C$24*'Markowitz avec CT'!AS11,'Feuille récapitulative CT'!$B$25+'Feuille récapitulative CT'!$C$25*'Markowitz avec CT'!AS11))),IF(AS8="Espagne",IF(AS11&lt;=2500,'Feuille récapitulative CT'!$B$28,IF('Markowitz avec CT'!AS11&lt;=5000,'Feuille récapitulative CT'!$B$29+'Feuille récapitulative CT'!$C$29*'Markowitz avec CT'!AS11,IF('Markowitz avec CT'!AS11&lt;=50000,'Feuille récapitulative CT'!$B$30+'Feuille récapitulative CT'!$C$30*'Markowitz avec CT'!AS11,'Feuille récapitulative CT'!$B$31+'Feuille récapitulative CT'!$C$31*'Markowitz avec CT'!AS11))),"PB")))))),0)</f>
        <v>0</v>
      </c>
      <c r="AT15" s="85">
        <f>IF(AT9&gt;0,IF(AT8="Belgique",IF(AT11&lt;=2500,'Feuille récapitulative CT'!$B$4,IF('Markowitz avec CT'!AT11&lt;=5000,'Feuille récapitulative CT'!$B$5+'Feuille récapitulative CT'!$C$5*'Markowitz avec CT'!AT11,IF('Markowitz avec CT'!AT11&lt;=50000,'Feuille récapitulative CT'!$B$6+'Feuille récapitulative CT'!$C$6*'Markowitz avec CT'!AT11,'Feuille récapitulative CT'!$B$7+'Feuille récapitulative CT'!$C$7*'Markowitz avec CT'!AT11))),IF(AT8="France",IF(AT11&lt;=2500,'Feuille récapitulative CT'!$B$10,IF('Markowitz avec CT'!AT11&lt;=5000,'Feuille récapitulative CT'!$B$11+'Feuille récapitulative CT'!$C$11*'Markowitz avec CT'!AT11,IF('Markowitz avec CT'!AT11&lt;=50000,'Feuille récapitulative CT'!$B$12+'Feuille récapitulative CT'!$C$12*'Markowitz avec CT'!AT11,'Feuille récapitulative CT'!$B$7+'Feuille récapitulative CT'!$C$7*'Markowitz avec CT'!AT11))),IF(AT8="Pays-Bas",IF(AT11&lt;=2500,'Feuille récapitulative CT'!$B$10,IF('Markowitz avec CT'!AT11&lt;=5000,'Feuille récapitulative CT'!$B$11+'Feuille récapitulative CT'!$C$11*'Markowitz avec CT'!AT11,IF('Markowitz avec CT'!AT11&lt;=50000,'Feuille récapitulative CT'!$B$12+'Feuille récapitulative CT'!$C$12*'Markowitz avec CT'!AT11,'Feuille récapitulative CT'!$B$7+'Feuille récapitulative CT'!$C$7*'Markowitz avec CT'!AT11))), IF(AT8="Allemagne",IF(AT11&lt;=2500,'Feuille récapitulative CT'!$B$16+'Feuille récapitulative CT'!$C$16*'Markowitz avec CT'!AT11, IF(AT11&lt;=5000,'Feuille récapitulative CT'!$B$17+'Feuille récapitulative CT'!$C$17*'Markowitz avec CT'!AT11,IF('Markowitz avec CT'!AT11&lt;=50000,'Feuille récapitulative CT'!$B$18+'Feuille récapitulative CT'!$C$18*'Markowitz avec CT'!AT11,'Feuille récapitulative CT'!$B$19+'Feuille récapitulative CT'!$C$19*'Markowitz avec CT'!AT11))),IF(AT8="Italie",IF(AT11&lt;=2500,'Feuille récapitulative CT'!$B$22+'Feuille récapitulative CT'!$C$22*'Markowitz avec CT'!AT11, IF(AT11&lt;=5000,'Feuille récapitulative CT'!$B$23+'Feuille récapitulative CT'!$C$23*'Markowitz avec CT'!AT11,IF(AT11&lt;=50000,'Feuille récapitulative CT'!$B$24+'Feuille récapitulative CT'!$C$24*'Markowitz avec CT'!AT11,'Feuille récapitulative CT'!$B$25+'Feuille récapitulative CT'!$C$25*'Markowitz avec CT'!AT11))),IF(AT8="Espagne",IF(AT11&lt;=2500,'Feuille récapitulative CT'!$B$28,IF('Markowitz avec CT'!AT11&lt;=5000,'Feuille récapitulative CT'!$B$29+'Feuille récapitulative CT'!$C$29*'Markowitz avec CT'!AT11,IF('Markowitz avec CT'!AT11&lt;=50000,'Feuille récapitulative CT'!$B$30+'Feuille récapitulative CT'!$C$30*'Markowitz avec CT'!AT11,'Feuille récapitulative CT'!$B$31+'Feuille récapitulative CT'!$C$31*'Markowitz avec CT'!AT11))),"PB")))))),0)</f>
        <v>0</v>
      </c>
      <c r="AU15" s="85">
        <f>IF(AU9&gt;0,IF(AU8="Belgique",IF(AU11&lt;=2500,'Feuille récapitulative CT'!$B$4,IF('Markowitz avec CT'!AU11&lt;=5000,'Feuille récapitulative CT'!$B$5+'Feuille récapitulative CT'!$C$5*'Markowitz avec CT'!AU11,IF('Markowitz avec CT'!AU11&lt;=50000,'Feuille récapitulative CT'!$B$6+'Feuille récapitulative CT'!$C$6*'Markowitz avec CT'!AU11,'Feuille récapitulative CT'!$B$7+'Feuille récapitulative CT'!$C$7*'Markowitz avec CT'!AU11))),IF(AU8="France",IF(AU11&lt;=2500,'Feuille récapitulative CT'!$B$10,IF('Markowitz avec CT'!AU11&lt;=5000,'Feuille récapitulative CT'!$B$11+'Feuille récapitulative CT'!$C$11*'Markowitz avec CT'!AU11,IF('Markowitz avec CT'!AU11&lt;=50000,'Feuille récapitulative CT'!$B$12+'Feuille récapitulative CT'!$C$12*'Markowitz avec CT'!AU11,'Feuille récapitulative CT'!$B$7+'Feuille récapitulative CT'!$C$7*'Markowitz avec CT'!AU11))),IF(AU8="Pays-Bas",IF(AU11&lt;=2500,'Feuille récapitulative CT'!$B$10,IF('Markowitz avec CT'!AU11&lt;=5000,'Feuille récapitulative CT'!$B$11+'Feuille récapitulative CT'!$C$11*'Markowitz avec CT'!AU11,IF('Markowitz avec CT'!AU11&lt;=50000,'Feuille récapitulative CT'!$B$12+'Feuille récapitulative CT'!$C$12*'Markowitz avec CT'!AU11,'Feuille récapitulative CT'!$B$7+'Feuille récapitulative CT'!$C$7*'Markowitz avec CT'!AU11))), IF(AU8="Allemagne",IF(AU11&lt;=2500,'Feuille récapitulative CT'!$B$16+'Feuille récapitulative CT'!$C$16*'Markowitz avec CT'!AU11, IF(AU11&lt;=5000,'Feuille récapitulative CT'!$B$17+'Feuille récapitulative CT'!$C$17*'Markowitz avec CT'!AU11,IF('Markowitz avec CT'!AU11&lt;=50000,'Feuille récapitulative CT'!$B$18+'Feuille récapitulative CT'!$C$18*'Markowitz avec CT'!AU11,'Feuille récapitulative CT'!$B$19+'Feuille récapitulative CT'!$C$19*'Markowitz avec CT'!AU11))),IF(AU8="Italie",IF(AU11&lt;=2500,'Feuille récapitulative CT'!$B$22+'Feuille récapitulative CT'!$C$22*'Markowitz avec CT'!AU11, IF(AU11&lt;=5000,'Feuille récapitulative CT'!$B$23+'Feuille récapitulative CT'!$C$23*'Markowitz avec CT'!AU11,IF(AU11&lt;=50000,'Feuille récapitulative CT'!$B$24+'Feuille récapitulative CT'!$C$24*'Markowitz avec CT'!AU11,'Feuille récapitulative CT'!$B$25+'Feuille récapitulative CT'!$C$25*'Markowitz avec CT'!AU11))),IF(AU8="Espagne",IF(AU11&lt;=2500,'Feuille récapitulative CT'!$B$28,IF('Markowitz avec CT'!AU11&lt;=5000,'Feuille récapitulative CT'!$B$29+'Feuille récapitulative CT'!$C$29*'Markowitz avec CT'!AU11,IF('Markowitz avec CT'!AU11&lt;=50000,'Feuille récapitulative CT'!$B$30+'Feuille récapitulative CT'!$C$30*'Markowitz avec CT'!AU11,'Feuille récapitulative CT'!$B$31+'Feuille récapitulative CT'!$C$31*'Markowitz avec CT'!AU11))),"PB")))))),0)</f>
        <v>29.922626151658832</v>
      </c>
      <c r="AV15" s="85">
        <f>IF(AV9&gt;0,IF(AV8="Belgique",IF(AV11&lt;=2500,'Feuille récapitulative CT'!$B$4,IF('Markowitz avec CT'!AV11&lt;=5000,'Feuille récapitulative CT'!$B$5+'Feuille récapitulative CT'!$C$5*'Markowitz avec CT'!AV11,IF('Markowitz avec CT'!AV11&lt;=50000,'Feuille récapitulative CT'!$B$6+'Feuille récapitulative CT'!$C$6*'Markowitz avec CT'!AV11,'Feuille récapitulative CT'!$B$7+'Feuille récapitulative CT'!$C$7*'Markowitz avec CT'!AV11))),IF(AV8="France",IF(AV11&lt;=2500,'Feuille récapitulative CT'!$B$10,IF('Markowitz avec CT'!AV11&lt;=5000,'Feuille récapitulative CT'!$B$11+'Feuille récapitulative CT'!$C$11*'Markowitz avec CT'!AV11,IF('Markowitz avec CT'!AV11&lt;=50000,'Feuille récapitulative CT'!$B$12+'Feuille récapitulative CT'!$C$12*'Markowitz avec CT'!AV11,'Feuille récapitulative CT'!$B$7+'Feuille récapitulative CT'!$C$7*'Markowitz avec CT'!AV11))),IF(AV8="Pays-Bas",IF(AV11&lt;=2500,'Feuille récapitulative CT'!$B$10,IF('Markowitz avec CT'!AV11&lt;=5000,'Feuille récapitulative CT'!$B$11+'Feuille récapitulative CT'!$C$11*'Markowitz avec CT'!AV11,IF('Markowitz avec CT'!AV11&lt;=50000,'Feuille récapitulative CT'!$B$12+'Feuille récapitulative CT'!$C$12*'Markowitz avec CT'!AV11,'Feuille récapitulative CT'!$B$7+'Feuille récapitulative CT'!$C$7*'Markowitz avec CT'!AV11))), IF(AV8="Allemagne",IF(AV11&lt;=2500,'Feuille récapitulative CT'!$B$16+'Feuille récapitulative CT'!$C$16*'Markowitz avec CT'!AV11, IF(AV11&lt;=5000,'Feuille récapitulative CT'!$B$17+'Feuille récapitulative CT'!$C$17*'Markowitz avec CT'!AV11,IF('Markowitz avec CT'!AV11&lt;=50000,'Feuille récapitulative CT'!$B$18+'Feuille récapitulative CT'!$C$18*'Markowitz avec CT'!AV11,'Feuille récapitulative CT'!$B$19+'Feuille récapitulative CT'!$C$19*'Markowitz avec CT'!AV11))),IF(AV8="Italie",IF(AV11&lt;=2500,'Feuille récapitulative CT'!$B$22+'Feuille récapitulative CT'!$C$22*'Markowitz avec CT'!AV11, IF(AV11&lt;=5000,'Feuille récapitulative CT'!$B$23+'Feuille récapitulative CT'!$C$23*'Markowitz avec CT'!AV11,IF(AV11&lt;=50000,'Feuille récapitulative CT'!$B$24+'Feuille récapitulative CT'!$C$24*'Markowitz avec CT'!AV11,'Feuille récapitulative CT'!$B$25+'Feuille récapitulative CT'!$C$25*'Markowitz avec CT'!AV11))),IF(AV8="Espagne",IF(AV11&lt;=2500,'Feuille récapitulative CT'!$B$28,IF('Markowitz avec CT'!AV11&lt;=5000,'Feuille récapitulative CT'!$B$29+'Feuille récapitulative CT'!$C$29*'Markowitz avec CT'!AV11,IF('Markowitz avec CT'!AV11&lt;=50000,'Feuille récapitulative CT'!$B$30+'Feuille récapitulative CT'!$C$30*'Markowitz avec CT'!AV11,'Feuille récapitulative CT'!$B$31+'Feuille récapitulative CT'!$C$31*'Markowitz avec CT'!AV11))),"PB")))))),0)</f>
        <v>0</v>
      </c>
      <c r="AW15" s="85">
        <f>IF(AW9&gt;0,IF(AW8="Belgique",IF(AW11&lt;=2500,'Feuille récapitulative CT'!$B$4,IF('Markowitz avec CT'!AW11&lt;=5000,'Feuille récapitulative CT'!$B$5+'Feuille récapitulative CT'!$C$5*'Markowitz avec CT'!AW11,IF('Markowitz avec CT'!AW11&lt;=50000,'Feuille récapitulative CT'!$B$6+'Feuille récapitulative CT'!$C$6*'Markowitz avec CT'!AW11,'Feuille récapitulative CT'!$B$7+'Feuille récapitulative CT'!$C$7*'Markowitz avec CT'!AW11))),IF(AW8="France",IF(AW11&lt;=2500,'Feuille récapitulative CT'!$B$10,IF('Markowitz avec CT'!AW11&lt;=5000,'Feuille récapitulative CT'!$B$11+'Feuille récapitulative CT'!$C$11*'Markowitz avec CT'!AW11,IF('Markowitz avec CT'!AW11&lt;=50000,'Feuille récapitulative CT'!$B$12+'Feuille récapitulative CT'!$C$12*'Markowitz avec CT'!AW11,'Feuille récapitulative CT'!$B$7+'Feuille récapitulative CT'!$C$7*'Markowitz avec CT'!AW11))),IF(AW8="Pays-Bas",IF(AW11&lt;=2500,'Feuille récapitulative CT'!$B$10,IF('Markowitz avec CT'!AW11&lt;=5000,'Feuille récapitulative CT'!$B$11+'Feuille récapitulative CT'!$C$11*'Markowitz avec CT'!AW11,IF('Markowitz avec CT'!AW11&lt;=50000,'Feuille récapitulative CT'!$B$12+'Feuille récapitulative CT'!$C$12*'Markowitz avec CT'!AW11,'Feuille récapitulative CT'!$B$7+'Feuille récapitulative CT'!$C$7*'Markowitz avec CT'!AW11))), IF(AW8="Allemagne",IF(AW11&lt;=2500,'Feuille récapitulative CT'!$B$16+'Feuille récapitulative CT'!$C$16*'Markowitz avec CT'!AW11, IF(AW11&lt;=5000,'Feuille récapitulative CT'!$B$17+'Feuille récapitulative CT'!$C$17*'Markowitz avec CT'!AW11,IF('Markowitz avec CT'!AW11&lt;=50000,'Feuille récapitulative CT'!$B$18+'Feuille récapitulative CT'!$C$18*'Markowitz avec CT'!AW11,'Feuille récapitulative CT'!$B$19+'Feuille récapitulative CT'!$C$19*'Markowitz avec CT'!AW11))),IF(AW8="Italie",IF(AW11&lt;=2500,'Feuille récapitulative CT'!$B$22+'Feuille récapitulative CT'!$C$22*'Markowitz avec CT'!AW11, IF(AW11&lt;=5000,'Feuille récapitulative CT'!$B$23+'Feuille récapitulative CT'!$C$23*'Markowitz avec CT'!AW11,IF(AW11&lt;=50000,'Feuille récapitulative CT'!$B$24+'Feuille récapitulative CT'!$C$24*'Markowitz avec CT'!AW11,'Feuille récapitulative CT'!$B$25+'Feuille récapitulative CT'!$C$25*'Markowitz avec CT'!AW11))),IF(AW8="Espagne",IF(AW11&lt;=2500,'Feuille récapitulative CT'!$B$28,IF('Markowitz avec CT'!AW11&lt;=5000,'Feuille récapitulative CT'!$B$29+'Feuille récapitulative CT'!$C$29*'Markowitz avec CT'!AW11,IF('Markowitz avec CT'!AW11&lt;=50000,'Feuille récapitulative CT'!$B$30+'Feuille récapitulative CT'!$C$30*'Markowitz avec CT'!AW11,'Feuille récapitulative CT'!$B$31+'Feuille récapitulative CT'!$C$31*'Markowitz avec CT'!AW11))),"PB")))))),0)</f>
        <v>0</v>
      </c>
      <c r="AX15" s="85">
        <f>IF(AX9&gt;0,IF(AX8="Belgique",IF(AX11&lt;=2500,'Feuille récapitulative CT'!$B$4,IF('Markowitz avec CT'!AX11&lt;=5000,'Feuille récapitulative CT'!$B$5+'Feuille récapitulative CT'!$C$5*'Markowitz avec CT'!AX11,IF('Markowitz avec CT'!AX11&lt;=50000,'Feuille récapitulative CT'!$B$6+'Feuille récapitulative CT'!$C$6*'Markowitz avec CT'!AX11,'Feuille récapitulative CT'!$B$7+'Feuille récapitulative CT'!$C$7*'Markowitz avec CT'!AX11))),IF(AX8="France",IF(AX11&lt;=2500,'Feuille récapitulative CT'!$B$10,IF('Markowitz avec CT'!AX11&lt;=5000,'Feuille récapitulative CT'!$B$11+'Feuille récapitulative CT'!$C$11*'Markowitz avec CT'!AX11,IF('Markowitz avec CT'!AX11&lt;=50000,'Feuille récapitulative CT'!$B$12+'Feuille récapitulative CT'!$C$12*'Markowitz avec CT'!AX11,'Feuille récapitulative CT'!$B$7+'Feuille récapitulative CT'!$C$7*'Markowitz avec CT'!AX11))),IF(AX8="Pays-Bas",IF(AX11&lt;=2500,'Feuille récapitulative CT'!$B$10,IF('Markowitz avec CT'!AX11&lt;=5000,'Feuille récapitulative CT'!$B$11+'Feuille récapitulative CT'!$C$11*'Markowitz avec CT'!AX11,IF('Markowitz avec CT'!AX11&lt;=50000,'Feuille récapitulative CT'!$B$12+'Feuille récapitulative CT'!$C$12*'Markowitz avec CT'!AX11,'Feuille récapitulative CT'!$B$7+'Feuille récapitulative CT'!$C$7*'Markowitz avec CT'!AX11))), IF(AX8="Allemagne",IF(AX11&lt;=2500,'Feuille récapitulative CT'!$B$16+'Feuille récapitulative CT'!$C$16*'Markowitz avec CT'!AX11, IF(AX11&lt;=5000,'Feuille récapitulative CT'!$B$17+'Feuille récapitulative CT'!$C$17*'Markowitz avec CT'!AX11,IF('Markowitz avec CT'!AX11&lt;=50000,'Feuille récapitulative CT'!$B$18+'Feuille récapitulative CT'!$C$18*'Markowitz avec CT'!AX11,'Feuille récapitulative CT'!$B$19+'Feuille récapitulative CT'!$C$19*'Markowitz avec CT'!AX11))),IF(AX8="Italie",IF(AX11&lt;=2500,'Feuille récapitulative CT'!$B$22+'Feuille récapitulative CT'!$C$22*'Markowitz avec CT'!AX11, IF(AX11&lt;=5000,'Feuille récapitulative CT'!$B$23+'Feuille récapitulative CT'!$C$23*'Markowitz avec CT'!AX11,IF(AX11&lt;=50000,'Feuille récapitulative CT'!$B$24+'Feuille récapitulative CT'!$C$24*'Markowitz avec CT'!AX11,'Feuille récapitulative CT'!$B$25+'Feuille récapitulative CT'!$C$25*'Markowitz avec CT'!AX11))),IF(AX8="Espagne",IF(AX11&lt;=2500,'Feuille récapitulative CT'!$B$28,IF('Markowitz avec CT'!AX11&lt;=5000,'Feuille récapitulative CT'!$B$29+'Feuille récapitulative CT'!$C$29*'Markowitz avec CT'!AX11,IF('Markowitz avec CT'!AX11&lt;=50000,'Feuille récapitulative CT'!$B$30+'Feuille récapitulative CT'!$C$30*'Markowitz avec CT'!AX11,'Feuille récapitulative CT'!$B$31+'Feuille récapitulative CT'!$C$31*'Markowitz avec CT'!AX11))),"PB")))))),0)</f>
        <v>0</v>
      </c>
      <c r="AY15" s="85">
        <f>IF(AY9&gt;0,IF(AY8="Belgique",IF(AY11&lt;=2500,'Feuille récapitulative CT'!$B$4,IF('Markowitz avec CT'!AY11&lt;=5000,'Feuille récapitulative CT'!$B$5+'Feuille récapitulative CT'!$C$5*'Markowitz avec CT'!AY11,IF('Markowitz avec CT'!AY11&lt;=50000,'Feuille récapitulative CT'!$B$6+'Feuille récapitulative CT'!$C$6*'Markowitz avec CT'!AY11,'Feuille récapitulative CT'!$B$7+'Feuille récapitulative CT'!$C$7*'Markowitz avec CT'!AY11))),IF(AY8="France",IF(AY11&lt;=2500,'Feuille récapitulative CT'!$B$10,IF('Markowitz avec CT'!AY11&lt;=5000,'Feuille récapitulative CT'!$B$11+'Feuille récapitulative CT'!$C$11*'Markowitz avec CT'!AY11,IF('Markowitz avec CT'!AY11&lt;=50000,'Feuille récapitulative CT'!$B$12+'Feuille récapitulative CT'!$C$12*'Markowitz avec CT'!AY11,'Feuille récapitulative CT'!$B$7+'Feuille récapitulative CT'!$C$7*'Markowitz avec CT'!AY11))),IF(AY8="Pays-Bas",IF(AY11&lt;=2500,'Feuille récapitulative CT'!$B$10,IF('Markowitz avec CT'!AY11&lt;=5000,'Feuille récapitulative CT'!$B$11+'Feuille récapitulative CT'!$C$11*'Markowitz avec CT'!AY11,IF('Markowitz avec CT'!AY11&lt;=50000,'Feuille récapitulative CT'!$B$12+'Feuille récapitulative CT'!$C$12*'Markowitz avec CT'!AY11,'Feuille récapitulative CT'!$B$7+'Feuille récapitulative CT'!$C$7*'Markowitz avec CT'!AY11))), IF(AY8="Allemagne",IF(AY11&lt;=2500,'Feuille récapitulative CT'!$B$16+'Feuille récapitulative CT'!$C$16*'Markowitz avec CT'!AY11, IF(AY11&lt;=5000,'Feuille récapitulative CT'!$B$17+'Feuille récapitulative CT'!$C$17*'Markowitz avec CT'!AY11,IF('Markowitz avec CT'!AY11&lt;=50000,'Feuille récapitulative CT'!$B$18+'Feuille récapitulative CT'!$C$18*'Markowitz avec CT'!AY11,'Feuille récapitulative CT'!$B$19+'Feuille récapitulative CT'!$C$19*'Markowitz avec CT'!AY11))),IF(AY8="Italie",IF(AY11&lt;=2500,'Feuille récapitulative CT'!$B$22+'Feuille récapitulative CT'!$C$22*'Markowitz avec CT'!AY11, IF(AY11&lt;=5000,'Feuille récapitulative CT'!$B$23+'Feuille récapitulative CT'!$C$23*'Markowitz avec CT'!AY11,IF(AY11&lt;=50000,'Feuille récapitulative CT'!$B$24+'Feuille récapitulative CT'!$C$24*'Markowitz avec CT'!AY11,'Feuille récapitulative CT'!$B$25+'Feuille récapitulative CT'!$C$25*'Markowitz avec CT'!AY11))),IF(AY8="Espagne",IF(AY11&lt;=2500,'Feuille récapitulative CT'!$B$28,IF('Markowitz avec CT'!AY11&lt;=5000,'Feuille récapitulative CT'!$B$29+'Feuille récapitulative CT'!$C$29*'Markowitz avec CT'!AY11,IF('Markowitz avec CT'!AY11&lt;=50000,'Feuille récapitulative CT'!$B$30+'Feuille récapitulative CT'!$C$30*'Markowitz avec CT'!AY11,'Feuille récapitulative CT'!$B$31+'Feuille récapitulative CT'!$C$31*'Markowitz avec CT'!AY11))),"PB")))))),0)</f>
        <v>0</v>
      </c>
      <c r="AZ15" s="85">
        <f>IF(AZ9&gt;0,IF(AZ8="Belgique",IF(AZ11&lt;=2500,'Feuille récapitulative CT'!$B$4,IF('Markowitz avec CT'!AZ11&lt;=5000,'Feuille récapitulative CT'!$B$5+'Feuille récapitulative CT'!$C$5*'Markowitz avec CT'!AZ11,IF('Markowitz avec CT'!AZ11&lt;=50000,'Feuille récapitulative CT'!$B$6+'Feuille récapitulative CT'!$C$6*'Markowitz avec CT'!AZ11,'Feuille récapitulative CT'!$B$7+'Feuille récapitulative CT'!$C$7*'Markowitz avec CT'!AZ11))),IF(AZ8="France",IF(AZ11&lt;=2500,'Feuille récapitulative CT'!$B$10,IF('Markowitz avec CT'!AZ11&lt;=5000,'Feuille récapitulative CT'!$B$11+'Feuille récapitulative CT'!$C$11*'Markowitz avec CT'!AZ11,IF('Markowitz avec CT'!AZ11&lt;=50000,'Feuille récapitulative CT'!$B$12+'Feuille récapitulative CT'!$C$12*'Markowitz avec CT'!AZ11,'Feuille récapitulative CT'!$B$7+'Feuille récapitulative CT'!$C$7*'Markowitz avec CT'!AZ11))),IF(AZ8="Pays-Bas",IF(AZ11&lt;=2500,'Feuille récapitulative CT'!$B$10,IF('Markowitz avec CT'!AZ11&lt;=5000,'Feuille récapitulative CT'!$B$11+'Feuille récapitulative CT'!$C$11*'Markowitz avec CT'!AZ11,IF('Markowitz avec CT'!AZ11&lt;=50000,'Feuille récapitulative CT'!$B$12+'Feuille récapitulative CT'!$C$12*'Markowitz avec CT'!AZ11,'Feuille récapitulative CT'!$B$7+'Feuille récapitulative CT'!$C$7*'Markowitz avec CT'!AZ11))), IF(AZ8="Allemagne",IF(AZ11&lt;=2500,'Feuille récapitulative CT'!$B$16+'Feuille récapitulative CT'!$C$16*'Markowitz avec CT'!AZ11, IF(AZ11&lt;=5000,'Feuille récapitulative CT'!$B$17+'Feuille récapitulative CT'!$C$17*'Markowitz avec CT'!AZ11,IF('Markowitz avec CT'!AZ11&lt;=50000,'Feuille récapitulative CT'!$B$18+'Feuille récapitulative CT'!$C$18*'Markowitz avec CT'!AZ11,'Feuille récapitulative CT'!$B$19+'Feuille récapitulative CT'!$C$19*'Markowitz avec CT'!AZ11))),IF(AZ8="Italie",IF(AZ11&lt;=2500,'Feuille récapitulative CT'!$B$22+'Feuille récapitulative CT'!$C$22*'Markowitz avec CT'!AZ11, IF(AZ11&lt;=5000,'Feuille récapitulative CT'!$B$23+'Feuille récapitulative CT'!$C$23*'Markowitz avec CT'!AZ11,IF(AZ11&lt;=50000,'Feuille récapitulative CT'!$B$24+'Feuille récapitulative CT'!$C$24*'Markowitz avec CT'!AZ11,'Feuille récapitulative CT'!$B$25+'Feuille récapitulative CT'!$C$25*'Markowitz avec CT'!AZ11))),IF(AZ8="Espagne",IF(AZ11&lt;=2500,'Feuille récapitulative CT'!$B$28,IF('Markowitz avec CT'!AZ11&lt;=5000,'Feuille récapitulative CT'!$B$29+'Feuille récapitulative CT'!$C$29*'Markowitz avec CT'!AZ11,IF('Markowitz avec CT'!AZ11&lt;=50000,'Feuille récapitulative CT'!$B$30+'Feuille récapitulative CT'!$C$30*'Markowitz avec CT'!AZ11,'Feuille récapitulative CT'!$B$31+'Feuille récapitulative CT'!$C$31*'Markowitz avec CT'!AZ11))),"PB")))))),0)</f>
        <v>0</v>
      </c>
      <c r="BA15" s="85">
        <f>IF(BA9&gt;0,IF(BA8="Belgique",IF(BA11&lt;=2500,'Feuille récapitulative CT'!$B$4,IF('Markowitz avec CT'!BA11&lt;=5000,'Feuille récapitulative CT'!$B$5+'Feuille récapitulative CT'!$C$5*'Markowitz avec CT'!BA11,IF('Markowitz avec CT'!BA11&lt;=50000,'Feuille récapitulative CT'!$B$6+'Feuille récapitulative CT'!$C$6*'Markowitz avec CT'!BA11,'Feuille récapitulative CT'!$B$7+'Feuille récapitulative CT'!$C$7*'Markowitz avec CT'!BA11))),IF(BA8="France",IF(BA11&lt;=2500,'Feuille récapitulative CT'!$B$10,IF('Markowitz avec CT'!BA11&lt;=5000,'Feuille récapitulative CT'!$B$11+'Feuille récapitulative CT'!$C$11*'Markowitz avec CT'!BA11,IF('Markowitz avec CT'!BA11&lt;=50000,'Feuille récapitulative CT'!$B$12+'Feuille récapitulative CT'!$C$12*'Markowitz avec CT'!BA11,'Feuille récapitulative CT'!$B$7+'Feuille récapitulative CT'!$C$7*'Markowitz avec CT'!BA11))),IF(BA8="Pays-Bas",IF(BA11&lt;=2500,'Feuille récapitulative CT'!$B$10,IF('Markowitz avec CT'!BA11&lt;=5000,'Feuille récapitulative CT'!$B$11+'Feuille récapitulative CT'!$C$11*'Markowitz avec CT'!BA11,IF('Markowitz avec CT'!BA11&lt;=50000,'Feuille récapitulative CT'!$B$12+'Feuille récapitulative CT'!$C$12*'Markowitz avec CT'!BA11,'Feuille récapitulative CT'!$B$7+'Feuille récapitulative CT'!$C$7*'Markowitz avec CT'!BA11))), IF(BA8="Allemagne",IF(BA11&lt;=2500,'Feuille récapitulative CT'!$B$16+'Feuille récapitulative CT'!$C$16*'Markowitz avec CT'!BA11, IF(BA11&lt;=5000,'Feuille récapitulative CT'!$B$17+'Feuille récapitulative CT'!$C$17*'Markowitz avec CT'!BA11,IF('Markowitz avec CT'!BA11&lt;=50000,'Feuille récapitulative CT'!$B$18+'Feuille récapitulative CT'!$C$18*'Markowitz avec CT'!BA11,'Feuille récapitulative CT'!$B$19+'Feuille récapitulative CT'!$C$19*'Markowitz avec CT'!BA11))),IF(BA8="Italie",IF(BA11&lt;=2500,'Feuille récapitulative CT'!$B$22+'Feuille récapitulative CT'!$C$22*'Markowitz avec CT'!BA11, IF(BA11&lt;=5000,'Feuille récapitulative CT'!$B$23+'Feuille récapitulative CT'!$C$23*'Markowitz avec CT'!BA11,IF(BA11&lt;=50000,'Feuille récapitulative CT'!$B$24+'Feuille récapitulative CT'!$C$24*'Markowitz avec CT'!BA11,'Feuille récapitulative CT'!$B$25+'Feuille récapitulative CT'!$C$25*'Markowitz avec CT'!BA11))),IF(BA8="Espagne",IF(BA11&lt;=2500,'Feuille récapitulative CT'!$B$28,IF('Markowitz avec CT'!BA11&lt;=5000,'Feuille récapitulative CT'!$B$29+'Feuille récapitulative CT'!$C$29*'Markowitz avec CT'!BA11,IF('Markowitz avec CT'!BA11&lt;=50000,'Feuille récapitulative CT'!$B$30+'Feuille récapitulative CT'!$C$30*'Markowitz avec CT'!BA11,'Feuille récapitulative CT'!$B$31+'Feuille récapitulative CT'!$C$31*'Markowitz avec CT'!BA11))),"PB")))))),0)</f>
        <v>0</v>
      </c>
      <c r="BB15" s="10"/>
      <c r="BC15" s="30"/>
      <c r="BG15" s="12"/>
    </row>
    <row r="16" spans="2:59">
      <c r="C16" s="8" t="s">
        <v>21</v>
      </c>
      <c r="D16" s="85">
        <f>D14+D15</f>
        <v>14.056026552625839</v>
      </c>
      <c r="E16" s="85">
        <f t="shared" ref="E16:BA16" si="4">E14+E15</f>
        <v>0</v>
      </c>
      <c r="F16" s="85">
        <f t="shared" si="4"/>
        <v>0</v>
      </c>
      <c r="G16" s="85">
        <f t="shared" si="4"/>
        <v>0</v>
      </c>
      <c r="H16" s="85">
        <f t="shared" si="4"/>
        <v>0</v>
      </c>
      <c r="I16" s="85">
        <f t="shared" si="4"/>
        <v>0</v>
      </c>
      <c r="J16" s="85">
        <f t="shared" si="4"/>
        <v>0</v>
      </c>
      <c r="K16" s="85">
        <f>K14+K15</f>
        <v>87.611505042925756</v>
      </c>
      <c r="L16" s="85">
        <f t="shared" si="4"/>
        <v>0</v>
      </c>
      <c r="M16" s="85">
        <f t="shared" si="4"/>
        <v>0</v>
      </c>
      <c r="N16" s="85">
        <f t="shared" si="4"/>
        <v>0</v>
      </c>
      <c r="O16" s="85">
        <f t="shared" si="4"/>
        <v>0</v>
      </c>
      <c r="P16" s="85">
        <f t="shared" si="4"/>
        <v>0</v>
      </c>
      <c r="Q16" s="85">
        <f t="shared" si="4"/>
        <v>0</v>
      </c>
      <c r="R16" s="85">
        <f t="shared" si="4"/>
        <v>63.244816010484151</v>
      </c>
      <c r="S16" s="85">
        <f t="shared" si="4"/>
        <v>0</v>
      </c>
      <c r="T16" s="85">
        <f t="shared" si="4"/>
        <v>0</v>
      </c>
      <c r="U16" s="85">
        <f t="shared" si="4"/>
        <v>0</v>
      </c>
      <c r="V16" s="85">
        <f t="shared" si="4"/>
        <v>0</v>
      </c>
      <c r="W16" s="85">
        <f t="shared" si="4"/>
        <v>0</v>
      </c>
      <c r="X16" s="85">
        <f t="shared" si="4"/>
        <v>0</v>
      </c>
      <c r="Y16" s="85">
        <f t="shared" si="4"/>
        <v>0</v>
      </c>
      <c r="Z16" s="85">
        <f t="shared" si="4"/>
        <v>71.781646365165614</v>
      </c>
      <c r="AA16" s="85">
        <f t="shared" si="4"/>
        <v>0</v>
      </c>
      <c r="AB16" s="85">
        <f t="shared" si="4"/>
        <v>0</v>
      </c>
      <c r="AC16" s="85">
        <f t="shared" si="4"/>
        <v>29.57292613369043</v>
      </c>
      <c r="AD16" s="85">
        <f t="shared" si="4"/>
        <v>0</v>
      </c>
      <c r="AE16" s="85">
        <f t="shared" si="4"/>
        <v>0</v>
      </c>
      <c r="AF16" s="85">
        <f t="shared" si="4"/>
        <v>0</v>
      </c>
      <c r="AG16" s="85">
        <f t="shared" si="4"/>
        <v>0</v>
      </c>
      <c r="AH16" s="85">
        <f t="shared" si="4"/>
        <v>0</v>
      </c>
      <c r="AI16" s="85">
        <f t="shared" si="4"/>
        <v>0</v>
      </c>
      <c r="AJ16" s="85">
        <f t="shared" si="4"/>
        <v>30.721815910891923</v>
      </c>
      <c r="AK16" s="85">
        <f t="shared" si="4"/>
        <v>0</v>
      </c>
      <c r="AL16" s="85">
        <f t="shared" si="4"/>
        <v>0</v>
      </c>
      <c r="AM16" s="85">
        <f t="shared" si="4"/>
        <v>135.46956822607629</v>
      </c>
      <c r="AN16" s="85">
        <f t="shared" si="4"/>
        <v>0</v>
      </c>
      <c r="AO16" s="85">
        <f t="shared" si="4"/>
        <v>0</v>
      </c>
      <c r="AP16" s="85">
        <f t="shared" si="4"/>
        <v>0</v>
      </c>
      <c r="AQ16" s="85">
        <f t="shared" si="4"/>
        <v>0</v>
      </c>
      <c r="AR16" s="85">
        <f t="shared" si="4"/>
        <v>0</v>
      </c>
      <c r="AS16" s="85">
        <f t="shared" si="4"/>
        <v>0</v>
      </c>
      <c r="AT16" s="85">
        <f t="shared" si="4"/>
        <v>0</v>
      </c>
      <c r="AU16" s="85">
        <f t="shared" si="4"/>
        <v>114.39111126866767</v>
      </c>
      <c r="AV16" s="85">
        <f t="shared" si="4"/>
        <v>0</v>
      </c>
      <c r="AW16" s="85">
        <f t="shared" si="4"/>
        <v>0</v>
      </c>
      <c r="AX16" s="85">
        <f t="shared" si="4"/>
        <v>0</v>
      </c>
      <c r="AY16" s="85">
        <f t="shared" si="4"/>
        <v>0</v>
      </c>
      <c r="AZ16" s="85">
        <f t="shared" si="4"/>
        <v>0</v>
      </c>
      <c r="BA16" s="85">
        <f t="shared" si="4"/>
        <v>0</v>
      </c>
      <c r="BB16" s="10"/>
      <c r="BC16" s="30"/>
      <c r="BG16" s="12"/>
    </row>
    <row r="17" spans="3:69">
      <c r="C17" s="8" t="s">
        <v>24</v>
      </c>
      <c r="D17" s="58">
        <f>D13-D16</f>
        <v>2111.3081595814801</v>
      </c>
      <c r="E17" s="58">
        <f>E13-E16</f>
        <v>0</v>
      </c>
      <c r="F17" s="58">
        <f>F13-F16</f>
        <v>0</v>
      </c>
      <c r="G17" s="58">
        <f>G13-G16</f>
        <v>0</v>
      </c>
      <c r="H17" s="58">
        <f t="shared" ref="H17:AZ17" si="5">H13-H16</f>
        <v>0</v>
      </c>
      <c r="I17" s="58">
        <f t="shared" si="5"/>
        <v>0</v>
      </c>
      <c r="J17" s="58">
        <f t="shared" si="5"/>
        <v>0</v>
      </c>
      <c r="K17" s="58">
        <f t="shared" si="5"/>
        <v>16684.371204553197</v>
      </c>
      <c r="L17" s="58">
        <f t="shared" si="5"/>
        <v>0</v>
      </c>
      <c r="M17" s="58">
        <f t="shared" si="5"/>
        <v>0</v>
      </c>
      <c r="N17" s="58">
        <f t="shared" si="5"/>
        <v>0</v>
      </c>
      <c r="O17" s="58">
        <f t="shared" si="5"/>
        <v>0</v>
      </c>
      <c r="P17" s="58">
        <f t="shared" si="5"/>
        <v>0</v>
      </c>
      <c r="Q17" s="58">
        <f t="shared" si="5"/>
        <v>0</v>
      </c>
      <c r="R17" s="58">
        <f t="shared" si="5"/>
        <v>15092.469633151388</v>
      </c>
      <c r="S17" s="58">
        <f t="shared" si="5"/>
        <v>0</v>
      </c>
      <c r="T17" s="58">
        <f t="shared" si="5"/>
        <v>0</v>
      </c>
      <c r="U17" s="58">
        <f t="shared" si="5"/>
        <v>0</v>
      </c>
      <c r="V17" s="58">
        <f t="shared" si="5"/>
        <v>0</v>
      </c>
      <c r="W17" s="58">
        <f t="shared" si="5"/>
        <v>0</v>
      </c>
      <c r="X17" s="58">
        <f t="shared" si="5"/>
        <v>0</v>
      </c>
      <c r="Y17" s="58">
        <f t="shared" si="5"/>
        <v>0</v>
      </c>
      <c r="Z17" s="58">
        <f t="shared" si="5"/>
        <v>16999.776168596949</v>
      </c>
      <c r="AA17" s="58">
        <f t="shared" si="5"/>
        <v>0</v>
      </c>
      <c r="AB17" s="58">
        <f t="shared" si="5"/>
        <v>0</v>
      </c>
      <c r="AC17" s="58">
        <f t="shared" si="5"/>
        <v>5377.1950438139911</v>
      </c>
      <c r="AD17" s="58">
        <f t="shared" si="5"/>
        <v>0</v>
      </c>
      <c r="AE17" s="58">
        <f t="shared" si="5"/>
        <v>0</v>
      </c>
      <c r="AF17" s="58">
        <f t="shared" si="5"/>
        <v>0</v>
      </c>
      <c r="AG17" s="58">
        <f t="shared" si="5"/>
        <v>0</v>
      </c>
      <c r="AH17" s="58">
        <f t="shared" si="5"/>
        <v>0</v>
      </c>
      <c r="AI17" s="58">
        <f t="shared" si="5"/>
        <v>0</v>
      </c>
      <c r="AJ17" s="58">
        <f t="shared" si="5"/>
        <v>3761.3964308422865</v>
      </c>
      <c r="AK17" s="58">
        <f t="shared" si="5"/>
        <v>0</v>
      </c>
      <c r="AL17" s="58">
        <f t="shared" si="5"/>
        <v>0</v>
      </c>
      <c r="AM17" s="58">
        <f t="shared" si="5"/>
        <v>28666.671360711156</v>
      </c>
      <c r="AN17" s="58">
        <f t="shared" si="5"/>
        <v>0</v>
      </c>
      <c r="AO17" s="58">
        <f t="shared" si="5"/>
        <v>0</v>
      </c>
      <c r="AP17" s="58">
        <f t="shared" si="5"/>
        <v>0</v>
      </c>
      <c r="AQ17" s="58">
        <f t="shared" si="5"/>
        <v>0</v>
      </c>
      <c r="AR17" s="58">
        <f t="shared" si="5"/>
        <v>0</v>
      </c>
      <c r="AS17" s="58">
        <f t="shared" si="5"/>
        <v>0</v>
      </c>
      <c r="AT17" s="58">
        <f t="shared" si="5"/>
        <v>0</v>
      </c>
      <c r="AU17" s="58">
        <f>AU13-AU16</f>
        <v>27946.141252083995</v>
      </c>
      <c r="AV17" s="58">
        <f t="shared" si="5"/>
        <v>0</v>
      </c>
      <c r="AW17" s="58">
        <f t="shared" si="5"/>
        <v>0</v>
      </c>
      <c r="AX17" s="58">
        <f t="shared" si="5"/>
        <v>0</v>
      </c>
      <c r="AY17" s="58">
        <f t="shared" si="5"/>
        <v>0</v>
      </c>
      <c r="AZ17" s="58">
        <f t="shared" si="5"/>
        <v>0</v>
      </c>
      <c r="BA17" s="58">
        <f>BA13-BA16</f>
        <v>0</v>
      </c>
      <c r="BB17" s="78"/>
      <c r="BC17" s="30"/>
      <c r="BD17" s="77">
        <f>SUM(D17:BA17)</f>
        <v>116639.32925333445</v>
      </c>
      <c r="BG17" s="12"/>
    </row>
    <row r="18" spans="3:69" ht="14" thickBot="1">
      <c r="C18" s="13" t="s">
        <v>10</v>
      </c>
      <c r="D18" s="14">
        <f>IFERROR((D17/D11)-1,0)</f>
        <v>0.17028149994537078</v>
      </c>
      <c r="E18" s="14">
        <f t="shared" ref="E18:G18" si="6">IFERROR((E17/E11)-1,0)</f>
        <v>0</v>
      </c>
      <c r="F18" s="14">
        <f t="shared" si="6"/>
        <v>0</v>
      </c>
      <c r="G18" s="14">
        <f t="shared" si="6"/>
        <v>0</v>
      </c>
      <c r="H18" s="14">
        <f t="shared" ref="H18" si="7">IFERROR((H17/H11)-1,0)</f>
        <v>0</v>
      </c>
      <c r="I18" s="14">
        <f t="shared" ref="I18" si="8">IFERROR((I17/I11)-1,0)</f>
        <v>0</v>
      </c>
      <c r="J18" s="14">
        <f t="shared" ref="J18" si="9">IFERROR((J17/J11)-1,0)</f>
        <v>0</v>
      </c>
      <c r="K18" s="14">
        <f>IFERROR((K17/K11)-1,0)</f>
        <v>0.12536396242655723</v>
      </c>
      <c r="L18" s="14">
        <f t="shared" ref="L18" si="10">IFERROR((L17/L11)-1,0)</f>
        <v>0</v>
      </c>
      <c r="M18" s="14">
        <f t="shared" ref="M18" si="11">IFERROR((M17/M11)-1,0)</f>
        <v>0</v>
      </c>
      <c r="N18" s="14">
        <f t="shared" ref="N18" si="12">IFERROR((N17/N11)-1,0)</f>
        <v>0</v>
      </c>
      <c r="O18" s="14">
        <f t="shared" ref="O18" si="13">IFERROR((O17/O11)-1,0)</f>
        <v>0</v>
      </c>
      <c r="P18" s="14">
        <f t="shared" ref="P18" si="14">IFERROR((P17/P11)-1,0)</f>
        <v>0</v>
      </c>
      <c r="Q18" s="14">
        <f t="shared" ref="Q18" si="15">IFERROR((Q17/Q11)-1,0)</f>
        <v>0</v>
      </c>
      <c r="R18" s="14">
        <f t="shared" ref="R18" si="16">IFERROR((R17/R11)-1,0)</f>
        <v>0.24345700188057551</v>
      </c>
      <c r="S18" s="14">
        <f t="shared" ref="S18" si="17">IFERROR((S17/S11)-1,0)</f>
        <v>0</v>
      </c>
      <c r="T18" s="14">
        <f t="shared" ref="T18" si="18">IFERROR((T17/T11)-1,0)</f>
        <v>0</v>
      </c>
      <c r="U18" s="14">
        <f t="shared" ref="U18" si="19">IFERROR((U17/U11)-1,0)</f>
        <v>0</v>
      </c>
      <c r="V18" s="14">
        <f t="shared" ref="V18" si="20">IFERROR((V17/V11)-1,0)</f>
        <v>0</v>
      </c>
      <c r="W18" s="14">
        <f t="shared" ref="W18" si="21">IFERROR((W17/W11)-1,0)</f>
        <v>0</v>
      </c>
      <c r="X18" s="14">
        <f t="shared" ref="X18" si="22">IFERROR((X17/X11)-1,0)</f>
        <v>0</v>
      </c>
      <c r="Y18" s="14">
        <f t="shared" ref="Y18" si="23">IFERROR((Y17/Y11)-1,0)</f>
        <v>0</v>
      </c>
      <c r="Z18" s="14">
        <f>IFERROR((Z17/Z11)-1,0)</f>
        <v>0.20226267211767235</v>
      </c>
      <c r="AA18" s="14">
        <f t="shared" ref="AA18" si="24">IFERROR((AA17/AA11)-1,0)</f>
        <v>0</v>
      </c>
      <c r="AB18" s="14">
        <f t="shared" ref="AB18" si="25">IFERROR((AB17/AB11)-1,0)</f>
        <v>0</v>
      </c>
      <c r="AC18" s="14">
        <f t="shared" ref="AC18" si="26">IFERROR((AC17/AC11)-1,0)</f>
        <v>7.5559173931001089E-2</v>
      </c>
      <c r="AD18" s="14">
        <f t="shared" ref="AD18" si="27">IFERROR((AD17/AD11)-1,0)</f>
        <v>0</v>
      </c>
      <c r="AE18" s="14">
        <f t="shared" ref="AE18" si="28">IFERROR((AE17/AE11)-1,0)</f>
        <v>0</v>
      </c>
      <c r="AF18" s="14">
        <f t="shared" ref="AF18" si="29">IFERROR((AF17/AF11)-1,0)</f>
        <v>0</v>
      </c>
      <c r="AG18" s="14">
        <f t="shared" ref="AG18" si="30">IFERROR((AG17/AG11)-1,0)</f>
        <v>0</v>
      </c>
      <c r="AH18" s="14">
        <f t="shared" ref="AH18" si="31">IFERROR((AH17/AH11)-1,0)</f>
        <v>0</v>
      </c>
      <c r="AI18" s="14">
        <f t="shared" ref="AI18" si="32">IFERROR((AI17/AI11)-1,0)</f>
        <v>0</v>
      </c>
      <c r="AJ18" s="14">
        <f t="shared" ref="AJ18" si="33">IFERROR((AJ17/AJ11)-1,0)</f>
        <v>0.18044550049076702</v>
      </c>
      <c r="AK18" s="14">
        <f t="shared" ref="AK18" si="34">IFERROR((AK17/AK11)-1,0)</f>
        <v>0</v>
      </c>
      <c r="AL18" s="14">
        <f t="shared" ref="AL18" si="35">IFERROR((AL17/AL11)-1,0)</f>
        <v>0</v>
      </c>
      <c r="AM18" s="14">
        <f t="shared" ref="AM18" si="36">IFERROR((AM17/AM11)-1,0)</f>
        <v>0.1571693618630825</v>
      </c>
      <c r="AN18" s="14">
        <f t="shared" ref="AN18" si="37">IFERROR((AN17/AN11)-1,0)</f>
        <v>0</v>
      </c>
      <c r="AO18" s="14">
        <f t="shared" ref="AO18" si="38">IFERROR((AO17/AO11)-1,0)</f>
        <v>0</v>
      </c>
      <c r="AP18" s="14">
        <f t="shared" ref="AP18" si="39">IFERROR((AP17/AP11)-1,0)</f>
        <v>0</v>
      </c>
      <c r="AQ18" s="14">
        <f t="shared" ref="AQ18" si="40">IFERROR((AQ17/AQ11)-1,0)</f>
        <v>0</v>
      </c>
      <c r="AR18" s="14">
        <f t="shared" ref="AR18" si="41">IFERROR((AR17/AR11)-1,0)</f>
        <v>0</v>
      </c>
      <c r="AS18" s="14">
        <f t="shared" ref="AS18" si="42">IFERROR((AS17/AS11)-1,0)</f>
        <v>0</v>
      </c>
      <c r="AT18" s="14">
        <f t="shared" ref="AT18" si="43">IFERROR((AT17/AT11)-1,0)</f>
        <v>0</v>
      </c>
      <c r="AU18" s="14">
        <f>IFERROR((AU17/AU11)-1,0)</f>
        <v>0.15796434903268253</v>
      </c>
      <c r="AV18" s="14">
        <f t="shared" ref="AV18" si="44">IFERROR((AV17/AV11)-1,0)</f>
        <v>0</v>
      </c>
      <c r="AW18" s="14">
        <f t="shared" ref="AW18" si="45">IFERROR((AW17/AW11)-1,0)</f>
        <v>0</v>
      </c>
      <c r="AX18" s="14">
        <f t="shared" ref="AX18" si="46">IFERROR((AX17/AX11)-1,0)</f>
        <v>0</v>
      </c>
      <c r="AY18" s="14">
        <f t="shared" ref="AY18" si="47">IFERROR((AY17/AY11)-1,0)</f>
        <v>0</v>
      </c>
      <c r="AZ18" s="14">
        <f t="shared" ref="AZ18" si="48">IFERROR((AZ17/AZ11)-1,0)</f>
        <v>0</v>
      </c>
      <c r="BA18" s="14">
        <f>IFERROR((BA17/BA11)-1,0)</f>
        <v>0</v>
      </c>
      <c r="BB18" s="15"/>
      <c r="BC18" s="16"/>
      <c r="BD18" s="79">
        <f>(BD17-BD11)/BD11</f>
        <v>0.16639329253936136</v>
      </c>
      <c r="BG18" s="12"/>
    </row>
    <row r="19" spans="3:69" ht="15" thickTop="1" thickBot="1">
      <c r="AZ19" s="24"/>
      <c r="BA19" s="2"/>
      <c r="BG19" s="12"/>
    </row>
    <row r="20" spans="3:69">
      <c r="C20" s="17" t="s">
        <v>11</v>
      </c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42"/>
      <c r="BA20" s="20"/>
      <c r="BG20" s="12"/>
    </row>
    <row r="21" spans="3:69" ht="14" thickBot="1">
      <c r="C21" s="21"/>
      <c r="D21" s="22" t="str">
        <f>D7</f>
        <v>AB INBEV</v>
      </c>
      <c r="E21" s="22" t="str">
        <f t="shared" ref="E21:BA21" si="49">E7</f>
        <v>LVMH</v>
      </c>
      <c r="F21" s="22" t="str">
        <f t="shared" si="49"/>
        <v>TOTAL</v>
      </c>
      <c r="G21" s="22" t="str">
        <f t="shared" si="49"/>
        <v>UNILEVER</v>
      </c>
      <c r="H21" s="22" t="str">
        <f t="shared" si="49"/>
        <v>SAP</v>
      </c>
      <c r="I21" s="22" t="str">
        <f t="shared" si="49"/>
        <v>L'ORÉAL</v>
      </c>
      <c r="J21" s="22" t="str">
        <f t="shared" si="49"/>
        <v>SIEMENS</v>
      </c>
      <c r="K21" s="22" t="str">
        <f t="shared" si="49"/>
        <v>INDITEX</v>
      </c>
      <c r="L21" s="22" t="str">
        <f t="shared" si="49"/>
        <v>BAYER</v>
      </c>
      <c r="M21" s="22" t="str">
        <f t="shared" si="49"/>
        <v>SANOFI</v>
      </c>
      <c r="N21" s="22" t="str">
        <f t="shared" si="49"/>
        <v>AIRBUS SE</v>
      </c>
      <c r="O21" s="22" t="str">
        <f t="shared" si="49"/>
        <v>ALLIANZ</v>
      </c>
      <c r="P21" s="22" t="str">
        <f t="shared" si="49"/>
        <v>BASF</v>
      </c>
      <c r="Q21" s="22" t="str">
        <f t="shared" si="49"/>
        <v>BANCO SANTANDER</v>
      </c>
      <c r="R21" s="22" t="str">
        <f t="shared" si="49"/>
        <v>ASML HOLDING</v>
      </c>
      <c r="S21" s="22" t="str">
        <f t="shared" si="49"/>
        <v>VOLKSWAGEN</v>
      </c>
      <c r="T21" s="22" t="str">
        <f t="shared" si="49"/>
        <v>BNP PARIBAS</v>
      </c>
      <c r="U21" s="22" t="str">
        <f t="shared" si="49"/>
        <v>DEUTSCHE TELEKOM</v>
      </c>
      <c r="V21" s="22" t="str">
        <f t="shared" si="49"/>
        <v>DAIMLER</v>
      </c>
      <c r="W21" s="22" t="str">
        <f t="shared" si="49"/>
        <v>ENI</v>
      </c>
      <c r="X21" s="22" t="str">
        <f t="shared" si="49"/>
        <v>BMW</v>
      </c>
      <c r="Y21" s="22" t="str">
        <f t="shared" si="49"/>
        <v>AXA</v>
      </c>
      <c r="Z21" s="22" t="str">
        <f t="shared" si="49"/>
        <v>VINCI</v>
      </c>
      <c r="AA21" s="22" t="str">
        <f t="shared" si="49"/>
        <v>ENEL</v>
      </c>
      <c r="AB21" s="22" t="str">
        <f t="shared" si="49"/>
        <v>ING GROEP</v>
      </c>
      <c r="AC21" s="22" t="str">
        <f t="shared" si="49"/>
        <v>AIR LIQUIDE</v>
      </c>
      <c r="AD21" s="22" t="str">
        <f t="shared" si="49"/>
        <v>DANONE</v>
      </c>
      <c r="AE21" s="22" t="str">
        <f t="shared" si="49"/>
        <v>SAFRAN</v>
      </c>
      <c r="AF21" s="22" t="str">
        <f t="shared" si="49"/>
        <v>IBERDROLA</v>
      </c>
      <c r="AG21" s="22" t="str">
        <f t="shared" si="49"/>
        <v>INTESA SANPAOLO</v>
      </c>
      <c r="AH21" s="22" t="str">
        <f t="shared" si="49"/>
        <v>SCHNEIDER ELECTRIC SE</v>
      </c>
      <c r="AI21" s="22" t="str">
        <f t="shared" si="49"/>
        <v>BANCO BILBAO</v>
      </c>
      <c r="AJ21" s="22" t="str">
        <f t="shared" si="49"/>
        <v>ADIDAS</v>
      </c>
      <c r="AK21" s="22" t="str">
        <f t="shared" si="49"/>
        <v>ORANGE</v>
      </c>
      <c r="AL21" s="22" t="str">
        <f t="shared" si="49"/>
        <v>TELEFONICA</v>
      </c>
      <c r="AM21" s="22" t="str">
        <f t="shared" si="49"/>
        <v>FRESENIUS</v>
      </c>
      <c r="AN21" s="22" t="str">
        <f t="shared" si="49"/>
        <v>DEUTSCHE POST</v>
      </c>
      <c r="AO21" s="22" t="str">
        <f t="shared" si="49"/>
        <v>ROYAL PHILIPS</v>
      </c>
      <c r="AP21" s="22" t="str">
        <f t="shared" si="49"/>
        <v>ENGIE</v>
      </c>
      <c r="AQ21" s="22" t="str">
        <f t="shared" si="49"/>
        <v>SOCIÉTÉ GÉNÉRALE</v>
      </c>
      <c r="AR21" s="22" t="str">
        <f t="shared" si="49"/>
        <v>NOKIA</v>
      </c>
      <c r="AS21" s="22" t="str">
        <f t="shared" si="49"/>
        <v>VIVENDI</v>
      </c>
      <c r="AT21" s="22" t="str">
        <f t="shared" si="49"/>
        <v>MUENCHENER RUECKVERSICHERUNGS</v>
      </c>
      <c r="AU21" s="22" t="str">
        <f t="shared" si="49"/>
        <v>ESSILOR INTERNATIONAL</v>
      </c>
      <c r="AV21" s="22" t="str">
        <f t="shared" si="49"/>
        <v>UNIBAIL-RODAMCO-WESTFIELD</v>
      </c>
      <c r="AW21" s="22" t="str">
        <f t="shared" si="49"/>
        <v>AHOLD DELHAIZE</v>
      </c>
      <c r="AX21" s="22" t="str">
        <f t="shared" si="49"/>
        <v>CRH PLC</v>
      </c>
      <c r="AY21" s="22" t="str">
        <f t="shared" si="49"/>
        <v>SAINT-GOBAIN</v>
      </c>
      <c r="AZ21" s="22" t="str">
        <f t="shared" si="49"/>
        <v>E.ON</v>
      </c>
      <c r="BA21" s="22" t="str">
        <f t="shared" si="49"/>
        <v>DEUTSCHE BANK</v>
      </c>
      <c r="BG21" s="12"/>
      <c r="BM21" s="23"/>
      <c r="BN21" s="24"/>
      <c r="BO21" s="24"/>
      <c r="BP21" s="24"/>
      <c r="BQ21" s="24"/>
    </row>
    <row r="22" spans="3:69" ht="14" thickBot="1">
      <c r="C22" s="25" t="str">
        <f>'Matrice Var-Covar'!B58</f>
        <v>AB INBEV</v>
      </c>
      <c r="D22" s="99">
        <f>'Matrice Var-Covar'!C58</f>
        <v>6.3411245497655117E-2</v>
      </c>
      <c r="E22" s="99">
        <f>'Matrice Var-Covar'!D58</f>
        <v>2.032949561832384E-2</v>
      </c>
      <c r="F22" s="99">
        <f>'Matrice Var-Covar'!E58</f>
        <v>1.1664978233085712E-2</v>
      </c>
      <c r="G22" s="99">
        <f>'Matrice Var-Covar'!F58</f>
        <v>1.5495446490117425E-2</v>
      </c>
      <c r="H22" s="99">
        <f>'Matrice Var-Covar'!G58</f>
        <v>1.6677620240870397E-2</v>
      </c>
      <c r="I22" s="99">
        <f>'Matrice Var-Covar'!H58</f>
        <v>1.2800009418988931E-2</v>
      </c>
      <c r="J22" s="99">
        <f>'Matrice Var-Covar'!I58</f>
        <v>2.1819028773262097E-2</v>
      </c>
      <c r="K22" s="99">
        <f>'Matrice Var-Covar'!J58</f>
        <v>9.375804483153876E-3</v>
      </c>
      <c r="L22" s="99">
        <f>'Matrice Var-Covar'!K58</f>
        <v>2.2761592829932956E-2</v>
      </c>
      <c r="M22" s="99">
        <f>'Matrice Var-Covar'!L58</f>
        <v>1.5180890913087879E-2</v>
      </c>
      <c r="N22" s="99">
        <f>'Matrice Var-Covar'!M58</f>
        <v>2.4522500792571365E-2</v>
      </c>
      <c r="O22" s="99">
        <f>'Matrice Var-Covar'!N58</f>
        <v>1.5389763283458365E-2</v>
      </c>
      <c r="P22" s="99">
        <f>'Matrice Var-Covar'!O58</f>
        <v>2.2002422481048611E-2</v>
      </c>
      <c r="Q22" s="99">
        <f>'Matrice Var-Covar'!P58</f>
        <v>7.213708571149881E-3</v>
      </c>
      <c r="R22" s="99">
        <f>'Matrice Var-Covar'!Q58</f>
        <v>1.7799467210623324E-2</v>
      </c>
      <c r="S22" s="99">
        <f>'Matrice Var-Covar'!R58</f>
        <v>3.9614472707809684E-2</v>
      </c>
      <c r="T22" s="99">
        <f>'Matrice Var-Covar'!S58</f>
        <v>9.9946029390676708E-3</v>
      </c>
      <c r="U22" s="99">
        <f>'Matrice Var-Covar'!T58</f>
        <v>9.0224828676412159E-3</v>
      </c>
      <c r="V22" s="99">
        <f>'Matrice Var-Covar'!U58</f>
        <v>3.0295406991316557E-2</v>
      </c>
      <c r="W22" s="99">
        <f>'Matrice Var-Covar'!V58</f>
        <v>1.1521079779024411E-2</v>
      </c>
      <c r="X22" s="99">
        <f>'Matrice Var-Covar'!W58</f>
        <v>1.9604294499951234E-2</v>
      </c>
      <c r="Y22" s="99">
        <f>'Matrice Var-Covar'!X58</f>
        <v>1.6846051353877366E-2</v>
      </c>
      <c r="Z22" s="99">
        <f>'Matrice Var-Covar'!Y58</f>
        <v>1.0645921952799672E-2</v>
      </c>
      <c r="AA22" s="99">
        <f>'Matrice Var-Covar'!Z58</f>
        <v>1.0999119853832107E-2</v>
      </c>
      <c r="AB22" s="99">
        <f>'Matrice Var-Covar'!AA58</f>
        <v>3.0114785578466412E-2</v>
      </c>
      <c r="AC22" s="99">
        <f>'Matrice Var-Covar'!AB58</f>
        <v>5.4811574337614256E-3</v>
      </c>
      <c r="AD22" s="99">
        <f>'Matrice Var-Covar'!AC58</f>
        <v>1.1716479785799577E-2</v>
      </c>
      <c r="AE22" s="99">
        <f>'Matrice Var-Covar'!AD58</f>
        <v>2.0750512807671803E-2</v>
      </c>
      <c r="AF22" s="99">
        <f>'Matrice Var-Covar'!AE58</f>
        <v>8.1723183631819199E-3</v>
      </c>
      <c r="AG22" s="99">
        <f>'Matrice Var-Covar'!AF58</f>
        <v>1.0034112492042821E-2</v>
      </c>
      <c r="AH22" s="99">
        <f>'Matrice Var-Covar'!AG58</f>
        <v>1.9557139654812396E-2</v>
      </c>
      <c r="AI22" s="99">
        <f>'Matrice Var-Covar'!AH58</f>
        <v>6.4380592627687585E-3</v>
      </c>
      <c r="AJ22" s="99">
        <f>'Matrice Var-Covar'!AI58</f>
        <v>2.5287048805010603E-2</v>
      </c>
      <c r="AK22" s="99">
        <f>'Matrice Var-Covar'!AJ58</f>
        <v>6.2649297694940768E-3</v>
      </c>
      <c r="AL22" s="99">
        <f>'Matrice Var-Covar'!AK58</f>
        <v>-8.1301640882718951E-4</v>
      </c>
      <c r="AM22" s="99">
        <f>'Matrice Var-Covar'!AL58</f>
        <v>1.2050257060128713E-2</v>
      </c>
      <c r="AN22" s="99">
        <f>'Matrice Var-Covar'!AM58</f>
        <v>1.3665072498824014E-2</v>
      </c>
      <c r="AO22" s="99">
        <f>'Matrice Var-Covar'!AN58</f>
        <v>2.9975212957598616E-2</v>
      </c>
      <c r="AP22" s="99">
        <f>'Matrice Var-Covar'!AO58</f>
        <v>2.1551516973592304E-2</v>
      </c>
      <c r="AQ22" s="99">
        <f>'Matrice Var-Covar'!AP58</f>
        <v>2.4751460019485666E-2</v>
      </c>
      <c r="AR22" s="99">
        <f>'Matrice Var-Covar'!AQ58</f>
        <v>1.9551777360850113E-2</v>
      </c>
      <c r="AS22" s="99">
        <f>'Matrice Var-Covar'!AR58</f>
        <v>6.3291223000327421E-3</v>
      </c>
      <c r="AT22" s="99">
        <f>'Matrice Var-Covar'!AS58</f>
        <v>-3.0619025792926551E-3</v>
      </c>
      <c r="AU22" s="99">
        <f>'Matrice Var-Covar'!AT58</f>
        <v>1.5051661892132017E-2</v>
      </c>
      <c r="AV22" s="99">
        <f>'Matrice Var-Covar'!AU58</f>
        <v>2.0309741686304086E-2</v>
      </c>
      <c r="AW22" s="99">
        <f>'Matrice Var-Covar'!AV58</f>
        <v>-1.6822964357212786E-2</v>
      </c>
      <c r="AX22" s="99">
        <f>'Matrice Var-Covar'!AW58</f>
        <v>1.5640410367564882E-2</v>
      </c>
      <c r="AY22" s="99">
        <f>'Matrice Var-Covar'!AX58</f>
        <v>1.7821925495722892E-2</v>
      </c>
      <c r="AZ22" s="99">
        <f>'Matrice Var-Covar'!AY58</f>
        <v>1.9731573223240498E-2</v>
      </c>
      <c r="BA22" s="99">
        <f>'Matrice Var-Covar'!AZ58</f>
        <v>1.666181118205649E-2</v>
      </c>
      <c r="BG22" s="12"/>
      <c r="BM22" s="26"/>
      <c r="BN22" s="26"/>
      <c r="BO22" s="26"/>
      <c r="BP22" s="26"/>
      <c r="BQ22" s="26"/>
    </row>
    <row r="23" spans="3:69" ht="14" thickBot="1">
      <c r="C23" s="25" t="str">
        <f>'Matrice Var-Covar'!B59</f>
        <v>LVMH</v>
      </c>
      <c r="D23" s="99">
        <f>'Matrice Var-Covar'!C59</f>
        <v>2.032949561832384E-2</v>
      </c>
      <c r="E23" s="99">
        <f>'Matrice Var-Covar'!D59</f>
        <v>5.0910510569864571E-2</v>
      </c>
      <c r="F23" s="99">
        <f>'Matrice Var-Covar'!E59</f>
        <v>1.9599560294121288E-2</v>
      </c>
      <c r="G23" s="99">
        <f>'Matrice Var-Covar'!F59</f>
        <v>1.234684559054825E-2</v>
      </c>
      <c r="H23" s="99">
        <f>'Matrice Var-Covar'!G59</f>
        <v>2.4173351336650349E-2</v>
      </c>
      <c r="I23" s="99">
        <f>'Matrice Var-Covar'!H59</f>
        <v>2.0689212080246849E-2</v>
      </c>
      <c r="J23" s="99">
        <f>'Matrice Var-Covar'!I59</f>
        <v>3.3235952549399067E-2</v>
      </c>
      <c r="K23" s="99">
        <f>'Matrice Var-Covar'!J59</f>
        <v>4.3703056110163578E-3</v>
      </c>
      <c r="L23" s="99">
        <f>'Matrice Var-Covar'!K59</f>
        <v>2.4785290583496315E-2</v>
      </c>
      <c r="M23" s="99">
        <f>'Matrice Var-Covar'!L59</f>
        <v>1.1595349892618232E-2</v>
      </c>
      <c r="N23" s="99">
        <f>'Matrice Var-Covar'!M59</f>
        <v>3.5160471792206875E-2</v>
      </c>
      <c r="O23" s="99">
        <f>'Matrice Var-Covar'!N59</f>
        <v>3.4657308475963475E-2</v>
      </c>
      <c r="P23" s="99">
        <f>'Matrice Var-Covar'!O59</f>
        <v>3.3229523763193117E-2</v>
      </c>
      <c r="Q23" s="99">
        <f>'Matrice Var-Covar'!P59</f>
        <v>-9.0414903990662491E-4</v>
      </c>
      <c r="R23" s="99">
        <f>'Matrice Var-Covar'!Q59</f>
        <v>3.12567531793266E-2</v>
      </c>
      <c r="S23" s="99">
        <f>'Matrice Var-Covar'!R59</f>
        <v>4.8990919423455889E-2</v>
      </c>
      <c r="T23" s="99">
        <f>'Matrice Var-Covar'!S59</f>
        <v>2.8683018475045875E-2</v>
      </c>
      <c r="U23" s="99">
        <f>'Matrice Var-Covar'!T59</f>
        <v>1.3098643032752488E-2</v>
      </c>
      <c r="V23" s="99">
        <f>'Matrice Var-Covar'!U59</f>
        <v>4.4717439145473915E-2</v>
      </c>
      <c r="W23" s="99">
        <f>'Matrice Var-Covar'!V59</f>
        <v>1.8965644489024828E-2</v>
      </c>
      <c r="X23" s="99">
        <f>'Matrice Var-Covar'!W59</f>
        <v>3.9739148680559035E-2</v>
      </c>
      <c r="Y23" s="99">
        <f>'Matrice Var-Covar'!X59</f>
        <v>3.3347330279933939E-2</v>
      </c>
      <c r="Z23" s="99">
        <f>'Matrice Var-Covar'!Y59</f>
        <v>2.532308108931864E-2</v>
      </c>
      <c r="AA23" s="99">
        <f>'Matrice Var-Covar'!Z59</f>
        <v>2.0923178159645235E-2</v>
      </c>
      <c r="AB23" s="99">
        <f>'Matrice Var-Covar'!AA59</f>
        <v>9.6309865004146743E-3</v>
      </c>
      <c r="AC23" s="99">
        <f>'Matrice Var-Covar'!AB59</f>
        <v>1.3176713984521728E-3</v>
      </c>
      <c r="AD23" s="99">
        <f>'Matrice Var-Covar'!AC59</f>
        <v>1.5522860987778156E-2</v>
      </c>
      <c r="AE23" s="99">
        <f>'Matrice Var-Covar'!AD59</f>
        <v>3.1939525212515911E-2</v>
      </c>
      <c r="AF23" s="99">
        <f>'Matrice Var-Covar'!AE59</f>
        <v>2.0993265367282611E-3</v>
      </c>
      <c r="AG23" s="99">
        <f>'Matrice Var-Covar'!AF59</f>
        <v>3.3958489057359736E-2</v>
      </c>
      <c r="AH23" s="99">
        <f>'Matrice Var-Covar'!AG59</f>
        <v>3.4172207551346284E-2</v>
      </c>
      <c r="AI23" s="99">
        <f>'Matrice Var-Covar'!AH59</f>
        <v>-2.3604834872042336E-3</v>
      </c>
      <c r="AJ23" s="99">
        <f>'Matrice Var-Covar'!AI59</f>
        <v>2.6036416949279662E-2</v>
      </c>
      <c r="AK23" s="99">
        <f>'Matrice Var-Covar'!AJ59</f>
        <v>1.7890259923309788E-2</v>
      </c>
      <c r="AL23" s="99">
        <f>'Matrice Var-Covar'!AK59</f>
        <v>-1.0940358319478443E-3</v>
      </c>
      <c r="AM23" s="99">
        <f>'Matrice Var-Covar'!AL59</f>
        <v>5.3770835039477207E-3</v>
      </c>
      <c r="AN23" s="99">
        <f>'Matrice Var-Covar'!AM59</f>
        <v>2.7726677065958685E-2</v>
      </c>
      <c r="AO23" s="99">
        <f>'Matrice Var-Covar'!AN59</f>
        <v>3.2362970085901888E-2</v>
      </c>
      <c r="AP23" s="99">
        <f>'Matrice Var-Covar'!AO59</f>
        <v>1.7917784215949972E-2</v>
      </c>
      <c r="AQ23" s="99">
        <f>'Matrice Var-Covar'!AP59</f>
        <v>4.3317134759373793E-2</v>
      </c>
      <c r="AR23" s="99">
        <f>'Matrice Var-Covar'!AQ59</f>
        <v>3.0821941544276171E-2</v>
      </c>
      <c r="AS23" s="99">
        <f>'Matrice Var-Covar'!AR59</f>
        <v>2.0508188634680753E-2</v>
      </c>
      <c r="AT23" s="99">
        <f>'Matrice Var-Covar'!AS59</f>
        <v>-4.2608522273337627E-4</v>
      </c>
      <c r="AU23" s="99">
        <f>'Matrice Var-Covar'!AT59</f>
        <v>1.3719112517895269E-2</v>
      </c>
      <c r="AV23" s="99">
        <f>'Matrice Var-Covar'!AU59</f>
        <v>2.2167223960700484E-2</v>
      </c>
      <c r="AW23" s="99">
        <f>'Matrice Var-Covar'!AV59</f>
        <v>3.6197879734349864E-3</v>
      </c>
      <c r="AX23" s="99">
        <f>'Matrice Var-Covar'!AW59</f>
        <v>1.4560773952866507E-2</v>
      </c>
      <c r="AY23" s="99">
        <f>'Matrice Var-Covar'!AX59</f>
        <v>3.5127440964936654E-2</v>
      </c>
      <c r="AZ23" s="99">
        <f>'Matrice Var-Covar'!AY59</f>
        <v>2.1127555480910911E-2</v>
      </c>
      <c r="BA23" s="99">
        <f>'Matrice Var-Covar'!AZ59</f>
        <v>3.9904846021062063E-2</v>
      </c>
      <c r="BM23" s="26"/>
      <c r="BN23" s="26"/>
      <c r="BO23" s="26"/>
      <c r="BP23" s="26"/>
      <c r="BQ23" s="26"/>
    </row>
    <row r="24" spans="3:69" ht="14" thickBot="1">
      <c r="C24" s="25" t="str">
        <f>'Matrice Var-Covar'!B60</f>
        <v>TOTAL</v>
      </c>
      <c r="D24" s="99">
        <f>'Matrice Var-Covar'!C60</f>
        <v>1.1664978233085712E-2</v>
      </c>
      <c r="E24" s="99">
        <f>'Matrice Var-Covar'!D60</f>
        <v>1.9599560294121288E-2</v>
      </c>
      <c r="F24" s="99">
        <f>'Matrice Var-Covar'!E60</f>
        <v>3.865506424256071E-2</v>
      </c>
      <c r="G24" s="99">
        <f>'Matrice Var-Covar'!F60</f>
        <v>1.1286884882619291E-2</v>
      </c>
      <c r="H24" s="99">
        <f>'Matrice Var-Covar'!G60</f>
        <v>1.6658037623298233E-2</v>
      </c>
      <c r="I24" s="99">
        <f>'Matrice Var-Covar'!H60</f>
        <v>1.2022617984512096E-2</v>
      </c>
      <c r="J24" s="99">
        <f>'Matrice Var-Covar'!I60</f>
        <v>2.1111720921866514E-2</v>
      </c>
      <c r="K24" s="99">
        <f>'Matrice Var-Covar'!J60</f>
        <v>5.1697414869371142E-3</v>
      </c>
      <c r="L24" s="99">
        <f>'Matrice Var-Covar'!K60</f>
        <v>1.9345007516963639E-2</v>
      </c>
      <c r="M24" s="99">
        <f>'Matrice Var-Covar'!L60</f>
        <v>9.069922142247425E-3</v>
      </c>
      <c r="N24" s="99">
        <f>'Matrice Var-Covar'!M60</f>
        <v>2.9589069393527512E-2</v>
      </c>
      <c r="O24" s="99">
        <f>'Matrice Var-Covar'!N60</f>
        <v>2.4427355202265605E-2</v>
      </c>
      <c r="P24" s="99">
        <f>'Matrice Var-Covar'!O60</f>
        <v>2.4204713786294095E-2</v>
      </c>
      <c r="Q24" s="99">
        <f>'Matrice Var-Covar'!P60</f>
        <v>4.6074266972998545E-3</v>
      </c>
      <c r="R24" s="99">
        <f>'Matrice Var-Covar'!Q60</f>
        <v>2.3687795978360741E-2</v>
      </c>
      <c r="S24" s="99">
        <f>'Matrice Var-Covar'!R60</f>
        <v>2.5668753036948419E-2</v>
      </c>
      <c r="T24" s="99">
        <f>'Matrice Var-Covar'!S60</f>
        <v>2.2352755354936867E-2</v>
      </c>
      <c r="U24" s="99">
        <f>'Matrice Var-Covar'!T60</f>
        <v>1.4326302119699793E-2</v>
      </c>
      <c r="V24" s="99">
        <f>'Matrice Var-Covar'!U60</f>
        <v>2.6246603630395861E-2</v>
      </c>
      <c r="W24" s="99">
        <f>'Matrice Var-Covar'!V60</f>
        <v>2.7468911055720781E-2</v>
      </c>
      <c r="X24" s="99">
        <f>'Matrice Var-Covar'!W60</f>
        <v>1.938389323118522E-2</v>
      </c>
      <c r="Y24" s="99">
        <f>'Matrice Var-Covar'!X60</f>
        <v>2.8130708961043055E-2</v>
      </c>
      <c r="Z24" s="99">
        <f>'Matrice Var-Covar'!Y60</f>
        <v>2.1275336270956929E-2</v>
      </c>
      <c r="AA24" s="99">
        <f>'Matrice Var-Covar'!Z60</f>
        <v>1.6777372040847713E-2</v>
      </c>
      <c r="AB24" s="99">
        <f>'Matrice Var-Covar'!AA60</f>
        <v>4.8238454026778661E-3</v>
      </c>
      <c r="AC24" s="99">
        <f>'Matrice Var-Covar'!AB60</f>
        <v>4.6663751754576677E-4</v>
      </c>
      <c r="AD24" s="99">
        <f>'Matrice Var-Covar'!AC60</f>
        <v>1.0682761577858108E-2</v>
      </c>
      <c r="AE24" s="99">
        <f>'Matrice Var-Covar'!AD60</f>
        <v>1.5962195148919806E-2</v>
      </c>
      <c r="AF24" s="99">
        <f>'Matrice Var-Covar'!AE60</f>
        <v>3.5921855892409411E-3</v>
      </c>
      <c r="AG24" s="99">
        <f>'Matrice Var-Covar'!AF60</f>
        <v>2.7646565687625232E-2</v>
      </c>
      <c r="AH24" s="99">
        <f>'Matrice Var-Covar'!AG60</f>
        <v>2.0249405956983886E-2</v>
      </c>
      <c r="AI24" s="99">
        <f>'Matrice Var-Covar'!AH60</f>
        <v>2.5125669708573788E-3</v>
      </c>
      <c r="AJ24" s="99">
        <f>'Matrice Var-Covar'!AI60</f>
        <v>1.6294476023858872E-2</v>
      </c>
      <c r="AK24" s="99">
        <f>'Matrice Var-Covar'!AJ60</f>
        <v>1.1192949877150424E-2</v>
      </c>
      <c r="AL24" s="99">
        <f>'Matrice Var-Covar'!AK60</f>
        <v>-1.5274866875028979E-3</v>
      </c>
      <c r="AM24" s="99">
        <f>'Matrice Var-Covar'!AL60</f>
        <v>8.1927001722049662E-3</v>
      </c>
      <c r="AN24" s="99">
        <f>'Matrice Var-Covar'!AM60</f>
        <v>2.0294031916971707E-2</v>
      </c>
      <c r="AO24" s="99">
        <f>'Matrice Var-Covar'!AN60</f>
        <v>2.0073266547497519E-2</v>
      </c>
      <c r="AP24" s="99">
        <f>'Matrice Var-Covar'!AO60</f>
        <v>1.8092436292666839E-2</v>
      </c>
      <c r="AQ24" s="99">
        <f>'Matrice Var-Covar'!AP60</f>
        <v>3.3882040607177269E-2</v>
      </c>
      <c r="AR24" s="99">
        <f>'Matrice Var-Covar'!AQ60</f>
        <v>1.5460427123778885E-2</v>
      </c>
      <c r="AS24" s="99">
        <f>'Matrice Var-Covar'!AR60</f>
        <v>1.316308851463906E-2</v>
      </c>
      <c r="AT24" s="99">
        <f>'Matrice Var-Covar'!AS60</f>
        <v>5.49916697823029E-3</v>
      </c>
      <c r="AU24" s="99">
        <f>'Matrice Var-Covar'!AT60</f>
        <v>9.067680978279799E-3</v>
      </c>
      <c r="AV24" s="99">
        <f>'Matrice Var-Covar'!AU60</f>
        <v>1.132924510513378E-2</v>
      </c>
      <c r="AW24" s="99">
        <f>'Matrice Var-Covar'!AV60</f>
        <v>1.0116455474310844E-2</v>
      </c>
      <c r="AX24" s="99">
        <f>'Matrice Var-Covar'!AW60</f>
        <v>2.013188698080071E-2</v>
      </c>
      <c r="AY24" s="99">
        <f>'Matrice Var-Covar'!AX60</f>
        <v>2.2371412792409166E-2</v>
      </c>
      <c r="AZ24" s="99">
        <f>'Matrice Var-Covar'!AY60</f>
        <v>2.2330095259837011E-2</v>
      </c>
      <c r="BA24" s="99">
        <f>'Matrice Var-Covar'!AZ60</f>
        <v>2.7085464253678755E-2</v>
      </c>
      <c r="BC24" s="27"/>
      <c r="BD24" s="10"/>
      <c r="BG24" s="28"/>
      <c r="BM24" s="26"/>
      <c r="BN24" s="26"/>
      <c r="BO24" s="29"/>
      <c r="BP24" s="26"/>
      <c r="BQ24" s="26"/>
    </row>
    <row r="25" spans="3:69" ht="14" thickBot="1">
      <c r="C25" s="25" t="str">
        <f>'Matrice Var-Covar'!B61</f>
        <v>UNILEVER</v>
      </c>
      <c r="D25" s="99">
        <f>'Matrice Var-Covar'!C61</f>
        <v>1.5495446490117425E-2</v>
      </c>
      <c r="E25" s="99">
        <f>'Matrice Var-Covar'!D61</f>
        <v>1.234684559054825E-2</v>
      </c>
      <c r="F25" s="99">
        <f>'Matrice Var-Covar'!E61</f>
        <v>1.1286884882619291E-2</v>
      </c>
      <c r="G25" s="99">
        <f>'Matrice Var-Covar'!F61</f>
        <v>3.0139580749399243E-2</v>
      </c>
      <c r="H25" s="99">
        <f>'Matrice Var-Covar'!G61</f>
        <v>9.956985406195315E-3</v>
      </c>
      <c r="I25" s="99">
        <f>'Matrice Var-Covar'!H61</f>
        <v>1.7014385449978582E-2</v>
      </c>
      <c r="J25" s="99">
        <f>'Matrice Var-Covar'!I61</f>
        <v>1.4385107928077633E-2</v>
      </c>
      <c r="K25" s="99">
        <f>'Matrice Var-Covar'!J61</f>
        <v>5.6129840884649078E-3</v>
      </c>
      <c r="L25" s="99">
        <f>'Matrice Var-Covar'!K61</f>
        <v>1.2430341526832339E-2</v>
      </c>
      <c r="M25" s="99">
        <f>'Matrice Var-Covar'!L61</f>
        <v>1.7764602462971901E-2</v>
      </c>
      <c r="N25" s="99">
        <f>'Matrice Var-Covar'!M61</f>
        <v>1.6722648068911369E-2</v>
      </c>
      <c r="O25" s="99">
        <f>'Matrice Var-Covar'!N61</f>
        <v>1.2824279760764423E-2</v>
      </c>
      <c r="P25" s="99">
        <f>'Matrice Var-Covar'!O61</f>
        <v>1.2997500302977657E-2</v>
      </c>
      <c r="Q25" s="99">
        <f>'Matrice Var-Covar'!P61</f>
        <v>4.3456018578060061E-3</v>
      </c>
      <c r="R25" s="99">
        <f>'Matrice Var-Covar'!Q61</f>
        <v>1.4833801263644832E-2</v>
      </c>
      <c r="S25" s="99">
        <f>'Matrice Var-Covar'!R61</f>
        <v>8.9261925304192774E-3</v>
      </c>
      <c r="T25" s="99">
        <f>'Matrice Var-Covar'!S61</f>
        <v>9.8353068064911935E-3</v>
      </c>
      <c r="U25" s="99">
        <f>'Matrice Var-Covar'!T61</f>
        <v>8.9161529663341899E-3</v>
      </c>
      <c r="V25" s="99">
        <f>'Matrice Var-Covar'!U61</f>
        <v>1.7220543507174915E-2</v>
      </c>
      <c r="W25" s="99">
        <f>'Matrice Var-Covar'!V61</f>
        <v>8.2980654187155192E-3</v>
      </c>
      <c r="X25" s="99">
        <f>'Matrice Var-Covar'!W61</f>
        <v>1.1153528292681495E-2</v>
      </c>
      <c r="Y25" s="99">
        <f>'Matrice Var-Covar'!X61</f>
        <v>1.7872563683756858E-2</v>
      </c>
      <c r="Z25" s="99">
        <f>'Matrice Var-Covar'!Y61</f>
        <v>1.2735365982631057E-2</v>
      </c>
      <c r="AA25" s="99">
        <f>'Matrice Var-Covar'!Z61</f>
        <v>8.813617418859266E-3</v>
      </c>
      <c r="AB25" s="99">
        <f>'Matrice Var-Covar'!AA61</f>
        <v>2.1423396953458903E-3</v>
      </c>
      <c r="AC25" s="99">
        <f>'Matrice Var-Covar'!AB61</f>
        <v>-7.2396992477854138E-4</v>
      </c>
      <c r="AD25" s="99">
        <f>'Matrice Var-Covar'!AC61</f>
        <v>1.8193666094198618E-2</v>
      </c>
      <c r="AE25" s="99">
        <f>'Matrice Var-Covar'!AD61</f>
        <v>1.7986956390210723E-2</v>
      </c>
      <c r="AF25" s="99">
        <f>'Matrice Var-Covar'!AE61</f>
        <v>2.1358416787967405E-3</v>
      </c>
      <c r="AG25" s="99">
        <f>'Matrice Var-Covar'!AF61</f>
        <v>5.1766925297981993E-3</v>
      </c>
      <c r="AH25" s="99">
        <f>'Matrice Var-Covar'!AG61</f>
        <v>1.5154096791659293E-2</v>
      </c>
      <c r="AI25" s="99">
        <f>'Matrice Var-Covar'!AH61</f>
        <v>1.0371432437035082E-3</v>
      </c>
      <c r="AJ25" s="99">
        <f>'Matrice Var-Covar'!AI61</f>
        <v>1.4989297168038717E-2</v>
      </c>
      <c r="AK25" s="99">
        <f>'Matrice Var-Covar'!AJ61</f>
        <v>8.728392705970367E-3</v>
      </c>
      <c r="AL25" s="99">
        <f>'Matrice Var-Covar'!AK61</f>
        <v>-2.3669644136847211E-3</v>
      </c>
      <c r="AM25" s="99">
        <f>'Matrice Var-Covar'!AL61</f>
        <v>8.0599730145998194E-3</v>
      </c>
      <c r="AN25" s="99">
        <f>'Matrice Var-Covar'!AM61</f>
        <v>1.5236653149642589E-2</v>
      </c>
      <c r="AO25" s="99">
        <f>'Matrice Var-Covar'!AN61</f>
        <v>1.8530067409976671E-2</v>
      </c>
      <c r="AP25" s="99">
        <f>'Matrice Var-Covar'!AO61</f>
        <v>1.3022157760320067E-2</v>
      </c>
      <c r="AQ25" s="99">
        <f>'Matrice Var-Covar'!AP61</f>
        <v>1.0257900054848217E-2</v>
      </c>
      <c r="AR25" s="99">
        <f>'Matrice Var-Covar'!AQ61</f>
        <v>1.1968518644103893E-2</v>
      </c>
      <c r="AS25" s="99">
        <f>'Matrice Var-Covar'!AR61</f>
        <v>8.2102866925431554E-3</v>
      </c>
      <c r="AT25" s="99">
        <f>'Matrice Var-Covar'!AS61</f>
        <v>-5.748313058991426E-3</v>
      </c>
      <c r="AU25" s="99">
        <f>'Matrice Var-Covar'!AT61</f>
        <v>1.138198455724952E-2</v>
      </c>
      <c r="AV25" s="99">
        <f>'Matrice Var-Covar'!AU61</f>
        <v>1.2351934067582934E-2</v>
      </c>
      <c r="AW25" s="99">
        <f>'Matrice Var-Covar'!AV61</f>
        <v>-5.7542089535363968E-3</v>
      </c>
      <c r="AX25" s="99">
        <f>'Matrice Var-Covar'!AW61</f>
        <v>1.1569461380160009E-2</v>
      </c>
      <c r="AY25" s="99">
        <f>'Matrice Var-Covar'!AX61</f>
        <v>1.145829267903231E-2</v>
      </c>
      <c r="AZ25" s="99">
        <f>'Matrice Var-Covar'!AY61</f>
        <v>1.2285296492988004E-2</v>
      </c>
      <c r="BA25" s="99">
        <f>'Matrice Var-Covar'!AZ61</f>
        <v>9.4950333390476753E-3</v>
      </c>
      <c r="BC25" s="27"/>
      <c r="BD25" s="30"/>
      <c r="BG25" s="28"/>
      <c r="BM25" s="26"/>
      <c r="BN25" s="26"/>
      <c r="BO25" s="26"/>
      <c r="BP25" s="26"/>
      <c r="BQ25" s="26"/>
    </row>
    <row r="26" spans="3:69" ht="14" thickBot="1">
      <c r="C26" s="25" t="str">
        <f>'Matrice Var-Covar'!B62</f>
        <v>SAP</v>
      </c>
      <c r="D26" s="99">
        <f>'Matrice Var-Covar'!C62</f>
        <v>1.6677620240870397E-2</v>
      </c>
      <c r="E26" s="99">
        <f>'Matrice Var-Covar'!D62</f>
        <v>2.4173351336650349E-2</v>
      </c>
      <c r="F26" s="99">
        <f>'Matrice Var-Covar'!E62</f>
        <v>1.6658037623298233E-2</v>
      </c>
      <c r="G26" s="99">
        <f>'Matrice Var-Covar'!F62</f>
        <v>9.956985406195315E-3</v>
      </c>
      <c r="H26" s="99">
        <f>'Matrice Var-Covar'!G62</f>
        <v>5.187608841331004E-2</v>
      </c>
      <c r="I26" s="99">
        <f>'Matrice Var-Covar'!H62</f>
        <v>1.8880645725927351E-2</v>
      </c>
      <c r="J26" s="99">
        <f>'Matrice Var-Covar'!I62</f>
        <v>3.2128701521619632E-2</v>
      </c>
      <c r="K26" s="99">
        <f>'Matrice Var-Covar'!J62</f>
        <v>8.708093433273461E-4</v>
      </c>
      <c r="L26" s="99">
        <f>'Matrice Var-Covar'!K62</f>
        <v>2.4793925005015954E-2</v>
      </c>
      <c r="M26" s="99">
        <f>'Matrice Var-Covar'!L62</f>
        <v>1.2069503862107585E-2</v>
      </c>
      <c r="N26" s="99">
        <f>'Matrice Var-Covar'!M62</f>
        <v>3.0527183076803584E-2</v>
      </c>
      <c r="O26" s="99">
        <f>'Matrice Var-Covar'!N62</f>
        <v>4.4186332232736054E-2</v>
      </c>
      <c r="P26" s="99">
        <f>'Matrice Var-Covar'!O62</f>
        <v>2.6174774972563375E-2</v>
      </c>
      <c r="Q26" s="99">
        <f>'Matrice Var-Covar'!P62</f>
        <v>7.3793222086895541E-3</v>
      </c>
      <c r="R26" s="99">
        <f>'Matrice Var-Covar'!Q62</f>
        <v>2.8293671948867477E-2</v>
      </c>
      <c r="S26" s="99">
        <f>'Matrice Var-Covar'!R62</f>
        <v>3.9863459025368371E-2</v>
      </c>
      <c r="T26" s="99">
        <f>'Matrice Var-Covar'!S62</f>
        <v>3.1392446923634028E-2</v>
      </c>
      <c r="U26" s="99">
        <f>'Matrice Var-Covar'!T62</f>
        <v>1.3331252061395028E-2</v>
      </c>
      <c r="V26" s="99">
        <f>'Matrice Var-Covar'!U62</f>
        <v>3.361186023900431E-2</v>
      </c>
      <c r="W26" s="99">
        <f>'Matrice Var-Covar'!V62</f>
        <v>1.2734905076430356E-2</v>
      </c>
      <c r="X26" s="99">
        <f>'Matrice Var-Covar'!W62</f>
        <v>3.1358841847548259E-2</v>
      </c>
      <c r="Y26" s="99">
        <f>'Matrice Var-Covar'!X62</f>
        <v>3.946796777965117E-2</v>
      </c>
      <c r="Z26" s="99">
        <f>'Matrice Var-Covar'!Y62</f>
        <v>1.9387013243340266E-2</v>
      </c>
      <c r="AA26" s="99">
        <f>'Matrice Var-Covar'!Z62</f>
        <v>1.5196259557225481E-2</v>
      </c>
      <c r="AB26" s="99">
        <f>'Matrice Var-Covar'!AA62</f>
        <v>6.7558297445476194E-3</v>
      </c>
      <c r="AC26" s="99">
        <f>'Matrice Var-Covar'!AB62</f>
        <v>3.9642312760368214E-3</v>
      </c>
      <c r="AD26" s="99">
        <f>'Matrice Var-Covar'!AC62</f>
        <v>1.3847542324701926E-2</v>
      </c>
      <c r="AE26" s="99">
        <f>'Matrice Var-Covar'!AD62</f>
        <v>2.3589894008349786E-2</v>
      </c>
      <c r="AF26" s="99">
        <f>'Matrice Var-Covar'!AE62</f>
        <v>6.795215524569298E-3</v>
      </c>
      <c r="AG26" s="99">
        <f>'Matrice Var-Covar'!AF62</f>
        <v>3.1735705293176174E-2</v>
      </c>
      <c r="AH26" s="99">
        <f>'Matrice Var-Covar'!AG62</f>
        <v>2.2378883256194006E-2</v>
      </c>
      <c r="AI26" s="99">
        <f>'Matrice Var-Covar'!AH62</f>
        <v>4.2310362968058287E-3</v>
      </c>
      <c r="AJ26" s="99">
        <f>'Matrice Var-Covar'!AI62</f>
        <v>2.3235674795044244E-2</v>
      </c>
      <c r="AK26" s="99">
        <f>'Matrice Var-Covar'!AJ62</f>
        <v>1.2992727616135171E-2</v>
      </c>
      <c r="AL26" s="99">
        <f>'Matrice Var-Covar'!AK62</f>
        <v>-2.1758696905675693E-3</v>
      </c>
      <c r="AM26" s="99">
        <f>'Matrice Var-Covar'!AL62</f>
        <v>1.0345323123761959E-2</v>
      </c>
      <c r="AN26" s="99">
        <f>'Matrice Var-Covar'!AM62</f>
        <v>2.9628797035575215E-2</v>
      </c>
      <c r="AO26" s="99">
        <f>'Matrice Var-Covar'!AN62</f>
        <v>3.2387988587613888E-2</v>
      </c>
      <c r="AP26" s="99">
        <f>'Matrice Var-Covar'!AO62</f>
        <v>1.6781330009525579E-2</v>
      </c>
      <c r="AQ26" s="99">
        <f>'Matrice Var-Covar'!AP62</f>
        <v>4.1054915938991215E-2</v>
      </c>
      <c r="AR26" s="99">
        <f>'Matrice Var-Covar'!AQ62</f>
        <v>2.3300461859462263E-2</v>
      </c>
      <c r="AS26" s="99">
        <f>'Matrice Var-Covar'!AR62</f>
        <v>1.8351461274892945E-2</v>
      </c>
      <c r="AT26" s="99">
        <f>'Matrice Var-Covar'!AS62</f>
        <v>-4.8698826486548146E-3</v>
      </c>
      <c r="AU26" s="99">
        <f>'Matrice Var-Covar'!AT62</f>
        <v>9.2342139196248483E-3</v>
      </c>
      <c r="AV26" s="99">
        <f>'Matrice Var-Covar'!AU62</f>
        <v>1.6566119697221583E-2</v>
      </c>
      <c r="AW26" s="99">
        <f>'Matrice Var-Covar'!AV62</f>
        <v>5.547617232393276E-3</v>
      </c>
      <c r="AX26" s="99">
        <f>'Matrice Var-Covar'!AW62</f>
        <v>1.183549089541518E-2</v>
      </c>
      <c r="AY26" s="99">
        <f>'Matrice Var-Covar'!AX62</f>
        <v>2.7832190856520365E-2</v>
      </c>
      <c r="AZ26" s="99">
        <f>'Matrice Var-Covar'!AY62</f>
        <v>2.5859536742312401E-2</v>
      </c>
      <c r="BA26" s="99">
        <f>'Matrice Var-Covar'!AZ62</f>
        <v>3.4275612752810214E-2</v>
      </c>
      <c r="BC26" s="10"/>
      <c r="BD26" s="10"/>
      <c r="BM26" s="26"/>
      <c r="BN26" s="26"/>
      <c r="BO26" s="26"/>
      <c r="BP26" s="26"/>
      <c r="BQ26" s="26"/>
    </row>
    <row r="27" spans="3:69" ht="14" thickBot="1">
      <c r="C27" s="25" t="str">
        <f>'Matrice Var-Covar'!B63</f>
        <v>L'ORÉAL</v>
      </c>
      <c r="D27" s="99">
        <f>'Matrice Var-Covar'!C63</f>
        <v>1.2800009418988931E-2</v>
      </c>
      <c r="E27" s="99">
        <f>'Matrice Var-Covar'!D63</f>
        <v>2.0689212080246849E-2</v>
      </c>
      <c r="F27" s="99">
        <f>'Matrice Var-Covar'!E63</f>
        <v>1.2022617984512096E-2</v>
      </c>
      <c r="G27" s="99">
        <f>'Matrice Var-Covar'!F63</f>
        <v>1.7014385449978582E-2</v>
      </c>
      <c r="H27" s="99">
        <f>'Matrice Var-Covar'!G63</f>
        <v>1.8880645725927351E-2</v>
      </c>
      <c r="I27" s="99">
        <f>'Matrice Var-Covar'!H63</f>
        <v>3.2952104338480184E-2</v>
      </c>
      <c r="J27" s="99">
        <f>'Matrice Var-Covar'!I63</f>
        <v>2.4515405071583195E-2</v>
      </c>
      <c r="K27" s="99">
        <f>'Matrice Var-Covar'!J63</f>
        <v>1.2021309204492743E-3</v>
      </c>
      <c r="L27" s="99">
        <f>'Matrice Var-Covar'!K63</f>
        <v>1.9162310100973433E-2</v>
      </c>
      <c r="M27" s="99">
        <f>'Matrice Var-Covar'!L63</f>
        <v>1.3636732576427292E-2</v>
      </c>
      <c r="N27" s="99">
        <f>'Matrice Var-Covar'!M63</f>
        <v>1.8286620484651333E-2</v>
      </c>
      <c r="O27" s="99">
        <f>'Matrice Var-Covar'!N63</f>
        <v>2.8328352867896617E-2</v>
      </c>
      <c r="P27" s="99">
        <f>'Matrice Var-Covar'!O63</f>
        <v>2.2695623742118476E-2</v>
      </c>
      <c r="Q27" s="99">
        <f>'Matrice Var-Covar'!P63</f>
        <v>3.22987659520408E-3</v>
      </c>
      <c r="R27" s="99">
        <f>'Matrice Var-Covar'!Q63</f>
        <v>1.9090977902358645E-2</v>
      </c>
      <c r="S27" s="99">
        <f>'Matrice Var-Covar'!R63</f>
        <v>2.0020388391623019E-2</v>
      </c>
      <c r="T27" s="99">
        <f>'Matrice Var-Covar'!S63</f>
        <v>1.7314828829750648E-2</v>
      </c>
      <c r="U27" s="99">
        <f>'Matrice Var-Covar'!T63</f>
        <v>1.2870738271201859E-2</v>
      </c>
      <c r="V27" s="99">
        <f>'Matrice Var-Covar'!U63</f>
        <v>2.9319281873490317E-2</v>
      </c>
      <c r="W27" s="99">
        <f>'Matrice Var-Covar'!V63</f>
        <v>1.1031044327664255E-2</v>
      </c>
      <c r="X27" s="99">
        <f>'Matrice Var-Covar'!W63</f>
        <v>2.2048166426255615E-2</v>
      </c>
      <c r="Y27" s="99">
        <f>'Matrice Var-Covar'!X63</f>
        <v>2.8533282549377859E-2</v>
      </c>
      <c r="Z27" s="99">
        <f>'Matrice Var-Covar'!Y63</f>
        <v>1.6203194591363337E-2</v>
      </c>
      <c r="AA27" s="99">
        <f>'Matrice Var-Covar'!Z63</f>
        <v>1.2321339946399274E-2</v>
      </c>
      <c r="AB27" s="99">
        <f>'Matrice Var-Covar'!AA63</f>
        <v>-1.721253436450939E-3</v>
      </c>
      <c r="AC27" s="99">
        <f>'Matrice Var-Covar'!AB63</f>
        <v>1.7735938763796778E-3</v>
      </c>
      <c r="AD27" s="99">
        <f>'Matrice Var-Covar'!AC63</f>
        <v>1.936231106605249E-2</v>
      </c>
      <c r="AE27" s="99">
        <f>'Matrice Var-Covar'!AD63</f>
        <v>2.0730658445588766E-2</v>
      </c>
      <c r="AF27" s="99">
        <f>'Matrice Var-Covar'!AE63</f>
        <v>-3.0118239673752344E-3</v>
      </c>
      <c r="AG27" s="99">
        <f>'Matrice Var-Covar'!AF63</f>
        <v>1.745937517943208E-2</v>
      </c>
      <c r="AH27" s="99">
        <f>'Matrice Var-Covar'!AG63</f>
        <v>2.107895128206598E-2</v>
      </c>
      <c r="AI27" s="99">
        <f>'Matrice Var-Covar'!AH63</f>
        <v>-4.7825355182504854E-4</v>
      </c>
      <c r="AJ27" s="99">
        <f>'Matrice Var-Covar'!AI63</f>
        <v>1.6588262437029686E-2</v>
      </c>
      <c r="AK27" s="99">
        <f>'Matrice Var-Covar'!AJ63</f>
        <v>1.2854815475285431E-2</v>
      </c>
      <c r="AL27" s="99">
        <f>'Matrice Var-Covar'!AK63</f>
        <v>-1.5621109092344065E-3</v>
      </c>
      <c r="AM27" s="99">
        <f>'Matrice Var-Covar'!AL63</f>
        <v>5.3565917559817641E-3</v>
      </c>
      <c r="AN27" s="99">
        <f>'Matrice Var-Covar'!AM63</f>
        <v>2.8003302591549015E-2</v>
      </c>
      <c r="AO27" s="99">
        <f>'Matrice Var-Covar'!AN63</f>
        <v>2.2129013956399858E-2</v>
      </c>
      <c r="AP27" s="99">
        <f>'Matrice Var-Covar'!AO63</f>
        <v>1.8741098386629573E-2</v>
      </c>
      <c r="AQ27" s="99">
        <f>'Matrice Var-Covar'!AP63</f>
        <v>2.3859374290364797E-2</v>
      </c>
      <c r="AR27" s="99">
        <f>'Matrice Var-Covar'!AQ63</f>
        <v>1.4507871589678808E-2</v>
      </c>
      <c r="AS27" s="99">
        <f>'Matrice Var-Covar'!AR63</f>
        <v>1.5624917190057572E-2</v>
      </c>
      <c r="AT27" s="99">
        <f>'Matrice Var-Covar'!AS63</f>
        <v>-4.0622561868977761E-3</v>
      </c>
      <c r="AU27" s="99">
        <f>'Matrice Var-Covar'!AT63</f>
        <v>1.2577355954582203E-2</v>
      </c>
      <c r="AV27" s="99">
        <f>'Matrice Var-Covar'!AU63</f>
        <v>1.394114802935037E-2</v>
      </c>
      <c r="AW27" s="99">
        <f>'Matrice Var-Covar'!AV63</f>
        <v>5.1662067429144197E-3</v>
      </c>
      <c r="AX27" s="99">
        <f>'Matrice Var-Covar'!AW63</f>
        <v>9.004562543370594E-3</v>
      </c>
      <c r="AY27" s="99">
        <f>'Matrice Var-Covar'!AX63</f>
        <v>2.0825192082027794E-2</v>
      </c>
      <c r="AZ27" s="99">
        <f>'Matrice Var-Covar'!AY63</f>
        <v>1.7293789629398738E-2</v>
      </c>
      <c r="BA27" s="99">
        <f>'Matrice Var-Covar'!AZ63</f>
        <v>2.6672353449173188E-2</v>
      </c>
      <c r="BC27" s="10"/>
      <c r="BD27" s="10"/>
      <c r="BM27" s="26"/>
      <c r="BN27" s="26"/>
      <c r="BO27" s="26"/>
      <c r="BP27" s="26"/>
      <c r="BQ27" s="26"/>
    </row>
    <row r="28" spans="3:69" ht="14" thickBot="1">
      <c r="C28" s="25" t="str">
        <f>'Matrice Var-Covar'!B64</f>
        <v>SIEMENS</v>
      </c>
      <c r="D28" s="99">
        <f>'Matrice Var-Covar'!C64</f>
        <v>2.1819028773262097E-2</v>
      </c>
      <c r="E28" s="99">
        <f>'Matrice Var-Covar'!D64</f>
        <v>3.3235952549399067E-2</v>
      </c>
      <c r="F28" s="99">
        <f>'Matrice Var-Covar'!E64</f>
        <v>2.1111720921866514E-2</v>
      </c>
      <c r="G28" s="99">
        <f>'Matrice Var-Covar'!F64</f>
        <v>1.4385107928077633E-2</v>
      </c>
      <c r="H28" s="99">
        <f>'Matrice Var-Covar'!G64</f>
        <v>3.2128701521619632E-2</v>
      </c>
      <c r="I28" s="99">
        <f>'Matrice Var-Covar'!H64</f>
        <v>2.4515405071583195E-2</v>
      </c>
      <c r="J28" s="99">
        <f>'Matrice Var-Covar'!I64</f>
        <v>6.4675266602717649E-2</v>
      </c>
      <c r="K28" s="99">
        <f>'Matrice Var-Covar'!J64</f>
        <v>-8.701678686780167E-4</v>
      </c>
      <c r="L28" s="99">
        <f>'Matrice Var-Covar'!K64</f>
        <v>3.0205746453154336E-2</v>
      </c>
      <c r="M28" s="99">
        <f>'Matrice Var-Covar'!L64</f>
        <v>1.6746483072480917E-2</v>
      </c>
      <c r="N28" s="99">
        <f>'Matrice Var-Covar'!M64</f>
        <v>3.1261587281969899E-2</v>
      </c>
      <c r="O28" s="99">
        <f>'Matrice Var-Covar'!N64</f>
        <v>4.9637902328395857E-2</v>
      </c>
      <c r="P28" s="99">
        <f>'Matrice Var-Covar'!O64</f>
        <v>4.3162650519995092E-2</v>
      </c>
      <c r="Q28" s="99">
        <f>'Matrice Var-Covar'!P64</f>
        <v>1.8710014223902857E-3</v>
      </c>
      <c r="R28" s="99">
        <f>'Matrice Var-Covar'!Q64</f>
        <v>3.5020629940855634E-2</v>
      </c>
      <c r="S28" s="99">
        <f>'Matrice Var-Covar'!R64</f>
        <v>4.4189733316352259E-2</v>
      </c>
      <c r="T28" s="99">
        <f>'Matrice Var-Covar'!S64</f>
        <v>3.5230196969127291E-2</v>
      </c>
      <c r="U28" s="99">
        <f>'Matrice Var-Covar'!T64</f>
        <v>2.1020077498249651E-2</v>
      </c>
      <c r="V28" s="99">
        <f>'Matrice Var-Covar'!U64</f>
        <v>4.9646603616476659E-2</v>
      </c>
      <c r="W28" s="99">
        <f>'Matrice Var-Covar'!V64</f>
        <v>1.8893435833142312E-2</v>
      </c>
      <c r="X28" s="99">
        <f>'Matrice Var-Covar'!W64</f>
        <v>4.1074226786225992E-2</v>
      </c>
      <c r="Y28" s="99">
        <f>'Matrice Var-Covar'!X64</f>
        <v>5.027421296931419E-2</v>
      </c>
      <c r="Z28" s="99">
        <f>'Matrice Var-Covar'!Y64</f>
        <v>2.9004570203586974E-2</v>
      </c>
      <c r="AA28" s="99">
        <f>'Matrice Var-Covar'!Z64</f>
        <v>2.1831921908773817E-2</v>
      </c>
      <c r="AB28" s="99">
        <f>'Matrice Var-Covar'!AA64</f>
        <v>3.4809518984151985E-3</v>
      </c>
      <c r="AC28" s="99">
        <f>'Matrice Var-Covar'!AB64</f>
        <v>3.025976884589273E-3</v>
      </c>
      <c r="AD28" s="99">
        <f>'Matrice Var-Covar'!AC64</f>
        <v>1.7004744179276346E-2</v>
      </c>
      <c r="AE28" s="99">
        <f>'Matrice Var-Covar'!AD64</f>
        <v>3.2161597587913843E-2</v>
      </c>
      <c r="AF28" s="99">
        <f>'Matrice Var-Covar'!AE64</f>
        <v>5.771597799449261E-3</v>
      </c>
      <c r="AG28" s="99">
        <f>'Matrice Var-Covar'!AF64</f>
        <v>3.4181616646049483E-2</v>
      </c>
      <c r="AH28" s="99">
        <f>'Matrice Var-Covar'!AG64</f>
        <v>3.740542322696977E-2</v>
      </c>
      <c r="AI28" s="99">
        <f>'Matrice Var-Covar'!AH64</f>
        <v>-1.0845883997754274E-3</v>
      </c>
      <c r="AJ28" s="99">
        <f>'Matrice Var-Covar'!AI64</f>
        <v>3.3104479985568834E-2</v>
      </c>
      <c r="AK28" s="99">
        <f>'Matrice Var-Covar'!AJ64</f>
        <v>1.762253131482993E-2</v>
      </c>
      <c r="AL28" s="99">
        <f>'Matrice Var-Covar'!AK64</f>
        <v>1.5525203859189161E-3</v>
      </c>
      <c r="AM28" s="99">
        <f>'Matrice Var-Covar'!AL64</f>
        <v>1.0329588443195155E-2</v>
      </c>
      <c r="AN28" s="99">
        <f>'Matrice Var-Covar'!AM64</f>
        <v>4.3973403232063078E-2</v>
      </c>
      <c r="AO28" s="99">
        <f>'Matrice Var-Covar'!AN64</f>
        <v>4.4578326607376241E-2</v>
      </c>
      <c r="AP28" s="99">
        <f>'Matrice Var-Covar'!AO64</f>
        <v>2.4105062073307464E-2</v>
      </c>
      <c r="AQ28" s="99">
        <f>'Matrice Var-Covar'!AP64</f>
        <v>5.7512365677533692E-2</v>
      </c>
      <c r="AR28" s="99">
        <f>'Matrice Var-Covar'!AQ64</f>
        <v>3.8196676975918532E-2</v>
      </c>
      <c r="AS28" s="99">
        <f>'Matrice Var-Covar'!AR64</f>
        <v>2.5429047201230667E-2</v>
      </c>
      <c r="AT28" s="99">
        <f>'Matrice Var-Covar'!AS64</f>
        <v>-6.3131663629955532E-3</v>
      </c>
      <c r="AU28" s="99">
        <f>'Matrice Var-Covar'!AT64</f>
        <v>1.2749529291565177E-2</v>
      </c>
      <c r="AV28" s="99">
        <f>'Matrice Var-Covar'!AU64</f>
        <v>1.7728651193699152E-2</v>
      </c>
      <c r="AW28" s="99">
        <f>'Matrice Var-Covar'!AV64</f>
        <v>-6.6750145157786532E-3</v>
      </c>
      <c r="AX28" s="99">
        <f>'Matrice Var-Covar'!AW64</f>
        <v>2.5618067638361552E-2</v>
      </c>
      <c r="AY28" s="99">
        <f>'Matrice Var-Covar'!AX64</f>
        <v>4.019956119203455E-2</v>
      </c>
      <c r="AZ28" s="99">
        <f>'Matrice Var-Covar'!AY64</f>
        <v>3.2836651845044182E-2</v>
      </c>
      <c r="BA28" s="99">
        <f>'Matrice Var-Covar'!AZ64</f>
        <v>5.3581582126245558E-2</v>
      </c>
      <c r="BC28" s="10"/>
      <c r="BD28" s="10"/>
      <c r="BM28" s="26"/>
      <c r="BN28" s="26"/>
      <c r="BO28" s="26"/>
      <c r="BP28" s="26"/>
      <c r="BQ28" s="26"/>
    </row>
    <row r="29" spans="3:69" ht="14" thickBot="1">
      <c r="C29" s="25" t="str">
        <f>'Matrice Var-Covar'!B65</f>
        <v>INDITEX</v>
      </c>
      <c r="D29" s="99">
        <f>'Matrice Var-Covar'!C65</f>
        <v>9.375804483153876E-3</v>
      </c>
      <c r="E29" s="99">
        <f>'Matrice Var-Covar'!D65</f>
        <v>4.3703056110163578E-3</v>
      </c>
      <c r="F29" s="99">
        <f>'Matrice Var-Covar'!E65</f>
        <v>5.1697414869371142E-3</v>
      </c>
      <c r="G29" s="99">
        <f>'Matrice Var-Covar'!F65</f>
        <v>5.6129840884649078E-3</v>
      </c>
      <c r="H29" s="99">
        <f>'Matrice Var-Covar'!G65</f>
        <v>8.708093433273461E-4</v>
      </c>
      <c r="I29" s="99">
        <f>'Matrice Var-Covar'!H65</f>
        <v>1.2021309204492743E-3</v>
      </c>
      <c r="J29" s="99">
        <f>'Matrice Var-Covar'!I65</f>
        <v>-8.701678686780167E-4</v>
      </c>
      <c r="K29" s="99">
        <f>'Matrice Var-Covar'!J65</f>
        <v>4.9681963162170904E-2</v>
      </c>
      <c r="L29" s="99">
        <f>'Matrice Var-Covar'!K65</f>
        <v>4.6600990941126422E-3</v>
      </c>
      <c r="M29" s="99">
        <f>'Matrice Var-Covar'!L65</f>
        <v>1.1965944265933503E-3</v>
      </c>
      <c r="N29" s="99">
        <f>'Matrice Var-Covar'!M65</f>
        <v>6.8917921338386302E-3</v>
      </c>
      <c r="O29" s="99">
        <f>'Matrice Var-Covar'!N65</f>
        <v>-3.6325543403757069E-4</v>
      </c>
      <c r="P29" s="99">
        <f>'Matrice Var-Covar'!O65</f>
        <v>5.8845239824720508E-3</v>
      </c>
      <c r="Q29" s="99">
        <f>'Matrice Var-Covar'!P65</f>
        <v>2.7193437171665294E-2</v>
      </c>
      <c r="R29" s="99">
        <f>'Matrice Var-Covar'!Q65</f>
        <v>-2.4907289969775563E-3</v>
      </c>
      <c r="S29" s="99">
        <f>'Matrice Var-Covar'!R65</f>
        <v>2.2609040493413644E-2</v>
      </c>
      <c r="T29" s="99">
        <f>'Matrice Var-Covar'!S65</f>
        <v>1.0117407818419633E-2</v>
      </c>
      <c r="U29" s="99">
        <f>'Matrice Var-Covar'!T65</f>
        <v>-2.9502516874128503E-3</v>
      </c>
      <c r="V29" s="99">
        <f>'Matrice Var-Covar'!U65</f>
        <v>4.7915462336868449E-3</v>
      </c>
      <c r="W29" s="99">
        <f>'Matrice Var-Covar'!V65</f>
        <v>2.6374259409061001E-3</v>
      </c>
      <c r="X29" s="99">
        <f>'Matrice Var-Covar'!W65</f>
        <v>7.1298479626983133E-3</v>
      </c>
      <c r="Y29" s="99">
        <f>'Matrice Var-Covar'!X65</f>
        <v>-7.2001446367480368E-4</v>
      </c>
      <c r="Z29" s="99">
        <f>'Matrice Var-Covar'!Y65</f>
        <v>9.7609455021962382E-4</v>
      </c>
      <c r="AA29" s="99">
        <f>'Matrice Var-Covar'!Z65</f>
        <v>5.9299219430263925E-3</v>
      </c>
      <c r="AB29" s="99">
        <f>'Matrice Var-Covar'!AA65</f>
        <v>3.6893929251057604E-2</v>
      </c>
      <c r="AC29" s="99">
        <f>'Matrice Var-Covar'!AB65</f>
        <v>1.2273301386394615E-2</v>
      </c>
      <c r="AD29" s="99">
        <f>'Matrice Var-Covar'!AC65</f>
        <v>3.9223903390913136E-3</v>
      </c>
      <c r="AE29" s="99">
        <f>'Matrice Var-Covar'!AD65</f>
        <v>-6.2486208561061236E-4</v>
      </c>
      <c r="AF29" s="99">
        <f>'Matrice Var-Covar'!AE65</f>
        <v>1.9443423546250404E-2</v>
      </c>
      <c r="AG29" s="99">
        <f>'Matrice Var-Covar'!AF65</f>
        <v>5.6891621499205701E-3</v>
      </c>
      <c r="AH29" s="99">
        <f>'Matrice Var-Covar'!AG65</f>
        <v>5.4206517229905375E-3</v>
      </c>
      <c r="AI29" s="99">
        <f>'Matrice Var-Covar'!AH65</f>
        <v>2.7096517607534815E-2</v>
      </c>
      <c r="AJ29" s="99">
        <f>'Matrice Var-Covar'!AI65</f>
        <v>8.8677529991574525E-3</v>
      </c>
      <c r="AK29" s="99">
        <f>'Matrice Var-Covar'!AJ65</f>
        <v>-6.9951474209141949E-4</v>
      </c>
      <c r="AL29" s="99">
        <f>'Matrice Var-Covar'!AK65</f>
        <v>1.9760573729820173E-2</v>
      </c>
      <c r="AM29" s="99">
        <f>'Matrice Var-Covar'!AL65</f>
        <v>3.9883310701166325E-3</v>
      </c>
      <c r="AN29" s="99">
        <f>'Matrice Var-Covar'!AM65</f>
        <v>4.149863326019488E-4</v>
      </c>
      <c r="AO29" s="99">
        <f>'Matrice Var-Covar'!AN65</f>
        <v>1.7647056092503981E-3</v>
      </c>
      <c r="AP29" s="99">
        <f>'Matrice Var-Covar'!AO65</f>
        <v>-7.0153015802163123E-3</v>
      </c>
      <c r="AQ29" s="99">
        <f>'Matrice Var-Covar'!AP65</f>
        <v>1.225499359927737E-2</v>
      </c>
      <c r="AR29" s="99">
        <f>'Matrice Var-Covar'!AQ65</f>
        <v>-2.0411823742912194E-3</v>
      </c>
      <c r="AS29" s="99">
        <f>'Matrice Var-Covar'!AR65</f>
        <v>-7.6681852513741273E-3</v>
      </c>
      <c r="AT29" s="99">
        <f>'Matrice Var-Covar'!AS65</f>
        <v>2.355475515628554E-2</v>
      </c>
      <c r="AU29" s="99">
        <f>'Matrice Var-Covar'!AT65</f>
        <v>1.2844697967901675E-4</v>
      </c>
      <c r="AV29" s="99">
        <f>'Matrice Var-Covar'!AU65</f>
        <v>4.5835127076249878E-3</v>
      </c>
      <c r="AW29" s="99">
        <f>'Matrice Var-Covar'!AV65</f>
        <v>1.3946459114477104E-2</v>
      </c>
      <c r="AX29" s="99">
        <f>'Matrice Var-Covar'!AW65</f>
        <v>6.5106592908200575E-3</v>
      </c>
      <c r="AY29" s="99">
        <f>'Matrice Var-Covar'!AX65</f>
        <v>2.198412285954339E-3</v>
      </c>
      <c r="AZ29" s="99">
        <f>'Matrice Var-Covar'!AY65</f>
        <v>4.2764358526688369E-3</v>
      </c>
      <c r="BA29" s="99">
        <f>'Matrice Var-Covar'!AZ65</f>
        <v>2.9512342328823727E-3</v>
      </c>
      <c r="BC29" s="10"/>
      <c r="BD29" s="10"/>
      <c r="BM29" s="26"/>
      <c r="BN29" s="26"/>
      <c r="BO29" s="26"/>
      <c r="BP29" s="26"/>
      <c r="BQ29" s="26"/>
    </row>
    <row r="30" spans="3:69" ht="14" thickBot="1">
      <c r="C30" s="25" t="str">
        <f>'Matrice Var-Covar'!B66</f>
        <v>BAYER</v>
      </c>
      <c r="D30" s="99">
        <f>'Matrice Var-Covar'!C66</f>
        <v>2.2761592829932956E-2</v>
      </c>
      <c r="E30" s="99">
        <f>'Matrice Var-Covar'!D66</f>
        <v>2.4785290583496315E-2</v>
      </c>
      <c r="F30" s="99">
        <f>'Matrice Var-Covar'!E66</f>
        <v>1.9345007516963639E-2</v>
      </c>
      <c r="G30" s="99">
        <f>'Matrice Var-Covar'!F66</f>
        <v>1.2430341526832339E-2</v>
      </c>
      <c r="H30" s="99">
        <f>'Matrice Var-Covar'!G66</f>
        <v>2.4793925005015954E-2</v>
      </c>
      <c r="I30" s="99">
        <f>'Matrice Var-Covar'!H66</f>
        <v>1.9162310100973433E-2</v>
      </c>
      <c r="J30" s="99">
        <f>'Matrice Var-Covar'!I66</f>
        <v>3.0205746453154336E-2</v>
      </c>
      <c r="K30" s="99">
        <f>'Matrice Var-Covar'!J66</f>
        <v>4.6600990941126422E-3</v>
      </c>
      <c r="L30" s="99">
        <f>'Matrice Var-Covar'!K66</f>
        <v>6.353199457381431E-2</v>
      </c>
      <c r="M30" s="99">
        <f>'Matrice Var-Covar'!L66</f>
        <v>1.5175838621722559E-2</v>
      </c>
      <c r="N30" s="99">
        <f>'Matrice Var-Covar'!M66</f>
        <v>3.1817549882813573E-2</v>
      </c>
      <c r="O30" s="99">
        <f>'Matrice Var-Covar'!N66</f>
        <v>4.2750785254365417E-2</v>
      </c>
      <c r="P30" s="99">
        <f>'Matrice Var-Covar'!O66</f>
        <v>3.5175994310290393E-2</v>
      </c>
      <c r="Q30" s="99">
        <f>'Matrice Var-Covar'!P66</f>
        <v>1.0921360243886678E-2</v>
      </c>
      <c r="R30" s="99">
        <f>'Matrice Var-Covar'!Q66</f>
        <v>2.2740497326133563E-2</v>
      </c>
      <c r="S30" s="99">
        <f>'Matrice Var-Covar'!R66</f>
        <v>4.1802727657056941E-2</v>
      </c>
      <c r="T30" s="99">
        <f>'Matrice Var-Covar'!S66</f>
        <v>2.5037482275735871E-2</v>
      </c>
      <c r="U30" s="99">
        <f>'Matrice Var-Covar'!T66</f>
        <v>2.231648223133172E-2</v>
      </c>
      <c r="V30" s="99">
        <f>'Matrice Var-Covar'!U66</f>
        <v>3.7361809656631245E-2</v>
      </c>
      <c r="W30" s="99">
        <f>'Matrice Var-Covar'!V66</f>
        <v>1.8940869294884071E-2</v>
      </c>
      <c r="X30" s="99">
        <f>'Matrice Var-Covar'!W66</f>
        <v>3.3594945118896123E-2</v>
      </c>
      <c r="Y30" s="99">
        <f>'Matrice Var-Covar'!X66</f>
        <v>3.4641222550734319E-2</v>
      </c>
      <c r="Z30" s="99">
        <f>'Matrice Var-Covar'!Y66</f>
        <v>1.55659656862456E-2</v>
      </c>
      <c r="AA30" s="99">
        <f>'Matrice Var-Covar'!Z66</f>
        <v>1.5989216985780735E-2</v>
      </c>
      <c r="AB30" s="99">
        <f>'Matrice Var-Covar'!AA66</f>
        <v>1.5896492186020746E-2</v>
      </c>
      <c r="AC30" s="99">
        <f>'Matrice Var-Covar'!AB66</f>
        <v>4.5915821597334264E-3</v>
      </c>
      <c r="AD30" s="99">
        <f>'Matrice Var-Covar'!AC66</f>
        <v>1.8539660050942777E-2</v>
      </c>
      <c r="AE30" s="99">
        <f>'Matrice Var-Covar'!AD66</f>
        <v>2.6513522089874633E-2</v>
      </c>
      <c r="AF30" s="99">
        <f>'Matrice Var-Covar'!AE66</f>
        <v>7.4100099439117929E-3</v>
      </c>
      <c r="AG30" s="99">
        <f>'Matrice Var-Covar'!AF66</f>
        <v>3.4359698342515427E-2</v>
      </c>
      <c r="AH30" s="99">
        <f>'Matrice Var-Covar'!AG66</f>
        <v>2.598389167173307E-2</v>
      </c>
      <c r="AI30" s="99">
        <f>'Matrice Var-Covar'!AH66</f>
        <v>1.1417636920760876E-2</v>
      </c>
      <c r="AJ30" s="99">
        <f>'Matrice Var-Covar'!AI66</f>
        <v>2.5086471349720481E-2</v>
      </c>
      <c r="AK30" s="99">
        <f>'Matrice Var-Covar'!AJ66</f>
        <v>1.4520086270803929E-2</v>
      </c>
      <c r="AL30" s="99">
        <f>'Matrice Var-Covar'!AK66</f>
        <v>1.9050619910044235E-3</v>
      </c>
      <c r="AM30" s="99">
        <f>'Matrice Var-Covar'!AL66</f>
        <v>1.4547355640052316E-2</v>
      </c>
      <c r="AN30" s="99">
        <f>'Matrice Var-Covar'!AM66</f>
        <v>2.988417867703223E-2</v>
      </c>
      <c r="AO30" s="99">
        <f>'Matrice Var-Covar'!AN66</f>
        <v>2.933693262376693E-2</v>
      </c>
      <c r="AP30" s="99">
        <f>'Matrice Var-Covar'!AO66</f>
        <v>2.9773097429266978E-2</v>
      </c>
      <c r="AQ30" s="99">
        <f>'Matrice Var-Covar'!AP66</f>
        <v>3.8048262689594492E-2</v>
      </c>
      <c r="AR30" s="99">
        <f>'Matrice Var-Covar'!AQ66</f>
        <v>2.0263939308837325E-2</v>
      </c>
      <c r="AS30" s="99">
        <f>'Matrice Var-Covar'!AR66</f>
        <v>2.2650456874411234E-2</v>
      </c>
      <c r="AT30" s="99">
        <f>'Matrice Var-Covar'!AS66</f>
        <v>2.1304617249231703E-3</v>
      </c>
      <c r="AU30" s="99">
        <f>'Matrice Var-Covar'!AT66</f>
        <v>9.8697367590804535E-3</v>
      </c>
      <c r="AV30" s="99">
        <f>'Matrice Var-Covar'!AU66</f>
        <v>1.3846515128297789E-2</v>
      </c>
      <c r="AW30" s="99">
        <f>'Matrice Var-Covar'!AV66</f>
        <v>1.8537428200374757E-3</v>
      </c>
      <c r="AX30" s="99">
        <f>'Matrice Var-Covar'!AW66</f>
        <v>1.7613332768533975E-2</v>
      </c>
      <c r="AY30" s="99">
        <f>'Matrice Var-Covar'!AX66</f>
        <v>3.1922205216090786E-2</v>
      </c>
      <c r="AZ30" s="99">
        <f>'Matrice Var-Covar'!AY66</f>
        <v>3.0011305188556145E-2</v>
      </c>
      <c r="BA30" s="99">
        <f>'Matrice Var-Covar'!AZ66</f>
        <v>3.7554148248528429E-2</v>
      </c>
      <c r="BC30" s="10"/>
      <c r="BD30" s="10"/>
      <c r="BM30" s="26"/>
      <c r="BN30" s="26"/>
      <c r="BO30" s="26"/>
      <c r="BP30" s="26"/>
      <c r="BQ30" s="26"/>
    </row>
    <row r="31" spans="3:69" ht="14" thickBot="1">
      <c r="C31" s="25" t="str">
        <f>'Matrice Var-Covar'!B67</f>
        <v>SANOFI</v>
      </c>
      <c r="D31" s="99">
        <f>'Matrice Var-Covar'!C67</f>
        <v>1.5180890913087879E-2</v>
      </c>
      <c r="E31" s="99">
        <f>'Matrice Var-Covar'!D67</f>
        <v>1.1595349892618232E-2</v>
      </c>
      <c r="F31" s="99">
        <f>'Matrice Var-Covar'!E67</f>
        <v>9.069922142247425E-3</v>
      </c>
      <c r="G31" s="99">
        <f>'Matrice Var-Covar'!F67</f>
        <v>1.7764602462971901E-2</v>
      </c>
      <c r="H31" s="99">
        <f>'Matrice Var-Covar'!G67</f>
        <v>1.2069503862107585E-2</v>
      </c>
      <c r="I31" s="99">
        <f>'Matrice Var-Covar'!H67</f>
        <v>1.3636732576427292E-2</v>
      </c>
      <c r="J31" s="99">
        <f>'Matrice Var-Covar'!I67</f>
        <v>1.6746483072480917E-2</v>
      </c>
      <c r="K31" s="99">
        <f>'Matrice Var-Covar'!J67</f>
        <v>1.1965944265933503E-3</v>
      </c>
      <c r="L31" s="99">
        <f>'Matrice Var-Covar'!K67</f>
        <v>1.5175838621722559E-2</v>
      </c>
      <c r="M31" s="99">
        <f>'Matrice Var-Covar'!L67</f>
        <v>0.17711010038326497</v>
      </c>
      <c r="N31" s="99">
        <f>'Matrice Var-Covar'!M67</f>
        <v>2.9602268838487607E-2</v>
      </c>
      <c r="O31" s="99">
        <f>'Matrice Var-Covar'!N67</f>
        <v>1.6247879510027374E-2</v>
      </c>
      <c r="P31" s="99">
        <f>'Matrice Var-Covar'!O67</f>
        <v>1.0533252636459767E-2</v>
      </c>
      <c r="Q31" s="99">
        <f>'Matrice Var-Covar'!P67</f>
        <v>1.0678067163073329E-2</v>
      </c>
      <c r="R31" s="99">
        <f>'Matrice Var-Covar'!Q67</f>
        <v>1.68268382565985E-2</v>
      </c>
      <c r="S31" s="99">
        <f>'Matrice Var-Covar'!R67</f>
        <v>3.6640634470749456E-3</v>
      </c>
      <c r="T31" s="99">
        <f>'Matrice Var-Covar'!S67</f>
        <v>1.1384280082747736E-2</v>
      </c>
      <c r="U31" s="99">
        <f>'Matrice Var-Covar'!T67</f>
        <v>1.3894491831341685E-2</v>
      </c>
      <c r="V31" s="99">
        <f>'Matrice Var-Covar'!U67</f>
        <v>1.164736920517174E-2</v>
      </c>
      <c r="W31" s="99">
        <f>'Matrice Var-Covar'!V67</f>
        <v>1.0442164256151132E-2</v>
      </c>
      <c r="X31" s="99">
        <f>'Matrice Var-Covar'!W67</f>
        <v>8.3695046756082202E-3</v>
      </c>
      <c r="Y31" s="99">
        <f>'Matrice Var-Covar'!X67</f>
        <v>1.5163127992946354E-2</v>
      </c>
      <c r="Z31" s="99">
        <f>'Matrice Var-Covar'!Y67</f>
        <v>6.1525048769242576E-3</v>
      </c>
      <c r="AA31" s="99">
        <f>'Matrice Var-Covar'!Z67</f>
        <v>1.3542449752445198E-2</v>
      </c>
      <c r="AB31" s="99">
        <f>'Matrice Var-Covar'!AA67</f>
        <v>1.0780842318668745E-2</v>
      </c>
      <c r="AC31" s="99">
        <f>'Matrice Var-Covar'!AB67</f>
        <v>-1.9384796116956942E-4</v>
      </c>
      <c r="AD31" s="99">
        <f>'Matrice Var-Covar'!AC67</f>
        <v>6.12925125452673E-3</v>
      </c>
      <c r="AE31" s="99">
        <f>'Matrice Var-Covar'!AD67</f>
        <v>1.5765109565070382E-2</v>
      </c>
      <c r="AF31" s="99">
        <f>'Matrice Var-Covar'!AE67</f>
        <v>1.6861514799026496E-3</v>
      </c>
      <c r="AG31" s="99">
        <f>'Matrice Var-Covar'!AF67</f>
        <v>1.5082874022291522E-2</v>
      </c>
      <c r="AH31" s="99">
        <f>'Matrice Var-Covar'!AG67</f>
        <v>9.4023017464362878E-3</v>
      </c>
      <c r="AI31" s="99">
        <f>'Matrice Var-Covar'!AH67</f>
        <v>1.7994275178554679E-2</v>
      </c>
      <c r="AJ31" s="99">
        <f>'Matrice Var-Covar'!AI67</f>
        <v>9.1458179479815722E-3</v>
      </c>
      <c r="AK31" s="99">
        <f>'Matrice Var-Covar'!AJ67</f>
        <v>4.3781757322011606E-3</v>
      </c>
      <c r="AL31" s="99">
        <f>'Matrice Var-Covar'!AK67</f>
        <v>1.1757238024572261E-3</v>
      </c>
      <c r="AM31" s="99">
        <f>'Matrice Var-Covar'!AL67</f>
        <v>8.4556605243378546E-3</v>
      </c>
      <c r="AN31" s="99">
        <f>'Matrice Var-Covar'!AM67</f>
        <v>1.3818944649554975E-2</v>
      </c>
      <c r="AO31" s="99">
        <f>'Matrice Var-Covar'!AN67</f>
        <v>1.5222391379121165E-2</v>
      </c>
      <c r="AP31" s="99">
        <f>'Matrice Var-Covar'!AO67</f>
        <v>1.243084542578796E-2</v>
      </c>
      <c r="AQ31" s="99">
        <f>'Matrice Var-Covar'!AP67</f>
        <v>2.0545165091203625E-2</v>
      </c>
      <c r="AR31" s="99">
        <f>'Matrice Var-Covar'!AQ67</f>
        <v>2.9453675208454624E-2</v>
      </c>
      <c r="AS31" s="99">
        <f>'Matrice Var-Covar'!AR67</f>
        <v>1.0005687359641387E-2</v>
      </c>
      <c r="AT31" s="99">
        <f>'Matrice Var-Covar'!AS67</f>
        <v>-3.1105202902585861E-3</v>
      </c>
      <c r="AU31" s="99">
        <f>'Matrice Var-Covar'!AT67</f>
        <v>1.5011036030124035E-2</v>
      </c>
      <c r="AV31" s="99">
        <f>'Matrice Var-Covar'!AU67</f>
        <v>1.5816797017415906E-2</v>
      </c>
      <c r="AW31" s="99">
        <f>'Matrice Var-Covar'!AV67</f>
        <v>5.305729837258133E-3</v>
      </c>
      <c r="AX31" s="99">
        <f>'Matrice Var-Covar'!AW67</f>
        <v>1.1770311561127161E-2</v>
      </c>
      <c r="AY31" s="99">
        <f>'Matrice Var-Covar'!AX67</f>
        <v>1.1909318508626917E-2</v>
      </c>
      <c r="AZ31" s="99">
        <f>'Matrice Var-Covar'!AY67</f>
        <v>9.72984718321563E-3</v>
      </c>
      <c r="BA31" s="99">
        <f>'Matrice Var-Covar'!AZ67</f>
        <v>1.7498878996935828E-2</v>
      </c>
      <c r="BC31" s="10"/>
      <c r="BD31" s="10"/>
      <c r="BM31" s="26"/>
      <c r="BN31" s="26"/>
      <c r="BO31" s="26"/>
      <c r="BP31" s="26"/>
      <c r="BQ31" s="26"/>
    </row>
    <row r="32" spans="3:69" ht="14" thickBot="1">
      <c r="C32" s="25" t="str">
        <f>'Matrice Var-Covar'!B68</f>
        <v>AIRBUS SE</v>
      </c>
      <c r="D32" s="99">
        <f>'Matrice Var-Covar'!C68</f>
        <v>2.4522500792571365E-2</v>
      </c>
      <c r="E32" s="99">
        <f>'Matrice Var-Covar'!D68</f>
        <v>3.5160471792206875E-2</v>
      </c>
      <c r="F32" s="99">
        <f>'Matrice Var-Covar'!E68</f>
        <v>2.9589069393527512E-2</v>
      </c>
      <c r="G32" s="99">
        <f>'Matrice Var-Covar'!F68</f>
        <v>1.6722648068911369E-2</v>
      </c>
      <c r="H32" s="99">
        <f>'Matrice Var-Covar'!G68</f>
        <v>3.0527183076803584E-2</v>
      </c>
      <c r="I32" s="99">
        <f>'Matrice Var-Covar'!H68</f>
        <v>1.8286620484651333E-2</v>
      </c>
      <c r="J32" s="99">
        <f>'Matrice Var-Covar'!I68</f>
        <v>3.1261587281969899E-2</v>
      </c>
      <c r="K32" s="99">
        <f>'Matrice Var-Covar'!J68</f>
        <v>6.8917921338386302E-3</v>
      </c>
      <c r="L32" s="99">
        <f>'Matrice Var-Covar'!K68</f>
        <v>3.1817549882813573E-2</v>
      </c>
      <c r="M32" s="99">
        <f>'Matrice Var-Covar'!L68</f>
        <v>2.9602268838487607E-2</v>
      </c>
      <c r="N32" s="99">
        <f>'Matrice Var-Covar'!M68</f>
        <v>0.11275469555917317</v>
      </c>
      <c r="O32" s="99">
        <f>'Matrice Var-Covar'!N68</f>
        <v>4.3884118918753504E-2</v>
      </c>
      <c r="P32" s="99">
        <f>'Matrice Var-Covar'!O68</f>
        <v>2.6622736795662773E-2</v>
      </c>
      <c r="Q32" s="99">
        <f>'Matrice Var-Covar'!P68</f>
        <v>1.7018783663911245E-2</v>
      </c>
      <c r="R32" s="99">
        <f>'Matrice Var-Covar'!Q68</f>
        <v>5.0545269689133358E-2</v>
      </c>
      <c r="S32" s="99">
        <f>'Matrice Var-Covar'!R68</f>
        <v>4.0199744009270767E-2</v>
      </c>
      <c r="T32" s="99">
        <f>'Matrice Var-Covar'!S68</f>
        <v>3.1119689368052865E-2</v>
      </c>
      <c r="U32" s="99">
        <f>'Matrice Var-Covar'!T68</f>
        <v>2.0452941117872957E-2</v>
      </c>
      <c r="V32" s="99">
        <f>'Matrice Var-Covar'!U68</f>
        <v>4.9374849400140162E-2</v>
      </c>
      <c r="W32" s="99">
        <f>'Matrice Var-Covar'!V68</f>
        <v>2.7316051127454388E-2</v>
      </c>
      <c r="X32" s="99">
        <f>'Matrice Var-Covar'!W68</f>
        <v>2.8610711060643911E-2</v>
      </c>
      <c r="Y32" s="99">
        <f>'Matrice Var-Covar'!X68</f>
        <v>4.0454170012758542E-2</v>
      </c>
      <c r="Z32" s="99">
        <f>'Matrice Var-Covar'!Y68</f>
        <v>2.9218924460684546E-2</v>
      </c>
      <c r="AA32" s="99">
        <f>'Matrice Var-Covar'!Z68</f>
        <v>2.5378099004844647E-2</v>
      </c>
      <c r="AB32" s="99">
        <f>'Matrice Var-Covar'!AA68</f>
        <v>1.9445434861313046E-2</v>
      </c>
      <c r="AC32" s="99">
        <f>'Matrice Var-Covar'!AB68</f>
        <v>4.0844062729660591E-3</v>
      </c>
      <c r="AD32" s="99">
        <f>'Matrice Var-Covar'!AC68</f>
        <v>1.5550653036120802E-2</v>
      </c>
      <c r="AE32" s="99">
        <f>'Matrice Var-Covar'!AD68</f>
        <v>5.0783198581391617E-2</v>
      </c>
      <c r="AF32" s="99">
        <f>'Matrice Var-Covar'!AE68</f>
        <v>6.181484213754973E-3</v>
      </c>
      <c r="AG32" s="99">
        <f>'Matrice Var-Covar'!AF68</f>
        <v>4.0246757487219509E-2</v>
      </c>
      <c r="AH32" s="99">
        <f>'Matrice Var-Covar'!AG68</f>
        <v>3.4004147738281941E-2</v>
      </c>
      <c r="AI32" s="99">
        <f>'Matrice Var-Covar'!AH68</f>
        <v>1.7540974964815801E-2</v>
      </c>
      <c r="AJ32" s="99">
        <f>'Matrice Var-Covar'!AI68</f>
        <v>1.9534781226867227E-2</v>
      </c>
      <c r="AK32" s="99">
        <f>'Matrice Var-Covar'!AJ68</f>
        <v>2.2144431914541528E-2</v>
      </c>
      <c r="AL32" s="99">
        <f>'Matrice Var-Covar'!AK68</f>
        <v>-1.7714642597624532E-3</v>
      </c>
      <c r="AM32" s="99">
        <f>'Matrice Var-Covar'!AL68</f>
        <v>1.3578849936684453E-2</v>
      </c>
      <c r="AN32" s="99">
        <f>'Matrice Var-Covar'!AM68</f>
        <v>3.3757704370885003E-2</v>
      </c>
      <c r="AO32" s="99">
        <f>'Matrice Var-Covar'!AN68</f>
        <v>4.2978904328336662E-2</v>
      </c>
      <c r="AP32" s="99">
        <f>'Matrice Var-Covar'!AO68</f>
        <v>3.0879699087869625E-2</v>
      </c>
      <c r="AQ32" s="99">
        <f>'Matrice Var-Covar'!AP68</f>
        <v>5.1354759775730834E-2</v>
      </c>
      <c r="AR32" s="99">
        <f>'Matrice Var-Covar'!AQ68</f>
        <v>2.7234528342016451E-2</v>
      </c>
      <c r="AS32" s="99">
        <f>'Matrice Var-Covar'!AR68</f>
        <v>2.1966194207625748E-2</v>
      </c>
      <c r="AT32" s="99">
        <f>'Matrice Var-Covar'!AS68</f>
        <v>2.3920387997565535E-3</v>
      </c>
      <c r="AU32" s="99">
        <f>'Matrice Var-Covar'!AT68</f>
        <v>1.3679595486994583E-2</v>
      </c>
      <c r="AV32" s="99">
        <f>'Matrice Var-Covar'!AU68</f>
        <v>1.0947712550069433E-2</v>
      </c>
      <c r="AW32" s="99">
        <f>'Matrice Var-Covar'!AV68</f>
        <v>1.3852406993780477E-2</v>
      </c>
      <c r="AX32" s="99">
        <f>'Matrice Var-Covar'!AW68</f>
        <v>3.0808088597256776E-2</v>
      </c>
      <c r="AY32" s="99">
        <f>'Matrice Var-Covar'!AX68</f>
        <v>4.5867081693538363E-2</v>
      </c>
      <c r="AZ32" s="99">
        <f>'Matrice Var-Covar'!AY68</f>
        <v>2.7545165256709345E-2</v>
      </c>
      <c r="BA32" s="99">
        <f>'Matrice Var-Covar'!AZ68</f>
        <v>3.3994201497070588E-2</v>
      </c>
      <c r="BC32" s="10"/>
      <c r="BD32" s="10"/>
      <c r="BM32" s="26"/>
      <c r="BN32" s="26"/>
      <c r="BO32" s="26"/>
      <c r="BP32" s="26"/>
      <c r="BQ32" s="26"/>
    </row>
    <row r="33" spans="3:69" ht="14" thickBot="1">
      <c r="C33" s="25" t="str">
        <f>'Matrice Var-Covar'!B69</f>
        <v>ALLIANZ</v>
      </c>
      <c r="D33" s="99">
        <f>'Matrice Var-Covar'!C69</f>
        <v>1.5389763283458365E-2</v>
      </c>
      <c r="E33" s="99">
        <f>'Matrice Var-Covar'!D69</f>
        <v>3.4657308475963475E-2</v>
      </c>
      <c r="F33" s="99">
        <f>'Matrice Var-Covar'!E69</f>
        <v>2.4427355202265605E-2</v>
      </c>
      <c r="G33" s="99">
        <f>'Matrice Var-Covar'!F69</f>
        <v>1.2824279760764423E-2</v>
      </c>
      <c r="H33" s="99">
        <f>'Matrice Var-Covar'!G69</f>
        <v>4.4186332232736054E-2</v>
      </c>
      <c r="I33" s="99">
        <f>'Matrice Var-Covar'!H69</f>
        <v>2.8328352867896617E-2</v>
      </c>
      <c r="J33" s="99">
        <f>'Matrice Var-Covar'!I69</f>
        <v>4.9637902328395857E-2</v>
      </c>
      <c r="K33" s="99">
        <f>'Matrice Var-Covar'!J69</f>
        <v>-3.6325543403757069E-4</v>
      </c>
      <c r="L33" s="99">
        <f>'Matrice Var-Covar'!K69</f>
        <v>4.2750785254365417E-2</v>
      </c>
      <c r="M33" s="99">
        <f>'Matrice Var-Covar'!L69</f>
        <v>1.6247879510027374E-2</v>
      </c>
      <c r="N33" s="99">
        <f>'Matrice Var-Covar'!M69</f>
        <v>4.3884118918753504E-2</v>
      </c>
      <c r="O33" s="99">
        <f>'Matrice Var-Covar'!N69</f>
        <v>9.9803062007983334E-2</v>
      </c>
      <c r="P33" s="99">
        <f>'Matrice Var-Covar'!O69</f>
        <v>4.8649218648445E-2</v>
      </c>
      <c r="Q33" s="99">
        <f>'Matrice Var-Covar'!P69</f>
        <v>6.2315325009398657E-3</v>
      </c>
      <c r="R33" s="99">
        <f>'Matrice Var-Covar'!Q69</f>
        <v>4.0319804197563779E-2</v>
      </c>
      <c r="S33" s="99">
        <f>'Matrice Var-Covar'!R69</f>
        <v>6.4410171581812586E-2</v>
      </c>
      <c r="T33" s="99">
        <f>'Matrice Var-Covar'!S69</f>
        <v>4.8043782475274903E-2</v>
      </c>
      <c r="U33" s="99">
        <f>'Matrice Var-Covar'!T69</f>
        <v>2.5282947153204144E-2</v>
      </c>
      <c r="V33" s="99">
        <f>'Matrice Var-Covar'!U69</f>
        <v>5.3175741348864367E-2</v>
      </c>
      <c r="W33" s="99">
        <f>'Matrice Var-Covar'!V69</f>
        <v>2.2228621201158941E-2</v>
      </c>
      <c r="X33" s="99">
        <f>'Matrice Var-Covar'!W69</f>
        <v>4.2805322152399523E-2</v>
      </c>
      <c r="Y33" s="99">
        <f>'Matrice Var-Covar'!X69</f>
        <v>7.7242160312740685E-2</v>
      </c>
      <c r="Z33" s="99">
        <f>'Matrice Var-Covar'!Y69</f>
        <v>3.3947428033655212E-2</v>
      </c>
      <c r="AA33" s="99">
        <f>'Matrice Var-Covar'!Z69</f>
        <v>2.4770164389317301E-2</v>
      </c>
      <c r="AB33" s="99">
        <f>'Matrice Var-Covar'!AA69</f>
        <v>3.6978140001441518E-3</v>
      </c>
      <c r="AC33" s="99">
        <f>'Matrice Var-Covar'!AB69</f>
        <v>3.2995764758841596E-3</v>
      </c>
      <c r="AD33" s="99">
        <f>'Matrice Var-Covar'!AC69</f>
        <v>1.916972107403226E-2</v>
      </c>
      <c r="AE33" s="99">
        <f>'Matrice Var-Covar'!AD69</f>
        <v>4.0499768914846419E-2</v>
      </c>
      <c r="AF33" s="99">
        <f>'Matrice Var-Covar'!AE69</f>
        <v>3.6748458445825922E-3</v>
      </c>
      <c r="AG33" s="99">
        <f>'Matrice Var-Covar'!AF69</f>
        <v>6.299691952914567E-2</v>
      </c>
      <c r="AH33" s="99">
        <f>'Matrice Var-Covar'!AG69</f>
        <v>3.6746549460486159E-2</v>
      </c>
      <c r="AI33" s="99">
        <f>'Matrice Var-Covar'!AH69</f>
        <v>4.338038883242616E-3</v>
      </c>
      <c r="AJ33" s="99">
        <f>'Matrice Var-Covar'!AI69</f>
        <v>3.1310783116331765E-2</v>
      </c>
      <c r="AK33" s="99">
        <f>'Matrice Var-Covar'!AJ69</f>
        <v>2.0945632180855541E-2</v>
      </c>
      <c r="AL33" s="99">
        <f>'Matrice Var-Covar'!AK69</f>
        <v>-9.2410315567984902E-4</v>
      </c>
      <c r="AM33" s="99">
        <f>'Matrice Var-Covar'!AL69</f>
        <v>4.6261725966319257E-3</v>
      </c>
      <c r="AN33" s="99">
        <f>'Matrice Var-Covar'!AM69</f>
        <v>5.8884646937531877E-2</v>
      </c>
      <c r="AO33" s="99">
        <f>'Matrice Var-Covar'!AN69</f>
        <v>4.0941872866599865E-2</v>
      </c>
      <c r="AP33" s="99">
        <f>'Matrice Var-Covar'!AO69</f>
        <v>3.7684063647905171E-2</v>
      </c>
      <c r="AQ33" s="99">
        <f>'Matrice Var-Covar'!AP69</f>
        <v>7.7341969636943675E-2</v>
      </c>
      <c r="AR33" s="99">
        <f>'Matrice Var-Covar'!AQ69</f>
        <v>3.339796166378603E-2</v>
      </c>
      <c r="AS33" s="99">
        <f>'Matrice Var-Covar'!AR69</f>
        <v>3.4083634201780025E-2</v>
      </c>
      <c r="AT33" s="99">
        <f>'Matrice Var-Covar'!AS69</f>
        <v>-7.2276684112745609E-3</v>
      </c>
      <c r="AU33" s="99">
        <f>'Matrice Var-Covar'!AT69</f>
        <v>1.4404507869607086E-2</v>
      </c>
      <c r="AV33" s="99">
        <f>'Matrice Var-Covar'!AU69</f>
        <v>2.3158817529097042E-2</v>
      </c>
      <c r="AW33" s="99">
        <f>'Matrice Var-Covar'!AV69</f>
        <v>3.134330486571784E-2</v>
      </c>
      <c r="AX33" s="99">
        <f>'Matrice Var-Covar'!AW69</f>
        <v>1.8878531164033905E-2</v>
      </c>
      <c r="AY33" s="99">
        <f>'Matrice Var-Covar'!AX69</f>
        <v>4.4330794715915424E-2</v>
      </c>
      <c r="AZ33" s="99">
        <f>'Matrice Var-Covar'!AY69</f>
        <v>3.9920964220186983E-2</v>
      </c>
      <c r="BA33" s="99">
        <f>'Matrice Var-Covar'!AZ69</f>
        <v>7.3181683159814312E-2</v>
      </c>
      <c r="BC33" s="10"/>
      <c r="BD33" s="10"/>
      <c r="BM33" s="26"/>
      <c r="BN33" s="26"/>
      <c r="BO33" s="26"/>
      <c r="BP33" s="26"/>
      <c r="BQ33" s="26"/>
    </row>
    <row r="34" spans="3:69" ht="14" thickBot="1">
      <c r="C34" s="25" t="str">
        <f>'Matrice Var-Covar'!B70</f>
        <v>BASF</v>
      </c>
      <c r="D34" s="99">
        <f>'Matrice Var-Covar'!C70</f>
        <v>2.2002422481048611E-2</v>
      </c>
      <c r="E34" s="99">
        <f>'Matrice Var-Covar'!D70</f>
        <v>3.3229523763193117E-2</v>
      </c>
      <c r="F34" s="99">
        <f>'Matrice Var-Covar'!E70</f>
        <v>2.4204713786294095E-2</v>
      </c>
      <c r="G34" s="99">
        <f>'Matrice Var-Covar'!F70</f>
        <v>1.2997500302977657E-2</v>
      </c>
      <c r="H34" s="99">
        <f>'Matrice Var-Covar'!G70</f>
        <v>2.6174774972563375E-2</v>
      </c>
      <c r="I34" s="99">
        <f>'Matrice Var-Covar'!H70</f>
        <v>2.2695623742118476E-2</v>
      </c>
      <c r="J34" s="99">
        <f>'Matrice Var-Covar'!I70</f>
        <v>4.3162650519995092E-2</v>
      </c>
      <c r="K34" s="99">
        <f>'Matrice Var-Covar'!J70</f>
        <v>5.8845239824720508E-3</v>
      </c>
      <c r="L34" s="99">
        <f>'Matrice Var-Covar'!K70</f>
        <v>3.5175994310290393E-2</v>
      </c>
      <c r="M34" s="99">
        <f>'Matrice Var-Covar'!L70</f>
        <v>1.0533252636459767E-2</v>
      </c>
      <c r="N34" s="99">
        <f>'Matrice Var-Covar'!M70</f>
        <v>2.6622736795662773E-2</v>
      </c>
      <c r="O34" s="99">
        <f>'Matrice Var-Covar'!N70</f>
        <v>4.8649218648445E-2</v>
      </c>
      <c r="P34" s="99">
        <f>'Matrice Var-Covar'!O70</f>
        <v>6.2709751392871715E-2</v>
      </c>
      <c r="Q34" s="99">
        <f>'Matrice Var-Covar'!P70</f>
        <v>9.226660028442385E-3</v>
      </c>
      <c r="R34" s="99">
        <f>'Matrice Var-Covar'!Q70</f>
        <v>3.0535329565265286E-2</v>
      </c>
      <c r="S34" s="99">
        <f>'Matrice Var-Covar'!R70</f>
        <v>5.3219575630040677E-2</v>
      </c>
      <c r="T34" s="99">
        <f>'Matrice Var-Covar'!S70</f>
        <v>3.3129448051107575E-2</v>
      </c>
      <c r="U34" s="99">
        <f>'Matrice Var-Covar'!T70</f>
        <v>1.8925801734024441E-2</v>
      </c>
      <c r="V34" s="99">
        <f>'Matrice Var-Covar'!U70</f>
        <v>5.7176406276394934E-2</v>
      </c>
      <c r="W34" s="99">
        <f>'Matrice Var-Covar'!V70</f>
        <v>2.3587480189953016E-2</v>
      </c>
      <c r="X34" s="99">
        <f>'Matrice Var-Covar'!W70</f>
        <v>4.8621866966527982E-2</v>
      </c>
      <c r="Y34" s="99">
        <f>'Matrice Var-Covar'!X70</f>
        <v>4.4172350512516487E-2</v>
      </c>
      <c r="Z34" s="99">
        <f>'Matrice Var-Covar'!Y70</f>
        <v>2.6469980302040612E-2</v>
      </c>
      <c r="AA34" s="99">
        <f>'Matrice Var-Covar'!Z70</f>
        <v>2.0925150128325309E-2</v>
      </c>
      <c r="AB34" s="99">
        <f>'Matrice Var-Covar'!AA70</f>
        <v>8.3400627136136357E-3</v>
      </c>
      <c r="AC34" s="99">
        <f>'Matrice Var-Covar'!AB70</f>
        <v>4.312870456596514E-3</v>
      </c>
      <c r="AD34" s="99">
        <f>'Matrice Var-Covar'!AC70</f>
        <v>1.6431538050938284E-2</v>
      </c>
      <c r="AE34" s="99">
        <f>'Matrice Var-Covar'!AD70</f>
        <v>3.3525802898848156E-2</v>
      </c>
      <c r="AF34" s="99">
        <f>'Matrice Var-Covar'!AE70</f>
        <v>6.4832567257127396E-3</v>
      </c>
      <c r="AG34" s="99">
        <f>'Matrice Var-Covar'!AF70</f>
        <v>3.3960487363620416E-2</v>
      </c>
      <c r="AH34" s="99">
        <f>'Matrice Var-Covar'!AG70</f>
        <v>3.8851681100743225E-2</v>
      </c>
      <c r="AI34" s="99">
        <f>'Matrice Var-Covar'!AH70</f>
        <v>6.3582672258621804E-3</v>
      </c>
      <c r="AJ34" s="99">
        <f>'Matrice Var-Covar'!AI70</f>
        <v>3.3122361075364218E-2</v>
      </c>
      <c r="AK34" s="99">
        <f>'Matrice Var-Covar'!AJ70</f>
        <v>1.2259778564313061E-2</v>
      </c>
      <c r="AL34" s="99">
        <f>'Matrice Var-Covar'!AK70</f>
        <v>6.5126729622836188E-3</v>
      </c>
      <c r="AM34" s="99">
        <f>'Matrice Var-Covar'!AL70</f>
        <v>9.8235407362944182E-3</v>
      </c>
      <c r="AN34" s="99">
        <f>'Matrice Var-Covar'!AM70</f>
        <v>3.650548207354213E-2</v>
      </c>
      <c r="AO34" s="99">
        <f>'Matrice Var-Covar'!AN70</f>
        <v>3.3177534294416035E-2</v>
      </c>
      <c r="AP34" s="99">
        <f>'Matrice Var-Covar'!AO70</f>
        <v>2.0846500459688708E-2</v>
      </c>
      <c r="AQ34" s="99">
        <f>'Matrice Var-Covar'!AP70</f>
        <v>5.1483293356247628E-2</v>
      </c>
      <c r="AR34" s="99">
        <f>'Matrice Var-Covar'!AQ70</f>
        <v>2.454933590990491E-2</v>
      </c>
      <c r="AS34" s="99">
        <f>'Matrice Var-Covar'!AR70</f>
        <v>1.7040162008330282E-2</v>
      </c>
      <c r="AT34" s="99">
        <f>'Matrice Var-Covar'!AS70</f>
        <v>-4.993189106579264E-3</v>
      </c>
      <c r="AU34" s="99">
        <f>'Matrice Var-Covar'!AT70</f>
        <v>1.5450470188156519E-2</v>
      </c>
      <c r="AV34" s="99">
        <f>'Matrice Var-Covar'!AU70</f>
        <v>1.7777286574300416E-2</v>
      </c>
      <c r="AW34" s="99">
        <f>'Matrice Var-Covar'!AV70</f>
        <v>-1.8844646914623346E-3</v>
      </c>
      <c r="AX34" s="99">
        <f>'Matrice Var-Covar'!AW70</f>
        <v>2.7150723793620286E-2</v>
      </c>
      <c r="AY34" s="99">
        <f>'Matrice Var-Covar'!AX70</f>
        <v>3.6970253046914023E-2</v>
      </c>
      <c r="AZ34" s="99">
        <f>'Matrice Var-Covar'!AY70</f>
        <v>2.9608755061182546E-2</v>
      </c>
      <c r="BA34" s="99">
        <f>'Matrice Var-Covar'!AZ70</f>
        <v>5.0761613591856332E-2</v>
      </c>
      <c r="BC34" s="10"/>
      <c r="BD34" s="10"/>
      <c r="BM34" s="26"/>
      <c r="BN34" s="26"/>
      <c r="BO34" s="26"/>
      <c r="BP34" s="26"/>
      <c r="BQ34" s="26"/>
    </row>
    <row r="35" spans="3:69" ht="14" thickBot="1">
      <c r="C35" s="25" t="str">
        <f>'Matrice Var-Covar'!B71</f>
        <v>BANCO SANTANDER</v>
      </c>
      <c r="D35" s="99">
        <f>'Matrice Var-Covar'!C71</f>
        <v>7.213708571149881E-3</v>
      </c>
      <c r="E35" s="99">
        <f>'Matrice Var-Covar'!D71</f>
        <v>-9.0414903990662491E-4</v>
      </c>
      <c r="F35" s="99">
        <f>'Matrice Var-Covar'!E71</f>
        <v>4.6074266972998545E-3</v>
      </c>
      <c r="G35" s="99">
        <f>'Matrice Var-Covar'!F71</f>
        <v>4.3456018578060061E-3</v>
      </c>
      <c r="H35" s="99">
        <f>'Matrice Var-Covar'!G71</f>
        <v>7.3793222086895541E-3</v>
      </c>
      <c r="I35" s="99">
        <f>'Matrice Var-Covar'!H71</f>
        <v>3.22987659520408E-3</v>
      </c>
      <c r="J35" s="99">
        <f>'Matrice Var-Covar'!I71</f>
        <v>1.8710014223902857E-3</v>
      </c>
      <c r="K35" s="99">
        <f>'Matrice Var-Covar'!J71</f>
        <v>2.7193437171665294E-2</v>
      </c>
      <c r="L35" s="99">
        <f>'Matrice Var-Covar'!K71</f>
        <v>1.0921360243886678E-2</v>
      </c>
      <c r="M35" s="99">
        <f>'Matrice Var-Covar'!L71</f>
        <v>1.0678067163073329E-2</v>
      </c>
      <c r="N35" s="99">
        <f>'Matrice Var-Covar'!M71</f>
        <v>1.7018783663911245E-2</v>
      </c>
      <c r="O35" s="99">
        <f>'Matrice Var-Covar'!N71</f>
        <v>6.2315325009398657E-3</v>
      </c>
      <c r="P35" s="99">
        <f>'Matrice Var-Covar'!O71</f>
        <v>9.226660028442385E-3</v>
      </c>
      <c r="Q35" s="99">
        <f>'Matrice Var-Covar'!P71</f>
        <v>8.608714847578508E-2</v>
      </c>
      <c r="R35" s="99">
        <f>'Matrice Var-Covar'!Q71</f>
        <v>4.4783695252355541E-3</v>
      </c>
      <c r="S35" s="99">
        <f>'Matrice Var-Covar'!R71</f>
        <v>1.7976616176005659E-2</v>
      </c>
      <c r="T35" s="99">
        <f>'Matrice Var-Covar'!S71</f>
        <v>1.7068374835730066E-2</v>
      </c>
      <c r="U35" s="99">
        <f>'Matrice Var-Covar'!T71</f>
        <v>1.0364714973475667E-3</v>
      </c>
      <c r="V35" s="99">
        <f>'Matrice Var-Covar'!U71</f>
        <v>7.0734040957390193E-3</v>
      </c>
      <c r="W35" s="99">
        <f>'Matrice Var-Covar'!V71</f>
        <v>5.6724580071503342E-3</v>
      </c>
      <c r="X35" s="99">
        <f>'Matrice Var-Covar'!W71</f>
        <v>3.0668336178135263E-4</v>
      </c>
      <c r="Y35" s="99">
        <f>'Matrice Var-Covar'!X71</f>
        <v>5.0635508959550367E-3</v>
      </c>
      <c r="Z35" s="99">
        <f>'Matrice Var-Covar'!Y71</f>
        <v>7.0140010525287068E-4</v>
      </c>
      <c r="AA35" s="99">
        <f>'Matrice Var-Covar'!Z71</f>
        <v>9.2885980423415768E-3</v>
      </c>
      <c r="AB35" s="99">
        <f>'Matrice Var-Covar'!AA71</f>
        <v>8.7517810689781664E-2</v>
      </c>
      <c r="AC35" s="99">
        <f>'Matrice Var-Covar'!AB71</f>
        <v>2.2187644626521133E-2</v>
      </c>
      <c r="AD35" s="99">
        <f>'Matrice Var-Covar'!AC71</f>
        <v>-2.7378574467165472E-3</v>
      </c>
      <c r="AE35" s="99">
        <f>'Matrice Var-Covar'!AD71</f>
        <v>3.7717025859527013E-3</v>
      </c>
      <c r="AF35" s="99">
        <f>'Matrice Var-Covar'!AE71</f>
        <v>3.6624627569845275E-2</v>
      </c>
      <c r="AG35" s="99">
        <f>'Matrice Var-Covar'!AF71</f>
        <v>1.3306217983467827E-2</v>
      </c>
      <c r="AH35" s="99">
        <f>'Matrice Var-Covar'!AG71</f>
        <v>-5.1973652090390977E-4</v>
      </c>
      <c r="AI35" s="99">
        <f>'Matrice Var-Covar'!AH71</f>
        <v>7.5707589659584018E-2</v>
      </c>
      <c r="AJ35" s="99">
        <f>'Matrice Var-Covar'!AI71</f>
        <v>-2.9025104663396588E-3</v>
      </c>
      <c r="AK35" s="99">
        <f>'Matrice Var-Covar'!AJ71</f>
        <v>3.9411619738800342E-3</v>
      </c>
      <c r="AL35" s="99">
        <f>'Matrice Var-Covar'!AK71</f>
        <v>3.6755709621443478E-2</v>
      </c>
      <c r="AM35" s="99">
        <f>'Matrice Var-Covar'!AL71</f>
        <v>1.0271435043802861E-3</v>
      </c>
      <c r="AN35" s="99">
        <f>'Matrice Var-Covar'!AM71</f>
        <v>1.2236667986940532E-2</v>
      </c>
      <c r="AO35" s="99">
        <f>'Matrice Var-Covar'!AN71</f>
        <v>7.6854612892624987E-3</v>
      </c>
      <c r="AP35" s="99">
        <f>'Matrice Var-Covar'!AO71</f>
        <v>9.6059644147865461E-4</v>
      </c>
      <c r="AQ35" s="99">
        <f>'Matrice Var-Covar'!AP71</f>
        <v>1.7909826389045286E-2</v>
      </c>
      <c r="AR35" s="99">
        <f>'Matrice Var-Covar'!AQ71</f>
        <v>5.8049768591690179E-3</v>
      </c>
      <c r="AS35" s="99">
        <f>'Matrice Var-Covar'!AR71</f>
        <v>-5.9488050092018786E-3</v>
      </c>
      <c r="AT35" s="99">
        <f>'Matrice Var-Covar'!AS71</f>
        <v>3.4149965484394432E-2</v>
      </c>
      <c r="AU35" s="99">
        <f>'Matrice Var-Covar'!AT71</f>
        <v>-3.3628837479925068E-4</v>
      </c>
      <c r="AV35" s="99">
        <f>'Matrice Var-Covar'!AU71</f>
        <v>3.8681618483514466E-3</v>
      </c>
      <c r="AW35" s="99">
        <f>'Matrice Var-Covar'!AV71</f>
        <v>1.0456853141303221E-2</v>
      </c>
      <c r="AX35" s="99">
        <f>'Matrice Var-Covar'!AW71</f>
        <v>2.9543045424814452E-3</v>
      </c>
      <c r="AY35" s="99">
        <f>'Matrice Var-Covar'!AX71</f>
        <v>1.0859449614974127E-2</v>
      </c>
      <c r="AZ35" s="99">
        <f>'Matrice Var-Covar'!AY71</f>
        <v>6.0402942046261111E-3</v>
      </c>
      <c r="BA35" s="99">
        <f>'Matrice Var-Covar'!AZ71</f>
        <v>8.1713267292673128E-3</v>
      </c>
      <c r="BC35" s="10"/>
      <c r="BD35" s="10"/>
      <c r="BM35" s="26"/>
      <c r="BN35" s="26"/>
      <c r="BO35" s="26"/>
      <c r="BP35" s="26"/>
      <c r="BQ35" s="26"/>
    </row>
    <row r="36" spans="3:69" ht="14" thickBot="1">
      <c r="C36" s="25" t="str">
        <f>'Matrice Var-Covar'!B72</f>
        <v>ASML HOLDING</v>
      </c>
      <c r="D36" s="99">
        <f>'Matrice Var-Covar'!C72</f>
        <v>1.7799467210623324E-2</v>
      </c>
      <c r="E36" s="99">
        <f>'Matrice Var-Covar'!D72</f>
        <v>3.12567531793266E-2</v>
      </c>
      <c r="F36" s="99">
        <f>'Matrice Var-Covar'!E72</f>
        <v>2.3687795978360741E-2</v>
      </c>
      <c r="G36" s="99">
        <f>'Matrice Var-Covar'!F72</f>
        <v>1.4833801263644832E-2</v>
      </c>
      <c r="H36" s="99">
        <f>'Matrice Var-Covar'!G72</f>
        <v>2.8293671948867477E-2</v>
      </c>
      <c r="I36" s="99">
        <f>'Matrice Var-Covar'!H72</f>
        <v>1.9090977902358645E-2</v>
      </c>
      <c r="J36" s="99">
        <f>'Matrice Var-Covar'!I72</f>
        <v>3.5020629940855634E-2</v>
      </c>
      <c r="K36" s="99">
        <f>'Matrice Var-Covar'!J72</f>
        <v>-2.4907289969775563E-3</v>
      </c>
      <c r="L36" s="99">
        <f>'Matrice Var-Covar'!K72</f>
        <v>2.2740497326133563E-2</v>
      </c>
      <c r="M36" s="99">
        <f>'Matrice Var-Covar'!L72</f>
        <v>1.68268382565985E-2</v>
      </c>
      <c r="N36" s="99">
        <f>'Matrice Var-Covar'!M72</f>
        <v>5.0545269689133358E-2</v>
      </c>
      <c r="O36" s="99">
        <f>'Matrice Var-Covar'!N72</f>
        <v>4.0319804197563779E-2</v>
      </c>
      <c r="P36" s="99">
        <f>'Matrice Var-Covar'!O72</f>
        <v>3.0535329565265286E-2</v>
      </c>
      <c r="Q36" s="99">
        <f>'Matrice Var-Covar'!P72</f>
        <v>4.4783695252355541E-3</v>
      </c>
      <c r="R36" s="99">
        <f>'Matrice Var-Covar'!Q72</f>
        <v>9.8490417566486632E-2</v>
      </c>
      <c r="S36" s="99">
        <f>'Matrice Var-Covar'!R72</f>
        <v>3.4356733022797112E-2</v>
      </c>
      <c r="T36" s="99">
        <f>'Matrice Var-Covar'!S72</f>
        <v>2.9369281194460507E-2</v>
      </c>
      <c r="U36" s="99">
        <f>'Matrice Var-Covar'!T72</f>
        <v>1.9776072815817364E-2</v>
      </c>
      <c r="V36" s="99">
        <f>'Matrice Var-Covar'!U72</f>
        <v>4.0064225259891804E-2</v>
      </c>
      <c r="W36" s="99">
        <f>'Matrice Var-Covar'!V72</f>
        <v>2.4446073004141915E-2</v>
      </c>
      <c r="X36" s="99">
        <f>'Matrice Var-Covar'!W72</f>
        <v>2.2087039189475445E-2</v>
      </c>
      <c r="Y36" s="99">
        <f>'Matrice Var-Covar'!X72</f>
        <v>3.7760743172048472E-2</v>
      </c>
      <c r="Z36" s="99">
        <f>'Matrice Var-Covar'!Y72</f>
        <v>2.26843343783804E-2</v>
      </c>
      <c r="AA36" s="99">
        <f>'Matrice Var-Covar'!Z72</f>
        <v>1.8552389590176903E-2</v>
      </c>
      <c r="AB36" s="99">
        <f>'Matrice Var-Covar'!AA72</f>
        <v>-5.5431638341059278E-3</v>
      </c>
      <c r="AC36" s="99">
        <f>'Matrice Var-Covar'!AB72</f>
        <v>6.6906813752587082E-3</v>
      </c>
      <c r="AD36" s="99">
        <f>'Matrice Var-Covar'!AC72</f>
        <v>8.5909569962673155E-3</v>
      </c>
      <c r="AE36" s="99">
        <f>'Matrice Var-Covar'!AD72</f>
        <v>2.9913475596524547E-2</v>
      </c>
      <c r="AF36" s="99">
        <f>'Matrice Var-Covar'!AE72</f>
        <v>2.8301819647154255E-4</v>
      </c>
      <c r="AG36" s="99">
        <f>'Matrice Var-Covar'!AF72</f>
        <v>3.5567448922482668E-2</v>
      </c>
      <c r="AH36" s="99">
        <f>'Matrice Var-Covar'!AG72</f>
        <v>3.1097676771185988E-2</v>
      </c>
      <c r="AI36" s="99">
        <f>'Matrice Var-Covar'!AH72</f>
        <v>-3.560110861741126E-4</v>
      </c>
      <c r="AJ36" s="99">
        <f>'Matrice Var-Covar'!AI72</f>
        <v>1.8391649546427285E-2</v>
      </c>
      <c r="AK36" s="99">
        <f>'Matrice Var-Covar'!AJ72</f>
        <v>2.0240462357066582E-2</v>
      </c>
      <c r="AL36" s="99">
        <f>'Matrice Var-Covar'!AK72</f>
        <v>5.7628267736309358E-4</v>
      </c>
      <c r="AM36" s="99">
        <f>'Matrice Var-Covar'!AL72</f>
        <v>5.5199837369835428E-3</v>
      </c>
      <c r="AN36" s="99">
        <f>'Matrice Var-Covar'!AM72</f>
        <v>2.4571403787979694E-2</v>
      </c>
      <c r="AO36" s="99">
        <f>'Matrice Var-Covar'!AN72</f>
        <v>4.9030900428884569E-2</v>
      </c>
      <c r="AP36" s="99">
        <f>'Matrice Var-Covar'!AO72</f>
        <v>3.0870575569901002E-2</v>
      </c>
      <c r="AQ36" s="99">
        <f>'Matrice Var-Covar'!AP72</f>
        <v>4.1798911941165168E-2</v>
      </c>
      <c r="AR36" s="99">
        <f>'Matrice Var-Covar'!AQ72</f>
        <v>3.5784562944302864E-2</v>
      </c>
      <c r="AS36" s="99">
        <f>'Matrice Var-Covar'!AR72</f>
        <v>2.2371802503919975E-2</v>
      </c>
      <c r="AT36" s="99">
        <f>'Matrice Var-Covar'!AS72</f>
        <v>-1.1124831158052623E-3</v>
      </c>
      <c r="AU36" s="99">
        <f>'Matrice Var-Covar'!AT72</f>
        <v>1.3023052094041495E-2</v>
      </c>
      <c r="AV36" s="99">
        <f>'Matrice Var-Covar'!AU72</f>
        <v>8.2610500451609069E-3</v>
      </c>
      <c r="AW36" s="99">
        <f>'Matrice Var-Covar'!AV72</f>
        <v>6.7766979311385898E-4</v>
      </c>
      <c r="AX36" s="99">
        <f>'Matrice Var-Covar'!AW72</f>
        <v>2.3914930686545266E-2</v>
      </c>
      <c r="AY36" s="99">
        <f>'Matrice Var-Covar'!AX72</f>
        <v>3.0871770319019852E-2</v>
      </c>
      <c r="AZ36" s="99">
        <f>'Matrice Var-Covar'!AY72</f>
        <v>3.1821995331018038E-2</v>
      </c>
      <c r="BA36" s="99">
        <f>'Matrice Var-Covar'!AZ72</f>
        <v>2.6469876228444052E-2</v>
      </c>
      <c r="BC36" s="10"/>
      <c r="BD36" s="10"/>
      <c r="BM36" s="26"/>
      <c r="BN36" s="26"/>
      <c r="BO36" s="26"/>
      <c r="BP36" s="26"/>
      <c r="BQ36" s="26"/>
    </row>
    <row r="37" spans="3:69" ht="14" thickBot="1">
      <c r="C37" s="25" t="str">
        <f>'Matrice Var-Covar'!B73</f>
        <v>VOLKSWAGEN</v>
      </c>
      <c r="D37" s="99">
        <f>'Matrice Var-Covar'!C73</f>
        <v>3.9614472707809684E-2</v>
      </c>
      <c r="E37" s="99">
        <f>'Matrice Var-Covar'!D73</f>
        <v>4.8990919423455889E-2</v>
      </c>
      <c r="F37" s="99">
        <f>'Matrice Var-Covar'!E73</f>
        <v>2.5668753036948419E-2</v>
      </c>
      <c r="G37" s="99">
        <f>'Matrice Var-Covar'!F73</f>
        <v>8.9261925304192774E-3</v>
      </c>
      <c r="H37" s="99">
        <f>'Matrice Var-Covar'!G73</f>
        <v>3.9863459025368371E-2</v>
      </c>
      <c r="I37" s="99">
        <f>'Matrice Var-Covar'!H73</f>
        <v>2.0020388391623019E-2</v>
      </c>
      <c r="J37" s="99">
        <f>'Matrice Var-Covar'!I73</f>
        <v>4.4189733316352259E-2</v>
      </c>
      <c r="K37" s="99">
        <f>'Matrice Var-Covar'!J73</f>
        <v>2.2609040493413644E-2</v>
      </c>
      <c r="L37" s="99">
        <f>'Matrice Var-Covar'!K73</f>
        <v>4.1802727657056941E-2</v>
      </c>
      <c r="M37" s="99">
        <f>'Matrice Var-Covar'!L73</f>
        <v>3.6640634470749456E-3</v>
      </c>
      <c r="N37" s="99">
        <f>'Matrice Var-Covar'!M73</f>
        <v>4.0199744009270767E-2</v>
      </c>
      <c r="O37" s="99">
        <f>'Matrice Var-Covar'!N73</f>
        <v>6.4410171581812586E-2</v>
      </c>
      <c r="P37" s="99">
        <f>'Matrice Var-Covar'!O73</f>
        <v>5.3219575630040677E-2</v>
      </c>
      <c r="Q37" s="99">
        <f>'Matrice Var-Covar'!P73</f>
        <v>1.7976616176005659E-2</v>
      </c>
      <c r="R37" s="99">
        <f>'Matrice Var-Covar'!Q73</f>
        <v>3.4356733022797112E-2</v>
      </c>
      <c r="S37" s="99">
        <f>'Matrice Var-Covar'!R73</f>
        <v>0.17343422915346543</v>
      </c>
      <c r="T37" s="99">
        <f>'Matrice Var-Covar'!S73</f>
        <v>4.904057861368033E-2</v>
      </c>
      <c r="U37" s="99">
        <f>'Matrice Var-Covar'!T73</f>
        <v>9.8203823440377088E-3</v>
      </c>
      <c r="V37" s="99">
        <f>'Matrice Var-Covar'!U73</f>
        <v>7.8961795311438557E-2</v>
      </c>
      <c r="W37" s="99">
        <f>'Matrice Var-Covar'!V73</f>
        <v>1.9382284802956274E-2</v>
      </c>
      <c r="X37" s="99">
        <f>'Matrice Var-Covar'!W73</f>
        <v>6.7160635159321053E-2</v>
      </c>
      <c r="Y37" s="99">
        <f>'Matrice Var-Covar'!X73</f>
        <v>6.7205120369870489E-2</v>
      </c>
      <c r="Z37" s="99">
        <f>'Matrice Var-Covar'!Y73</f>
        <v>2.8240847255380831E-2</v>
      </c>
      <c r="AA37" s="99">
        <f>'Matrice Var-Covar'!Z73</f>
        <v>2.5399994969961575E-2</v>
      </c>
      <c r="AB37" s="99">
        <f>'Matrice Var-Covar'!AA73</f>
        <v>4.3335471996207547E-2</v>
      </c>
      <c r="AC37" s="99">
        <f>'Matrice Var-Covar'!AB73</f>
        <v>1.9888368289305014E-2</v>
      </c>
      <c r="AD37" s="99">
        <f>'Matrice Var-Covar'!AC73</f>
        <v>2.281707186084107E-2</v>
      </c>
      <c r="AE37" s="99">
        <f>'Matrice Var-Covar'!AD73</f>
        <v>3.3513881907182588E-2</v>
      </c>
      <c r="AF37" s="99">
        <f>'Matrice Var-Covar'!AE73</f>
        <v>2.6420404918902587E-2</v>
      </c>
      <c r="AG37" s="99">
        <f>'Matrice Var-Covar'!AF73</f>
        <v>5.7087160669739005E-2</v>
      </c>
      <c r="AH37" s="99">
        <f>'Matrice Var-Covar'!AG73</f>
        <v>5.0644854234395027E-2</v>
      </c>
      <c r="AI37" s="99">
        <f>'Matrice Var-Covar'!AH73</f>
        <v>1.4229852673394034E-2</v>
      </c>
      <c r="AJ37" s="99">
        <f>'Matrice Var-Covar'!AI73</f>
        <v>3.8807256350638142E-2</v>
      </c>
      <c r="AK37" s="99">
        <f>'Matrice Var-Covar'!AJ73</f>
        <v>1.7693453713062971E-2</v>
      </c>
      <c r="AL37" s="99">
        <f>'Matrice Var-Covar'!AK73</f>
        <v>1.5153360219293774E-2</v>
      </c>
      <c r="AM37" s="99">
        <f>'Matrice Var-Covar'!AL73</f>
        <v>5.8259955311710963E-3</v>
      </c>
      <c r="AN37" s="99">
        <f>'Matrice Var-Covar'!AM73</f>
        <v>3.9713302379966051E-2</v>
      </c>
      <c r="AO37" s="99">
        <f>'Matrice Var-Covar'!AN73</f>
        <v>3.9026946049977251E-2</v>
      </c>
      <c r="AP37" s="99">
        <f>'Matrice Var-Covar'!AO73</f>
        <v>3.1863465756147784E-2</v>
      </c>
      <c r="AQ37" s="99">
        <f>'Matrice Var-Covar'!AP73</f>
        <v>7.6260180424404925E-2</v>
      </c>
      <c r="AR37" s="99">
        <f>'Matrice Var-Covar'!AQ73</f>
        <v>2.544699923914899E-2</v>
      </c>
      <c r="AS37" s="99">
        <f>'Matrice Var-Covar'!AR73</f>
        <v>2.1969389217051563E-2</v>
      </c>
      <c r="AT37" s="99">
        <f>'Matrice Var-Covar'!AS73</f>
        <v>6.0979862452008871E-3</v>
      </c>
      <c r="AU37" s="99">
        <f>'Matrice Var-Covar'!AT73</f>
        <v>1.1670609041975784E-2</v>
      </c>
      <c r="AV37" s="99">
        <f>'Matrice Var-Covar'!AU73</f>
        <v>2.6320336432772574E-2</v>
      </c>
      <c r="AW37" s="99">
        <f>'Matrice Var-Covar'!AV73</f>
        <v>2.7966861003383095E-2</v>
      </c>
      <c r="AX37" s="99">
        <f>'Matrice Var-Covar'!AW73</f>
        <v>2.6260695986769805E-2</v>
      </c>
      <c r="AY37" s="99">
        <f>'Matrice Var-Covar'!AX73</f>
        <v>4.4520870026949641E-2</v>
      </c>
      <c r="AZ37" s="99">
        <f>'Matrice Var-Covar'!AY73</f>
        <v>4.1970598662389502E-2</v>
      </c>
      <c r="BA37" s="99">
        <f>'Matrice Var-Covar'!AZ73</f>
        <v>7.5588091480070785E-2</v>
      </c>
      <c r="BC37" s="10"/>
      <c r="BD37" s="10"/>
      <c r="BM37" s="26"/>
      <c r="BN37" s="26"/>
      <c r="BO37" s="26"/>
      <c r="BP37" s="26"/>
      <c r="BQ37" s="26"/>
    </row>
    <row r="38" spans="3:69" ht="14" thickBot="1">
      <c r="C38" s="25" t="str">
        <f>'Matrice Var-Covar'!B74</f>
        <v>BNP PARIBAS</v>
      </c>
      <c r="D38" s="99">
        <f>'Matrice Var-Covar'!C74</f>
        <v>9.9946029390676708E-3</v>
      </c>
      <c r="E38" s="99">
        <f>'Matrice Var-Covar'!D74</f>
        <v>2.8683018475045875E-2</v>
      </c>
      <c r="F38" s="99">
        <f>'Matrice Var-Covar'!E74</f>
        <v>2.2352755354936867E-2</v>
      </c>
      <c r="G38" s="99">
        <f>'Matrice Var-Covar'!F74</f>
        <v>9.8353068064911935E-3</v>
      </c>
      <c r="H38" s="99">
        <f>'Matrice Var-Covar'!G74</f>
        <v>3.1392446923634028E-2</v>
      </c>
      <c r="I38" s="99">
        <f>'Matrice Var-Covar'!H74</f>
        <v>1.7314828829750648E-2</v>
      </c>
      <c r="J38" s="99">
        <f>'Matrice Var-Covar'!I74</f>
        <v>3.5230196969127291E-2</v>
      </c>
      <c r="K38" s="99">
        <f>'Matrice Var-Covar'!J74</f>
        <v>1.0117407818419633E-2</v>
      </c>
      <c r="L38" s="99">
        <f>'Matrice Var-Covar'!K74</f>
        <v>2.5037482275735871E-2</v>
      </c>
      <c r="M38" s="99">
        <f>'Matrice Var-Covar'!L74</f>
        <v>1.1384280082747736E-2</v>
      </c>
      <c r="N38" s="99">
        <f>'Matrice Var-Covar'!M74</f>
        <v>3.1119689368052865E-2</v>
      </c>
      <c r="O38" s="99">
        <f>'Matrice Var-Covar'!N74</f>
        <v>4.8043782475274903E-2</v>
      </c>
      <c r="P38" s="99">
        <f>'Matrice Var-Covar'!O74</f>
        <v>3.3129448051107575E-2</v>
      </c>
      <c r="Q38" s="99">
        <f>'Matrice Var-Covar'!P74</f>
        <v>1.7068374835730066E-2</v>
      </c>
      <c r="R38" s="99">
        <f>'Matrice Var-Covar'!Q74</f>
        <v>2.9369281194460507E-2</v>
      </c>
      <c r="S38" s="99">
        <f>'Matrice Var-Covar'!R74</f>
        <v>4.904057861368033E-2</v>
      </c>
      <c r="T38" s="99">
        <f>'Matrice Var-Covar'!S74</f>
        <v>8.9319235846768805E-2</v>
      </c>
      <c r="U38" s="99">
        <f>'Matrice Var-Covar'!T74</f>
        <v>1.6552293328176038E-2</v>
      </c>
      <c r="V38" s="99">
        <f>'Matrice Var-Covar'!U74</f>
        <v>4.283424918691088E-2</v>
      </c>
      <c r="W38" s="99">
        <f>'Matrice Var-Covar'!V74</f>
        <v>2.2614987460931255E-2</v>
      </c>
      <c r="X38" s="99">
        <f>'Matrice Var-Covar'!W74</f>
        <v>3.3249676277874111E-2</v>
      </c>
      <c r="Y38" s="99">
        <f>'Matrice Var-Covar'!X74</f>
        <v>6.6196822648214457E-2</v>
      </c>
      <c r="Z38" s="99">
        <f>'Matrice Var-Covar'!Y74</f>
        <v>3.2934014156620076E-2</v>
      </c>
      <c r="AA38" s="99">
        <f>'Matrice Var-Covar'!Z74</f>
        <v>3.3862058116323694E-2</v>
      </c>
      <c r="AB38" s="99">
        <f>'Matrice Var-Covar'!AA74</f>
        <v>2.4450474392743029E-2</v>
      </c>
      <c r="AC38" s="99">
        <f>'Matrice Var-Covar'!AB74</f>
        <v>7.7557795447812461E-3</v>
      </c>
      <c r="AD38" s="99">
        <f>'Matrice Var-Covar'!AC74</f>
        <v>1.2485290836898085E-2</v>
      </c>
      <c r="AE38" s="99">
        <f>'Matrice Var-Covar'!AD74</f>
        <v>2.8361741633513911E-2</v>
      </c>
      <c r="AF38" s="99">
        <f>'Matrice Var-Covar'!AE74</f>
        <v>7.3468516958436975E-3</v>
      </c>
      <c r="AG38" s="99">
        <f>'Matrice Var-Covar'!AF74</f>
        <v>6.7302634595492961E-2</v>
      </c>
      <c r="AH38" s="99">
        <f>'Matrice Var-Covar'!AG74</f>
        <v>3.2389909513951154E-2</v>
      </c>
      <c r="AI38" s="99">
        <f>'Matrice Var-Covar'!AH74</f>
        <v>1.5498384533513456E-2</v>
      </c>
      <c r="AJ38" s="99">
        <f>'Matrice Var-Covar'!AI74</f>
        <v>2.1282650077819616E-2</v>
      </c>
      <c r="AK38" s="99">
        <f>'Matrice Var-Covar'!AJ74</f>
        <v>1.3691624854670617E-2</v>
      </c>
      <c r="AL38" s="99">
        <f>'Matrice Var-Covar'!AK74</f>
        <v>4.9721514515645941E-4</v>
      </c>
      <c r="AM38" s="99">
        <f>'Matrice Var-Covar'!AL74</f>
        <v>4.9206537219190129E-3</v>
      </c>
      <c r="AN38" s="99">
        <f>'Matrice Var-Covar'!AM74</f>
        <v>3.222585453308173E-2</v>
      </c>
      <c r="AO38" s="99">
        <f>'Matrice Var-Covar'!AN74</f>
        <v>3.4386087739373281E-2</v>
      </c>
      <c r="AP38" s="99">
        <f>'Matrice Var-Covar'!AO74</f>
        <v>2.17934018122692E-2</v>
      </c>
      <c r="AQ38" s="99">
        <f>'Matrice Var-Covar'!AP74</f>
        <v>8.8853970810630636E-2</v>
      </c>
      <c r="AR38" s="99">
        <f>'Matrice Var-Covar'!AQ74</f>
        <v>2.9825088624638098E-2</v>
      </c>
      <c r="AS38" s="99">
        <f>'Matrice Var-Covar'!AR74</f>
        <v>2.2381332715620806E-2</v>
      </c>
      <c r="AT38" s="99">
        <f>'Matrice Var-Covar'!AS74</f>
        <v>-4.8922353054459038E-3</v>
      </c>
      <c r="AU38" s="99">
        <f>'Matrice Var-Covar'!AT74</f>
        <v>9.1038681246590376E-3</v>
      </c>
      <c r="AV38" s="99">
        <f>'Matrice Var-Covar'!AU74</f>
        <v>2.0696225968748067E-2</v>
      </c>
      <c r="AW38" s="99">
        <f>'Matrice Var-Covar'!AV74</f>
        <v>1.3394403381620538E-3</v>
      </c>
      <c r="AX38" s="99">
        <f>'Matrice Var-Covar'!AW74</f>
        <v>1.980861896930677E-2</v>
      </c>
      <c r="AY38" s="99">
        <f>'Matrice Var-Covar'!AX74</f>
        <v>3.9942379132935468E-2</v>
      </c>
      <c r="AZ38" s="99">
        <f>'Matrice Var-Covar'!AY74</f>
        <v>3.0480454440425589E-2</v>
      </c>
      <c r="BA38" s="99">
        <f>'Matrice Var-Covar'!AZ74</f>
        <v>6.9598516807032537E-2</v>
      </c>
      <c r="BC38" s="10"/>
      <c r="BD38" s="10"/>
      <c r="BM38" s="26"/>
      <c r="BN38" s="26"/>
      <c r="BO38" s="26"/>
      <c r="BP38" s="26"/>
      <c r="BQ38" s="26"/>
    </row>
    <row r="39" spans="3:69" ht="14" thickBot="1">
      <c r="C39" s="25" t="str">
        <f>'Matrice Var-Covar'!B75</f>
        <v>DEUTSCHE TELEKOM</v>
      </c>
      <c r="D39" s="99">
        <f>'Matrice Var-Covar'!C75</f>
        <v>9.0224828676412159E-3</v>
      </c>
      <c r="E39" s="99">
        <f>'Matrice Var-Covar'!D75</f>
        <v>1.3098643032752488E-2</v>
      </c>
      <c r="F39" s="99">
        <f>'Matrice Var-Covar'!E75</f>
        <v>1.4326302119699793E-2</v>
      </c>
      <c r="G39" s="99">
        <f>'Matrice Var-Covar'!F75</f>
        <v>8.9161529663341899E-3</v>
      </c>
      <c r="H39" s="99">
        <f>'Matrice Var-Covar'!G75</f>
        <v>1.3331252061395028E-2</v>
      </c>
      <c r="I39" s="99">
        <f>'Matrice Var-Covar'!H75</f>
        <v>1.2870738271201859E-2</v>
      </c>
      <c r="J39" s="99">
        <f>'Matrice Var-Covar'!I75</f>
        <v>2.1020077498249651E-2</v>
      </c>
      <c r="K39" s="99">
        <f>'Matrice Var-Covar'!J75</f>
        <v>-2.9502516874128503E-3</v>
      </c>
      <c r="L39" s="99">
        <f>'Matrice Var-Covar'!K75</f>
        <v>2.231648223133172E-2</v>
      </c>
      <c r="M39" s="99">
        <f>'Matrice Var-Covar'!L75</f>
        <v>1.3894491831341685E-2</v>
      </c>
      <c r="N39" s="99">
        <f>'Matrice Var-Covar'!M75</f>
        <v>2.0452941117872957E-2</v>
      </c>
      <c r="O39" s="99">
        <f>'Matrice Var-Covar'!N75</f>
        <v>2.5282947153204144E-2</v>
      </c>
      <c r="P39" s="99">
        <f>'Matrice Var-Covar'!O75</f>
        <v>1.8925801734024441E-2</v>
      </c>
      <c r="Q39" s="99">
        <f>'Matrice Var-Covar'!P75</f>
        <v>1.0364714973475667E-3</v>
      </c>
      <c r="R39" s="99">
        <f>'Matrice Var-Covar'!Q75</f>
        <v>1.9776072815817364E-2</v>
      </c>
      <c r="S39" s="99">
        <f>'Matrice Var-Covar'!R75</f>
        <v>9.8203823440377088E-3</v>
      </c>
      <c r="T39" s="99">
        <f>'Matrice Var-Covar'!S75</f>
        <v>1.6552293328176038E-2</v>
      </c>
      <c r="U39" s="99">
        <f>'Matrice Var-Covar'!T75</f>
        <v>4.724597265856538E-2</v>
      </c>
      <c r="V39" s="99">
        <f>'Matrice Var-Covar'!U75</f>
        <v>1.5728286754991369E-2</v>
      </c>
      <c r="W39" s="99">
        <f>'Matrice Var-Covar'!V75</f>
        <v>1.3967397310061155E-2</v>
      </c>
      <c r="X39" s="99">
        <f>'Matrice Var-Covar'!W75</f>
        <v>1.5568783081583729E-2</v>
      </c>
      <c r="Y39" s="99">
        <f>'Matrice Var-Covar'!X75</f>
        <v>2.1409789749879608E-2</v>
      </c>
      <c r="Z39" s="99">
        <f>'Matrice Var-Covar'!Y75</f>
        <v>1.0646513543045084E-2</v>
      </c>
      <c r="AA39" s="99">
        <f>'Matrice Var-Covar'!Z75</f>
        <v>1.1917663546273811E-2</v>
      </c>
      <c r="AB39" s="99">
        <f>'Matrice Var-Covar'!AA75</f>
        <v>-1.5519125741098073E-3</v>
      </c>
      <c r="AC39" s="99">
        <f>'Matrice Var-Covar'!AB75</f>
        <v>1.8012536086804813E-3</v>
      </c>
      <c r="AD39" s="99">
        <f>'Matrice Var-Covar'!AC75</f>
        <v>1.0315802037437686E-2</v>
      </c>
      <c r="AE39" s="99">
        <f>'Matrice Var-Covar'!AD75</f>
        <v>6.8097864041397616E-3</v>
      </c>
      <c r="AF39" s="99">
        <f>'Matrice Var-Covar'!AE75</f>
        <v>-1.3288344880044202E-3</v>
      </c>
      <c r="AG39" s="99">
        <f>'Matrice Var-Covar'!AF75</f>
        <v>2.2251827238397213E-2</v>
      </c>
      <c r="AH39" s="99">
        <f>'Matrice Var-Covar'!AG75</f>
        <v>1.0797563476760409E-2</v>
      </c>
      <c r="AI39" s="99">
        <f>'Matrice Var-Covar'!AH75</f>
        <v>-2.9615661600256168E-4</v>
      </c>
      <c r="AJ39" s="99">
        <f>'Matrice Var-Covar'!AI75</f>
        <v>1.0646099329399063E-2</v>
      </c>
      <c r="AK39" s="99">
        <f>'Matrice Var-Covar'!AJ75</f>
        <v>2.2798259973493499E-2</v>
      </c>
      <c r="AL39" s="99">
        <f>'Matrice Var-Covar'!AK75</f>
        <v>-1.0655843999837721E-3</v>
      </c>
      <c r="AM39" s="99">
        <f>'Matrice Var-Covar'!AL75</f>
        <v>9.0067624490867658E-3</v>
      </c>
      <c r="AN39" s="99">
        <f>'Matrice Var-Covar'!AM75</f>
        <v>1.679701454541422E-2</v>
      </c>
      <c r="AO39" s="99">
        <f>'Matrice Var-Covar'!AN75</f>
        <v>1.5401976330831242E-2</v>
      </c>
      <c r="AP39" s="99">
        <f>'Matrice Var-Covar'!AO75</f>
        <v>2.0932790953939337E-2</v>
      </c>
      <c r="AQ39" s="99">
        <f>'Matrice Var-Covar'!AP75</f>
        <v>2.6873644763306268E-2</v>
      </c>
      <c r="AR39" s="99">
        <f>'Matrice Var-Covar'!AQ75</f>
        <v>1.9627787762564415E-2</v>
      </c>
      <c r="AS39" s="99">
        <f>'Matrice Var-Covar'!AR75</f>
        <v>2.0609490105188366E-2</v>
      </c>
      <c r="AT39" s="99">
        <f>'Matrice Var-Covar'!AS75</f>
        <v>-3.4813878306243179E-3</v>
      </c>
      <c r="AU39" s="99">
        <f>'Matrice Var-Covar'!AT75</f>
        <v>6.9396625875043031E-3</v>
      </c>
      <c r="AV39" s="99">
        <f>'Matrice Var-Covar'!AU75</f>
        <v>9.329285829443916E-3</v>
      </c>
      <c r="AW39" s="99">
        <f>'Matrice Var-Covar'!AV75</f>
        <v>2.32903591811857E-3</v>
      </c>
      <c r="AX39" s="99">
        <f>'Matrice Var-Covar'!AW75</f>
        <v>1.042962113976126E-2</v>
      </c>
      <c r="AY39" s="99">
        <f>'Matrice Var-Covar'!AX75</f>
        <v>1.7545083129420286E-2</v>
      </c>
      <c r="AZ39" s="99">
        <f>'Matrice Var-Covar'!AY75</f>
        <v>2.2098131447421576E-2</v>
      </c>
      <c r="BA39" s="99">
        <f>'Matrice Var-Covar'!AZ75</f>
        <v>2.0285339586383767E-2</v>
      </c>
      <c r="BC39" s="10"/>
      <c r="BD39" s="10"/>
      <c r="BM39" s="26"/>
      <c r="BN39" s="26"/>
      <c r="BO39" s="26"/>
      <c r="BP39" s="26"/>
      <c r="BQ39" s="26"/>
    </row>
    <row r="40" spans="3:69" ht="14" thickBot="1">
      <c r="C40" s="25" t="str">
        <f>'Matrice Var-Covar'!B76</f>
        <v>DAIMLER</v>
      </c>
      <c r="D40" s="99">
        <f>'Matrice Var-Covar'!C76</f>
        <v>3.0295406991316557E-2</v>
      </c>
      <c r="E40" s="99">
        <f>'Matrice Var-Covar'!D76</f>
        <v>4.4717439145473915E-2</v>
      </c>
      <c r="F40" s="99">
        <f>'Matrice Var-Covar'!E76</f>
        <v>2.6246603630395861E-2</v>
      </c>
      <c r="G40" s="99">
        <f>'Matrice Var-Covar'!F76</f>
        <v>1.7220543507174915E-2</v>
      </c>
      <c r="H40" s="99">
        <f>'Matrice Var-Covar'!G76</f>
        <v>3.361186023900431E-2</v>
      </c>
      <c r="I40" s="99">
        <f>'Matrice Var-Covar'!H76</f>
        <v>2.9319281873490317E-2</v>
      </c>
      <c r="J40" s="99">
        <f>'Matrice Var-Covar'!I76</f>
        <v>4.9646603616476659E-2</v>
      </c>
      <c r="K40" s="99">
        <f>'Matrice Var-Covar'!J76</f>
        <v>4.7915462336868449E-3</v>
      </c>
      <c r="L40" s="99">
        <f>'Matrice Var-Covar'!K76</f>
        <v>3.7361809656631245E-2</v>
      </c>
      <c r="M40" s="99">
        <f>'Matrice Var-Covar'!L76</f>
        <v>1.164736920517174E-2</v>
      </c>
      <c r="N40" s="99">
        <f>'Matrice Var-Covar'!M76</f>
        <v>4.9374849400140162E-2</v>
      </c>
      <c r="O40" s="99">
        <f>'Matrice Var-Covar'!N76</f>
        <v>5.3175741348864367E-2</v>
      </c>
      <c r="P40" s="99">
        <f>'Matrice Var-Covar'!O76</f>
        <v>5.7176406276394934E-2</v>
      </c>
      <c r="Q40" s="99">
        <f>'Matrice Var-Covar'!P76</f>
        <v>7.0734040957390193E-3</v>
      </c>
      <c r="R40" s="99">
        <f>'Matrice Var-Covar'!Q76</f>
        <v>4.0064225259891804E-2</v>
      </c>
      <c r="S40" s="99">
        <f>'Matrice Var-Covar'!R76</f>
        <v>7.8961795311438557E-2</v>
      </c>
      <c r="T40" s="99">
        <f>'Matrice Var-Covar'!S76</f>
        <v>4.283424918691088E-2</v>
      </c>
      <c r="U40" s="99">
        <f>'Matrice Var-Covar'!T76</f>
        <v>1.5728286754991369E-2</v>
      </c>
      <c r="V40" s="99">
        <f>'Matrice Var-Covar'!U76</f>
        <v>0.10075180438996514</v>
      </c>
      <c r="W40" s="99">
        <f>'Matrice Var-Covar'!V76</f>
        <v>2.3030823212674408E-2</v>
      </c>
      <c r="X40" s="99">
        <f>'Matrice Var-Covar'!W76</f>
        <v>6.5150740302903992E-2</v>
      </c>
      <c r="Y40" s="99">
        <f>'Matrice Var-Covar'!X76</f>
        <v>6.3587949844569225E-2</v>
      </c>
      <c r="Z40" s="99">
        <f>'Matrice Var-Covar'!Y76</f>
        <v>3.5310753272812301E-2</v>
      </c>
      <c r="AA40" s="99">
        <f>'Matrice Var-Covar'!Z76</f>
        <v>2.996810225296994E-2</v>
      </c>
      <c r="AB40" s="99">
        <f>'Matrice Var-Covar'!AA76</f>
        <v>1.1055561800396199E-2</v>
      </c>
      <c r="AC40" s="99">
        <f>'Matrice Var-Covar'!AB76</f>
        <v>6.8894075198690456E-3</v>
      </c>
      <c r="AD40" s="99">
        <f>'Matrice Var-Covar'!AC76</f>
        <v>2.2454632083361292E-2</v>
      </c>
      <c r="AE40" s="99">
        <f>'Matrice Var-Covar'!AD76</f>
        <v>4.5822935737813653E-2</v>
      </c>
      <c r="AF40" s="99">
        <f>'Matrice Var-Covar'!AE76</f>
        <v>1.1343139100998703E-2</v>
      </c>
      <c r="AG40" s="99">
        <f>'Matrice Var-Covar'!AF76</f>
        <v>4.9811611574497615E-2</v>
      </c>
      <c r="AH40" s="99">
        <f>'Matrice Var-Covar'!AG76</f>
        <v>4.8934956428149566E-2</v>
      </c>
      <c r="AI40" s="99">
        <f>'Matrice Var-Covar'!AH76</f>
        <v>4.2348548313200915E-3</v>
      </c>
      <c r="AJ40" s="99">
        <f>'Matrice Var-Covar'!AI76</f>
        <v>4.0296744313094497E-2</v>
      </c>
      <c r="AK40" s="99">
        <f>'Matrice Var-Covar'!AJ76</f>
        <v>1.745968175997667E-2</v>
      </c>
      <c r="AL40" s="99">
        <f>'Matrice Var-Covar'!AK76</f>
        <v>5.2719255028664917E-3</v>
      </c>
      <c r="AM40" s="99">
        <f>'Matrice Var-Covar'!AL76</f>
        <v>1.1928748841759474E-2</v>
      </c>
      <c r="AN40" s="99">
        <f>'Matrice Var-Covar'!AM76</f>
        <v>4.6901152172643137E-2</v>
      </c>
      <c r="AO40" s="99">
        <f>'Matrice Var-Covar'!AN76</f>
        <v>4.6889989161263163E-2</v>
      </c>
      <c r="AP40" s="99">
        <f>'Matrice Var-Covar'!AO76</f>
        <v>2.772234051475576E-2</v>
      </c>
      <c r="AQ40" s="99">
        <f>'Matrice Var-Covar'!AP76</f>
        <v>6.6507775354348764E-2</v>
      </c>
      <c r="AR40" s="99">
        <f>'Matrice Var-Covar'!AQ76</f>
        <v>3.4905736433191274E-2</v>
      </c>
      <c r="AS40" s="99">
        <f>'Matrice Var-Covar'!AR76</f>
        <v>2.138544419478948E-2</v>
      </c>
      <c r="AT40" s="99">
        <f>'Matrice Var-Covar'!AS76</f>
        <v>-3.9378973290879271E-3</v>
      </c>
      <c r="AU40" s="99">
        <f>'Matrice Var-Covar'!AT76</f>
        <v>2.1278431727504214E-2</v>
      </c>
      <c r="AV40" s="99">
        <f>'Matrice Var-Covar'!AU76</f>
        <v>2.5342603785421802E-2</v>
      </c>
      <c r="AW40" s="99">
        <f>'Matrice Var-Covar'!AV76</f>
        <v>5.816682921952609E-3</v>
      </c>
      <c r="AX40" s="99">
        <f>'Matrice Var-Covar'!AW76</f>
        <v>3.3425912223860654E-2</v>
      </c>
      <c r="AY40" s="99">
        <f>'Matrice Var-Covar'!AX76</f>
        <v>5.0847307217090347E-2</v>
      </c>
      <c r="AZ40" s="99">
        <f>'Matrice Var-Covar'!AY76</f>
        <v>3.5754173490548977E-2</v>
      </c>
      <c r="BA40" s="99">
        <f>'Matrice Var-Covar'!AZ76</f>
        <v>5.7551878355381697E-2</v>
      </c>
      <c r="BC40" s="10"/>
      <c r="BD40" s="10"/>
      <c r="BM40" s="26"/>
      <c r="BN40" s="26"/>
      <c r="BO40" s="26"/>
      <c r="BP40" s="26"/>
      <c r="BQ40" s="26"/>
    </row>
    <row r="41" spans="3:69" ht="14" thickBot="1">
      <c r="C41" s="25" t="str">
        <f>'Matrice Var-Covar'!B77</f>
        <v>ENI</v>
      </c>
      <c r="D41" s="99">
        <f>'Matrice Var-Covar'!C77</f>
        <v>1.1521079779024411E-2</v>
      </c>
      <c r="E41" s="99">
        <f>'Matrice Var-Covar'!D77</f>
        <v>1.8965644489024828E-2</v>
      </c>
      <c r="F41" s="99">
        <f>'Matrice Var-Covar'!E77</f>
        <v>2.7468911055720781E-2</v>
      </c>
      <c r="G41" s="99">
        <f>'Matrice Var-Covar'!F77</f>
        <v>8.2980654187155192E-3</v>
      </c>
      <c r="H41" s="99">
        <f>'Matrice Var-Covar'!G77</f>
        <v>1.2734905076430356E-2</v>
      </c>
      <c r="I41" s="99">
        <f>'Matrice Var-Covar'!H77</f>
        <v>1.1031044327664255E-2</v>
      </c>
      <c r="J41" s="99">
        <f>'Matrice Var-Covar'!I77</f>
        <v>1.8893435833142312E-2</v>
      </c>
      <c r="K41" s="99">
        <f>'Matrice Var-Covar'!J77</f>
        <v>2.6374259409061001E-3</v>
      </c>
      <c r="L41" s="99">
        <f>'Matrice Var-Covar'!K77</f>
        <v>1.8940869294884071E-2</v>
      </c>
      <c r="M41" s="99">
        <f>'Matrice Var-Covar'!L77</f>
        <v>1.0442164256151132E-2</v>
      </c>
      <c r="N41" s="99">
        <f>'Matrice Var-Covar'!M77</f>
        <v>2.7316051127454388E-2</v>
      </c>
      <c r="O41" s="99">
        <f>'Matrice Var-Covar'!N77</f>
        <v>2.2228621201158941E-2</v>
      </c>
      <c r="P41" s="99">
        <f>'Matrice Var-Covar'!O77</f>
        <v>2.3587480189953016E-2</v>
      </c>
      <c r="Q41" s="99">
        <f>'Matrice Var-Covar'!P77</f>
        <v>5.6724580071503342E-3</v>
      </c>
      <c r="R41" s="99">
        <f>'Matrice Var-Covar'!Q77</f>
        <v>2.4446073004141915E-2</v>
      </c>
      <c r="S41" s="99">
        <f>'Matrice Var-Covar'!R77</f>
        <v>1.9382284802956274E-2</v>
      </c>
      <c r="T41" s="99">
        <f>'Matrice Var-Covar'!S77</f>
        <v>2.2614987460931255E-2</v>
      </c>
      <c r="U41" s="99">
        <f>'Matrice Var-Covar'!T77</f>
        <v>1.3967397310061155E-2</v>
      </c>
      <c r="V41" s="99">
        <f>'Matrice Var-Covar'!U77</f>
        <v>2.3030823212674408E-2</v>
      </c>
      <c r="W41" s="99">
        <f>'Matrice Var-Covar'!V77</f>
        <v>4.0465329502966323E-2</v>
      </c>
      <c r="X41" s="99">
        <f>'Matrice Var-Covar'!W77</f>
        <v>1.8124076949730426E-2</v>
      </c>
      <c r="Y41" s="99">
        <f>'Matrice Var-Covar'!X77</f>
        <v>2.2168602799828678E-2</v>
      </c>
      <c r="Z41" s="99">
        <f>'Matrice Var-Covar'!Y77</f>
        <v>1.8803056270373181E-2</v>
      </c>
      <c r="AA41" s="99">
        <f>'Matrice Var-Covar'!Z77</f>
        <v>2.1367302254290496E-2</v>
      </c>
      <c r="AB41" s="99">
        <f>'Matrice Var-Covar'!AA77</f>
        <v>9.179499924613501E-3</v>
      </c>
      <c r="AC41" s="99">
        <f>'Matrice Var-Covar'!AB77</f>
        <v>3.1615156539901686E-3</v>
      </c>
      <c r="AD41" s="99">
        <f>'Matrice Var-Covar'!AC77</f>
        <v>7.2477840521664103E-3</v>
      </c>
      <c r="AE41" s="99">
        <f>'Matrice Var-Covar'!AD77</f>
        <v>1.6219309020517512E-2</v>
      </c>
      <c r="AF41" s="99">
        <f>'Matrice Var-Covar'!AE77</f>
        <v>2.2688501717564478E-3</v>
      </c>
      <c r="AG41" s="99">
        <f>'Matrice Var-Covar'!AF77</f>
        <v>2.5658529012234428E-2</v>
      </c>
      <c r="AH41" s="99">
        <f>'Matrice Var-Covar'!AG77</f>
        <v>1.5612206059905031E-2</v>
      </c>
      <c r="AI41" s="99">
        <f>'Matrice Var-Covar'!AH77</f>
        <v>4.2674417461884828E-3</v>
      </c>
      <c r="AJ41" s="99">
        <f>'Matrice Var-Covar'!AI77</f>
        <v>1.5109473586814196E-2</v>
      </c>
      <c r="AK41" s="99">
        <f>'Matrice Var-Covar'!AJ77</f>
        <v>8.1326275242740789E-3</v>
      </c>
      <c r="AL41" s="99">
        <f>'Matrice Var-Covar'!AK77</f>
        <v>-2.7255100586119842E-3</v>
      </c>
      <c r="AM41" s="99">
        <f>'Matrice Var-Covar'!AL77</f>
        <v>5.2600855656768043E-3</v>
      </c>
      <c r="AN41" s="99">
        <f>'Matrice Var-Covar'!AM77</f>
        <v>1.722790612247212E-2</v>
      </c>
      <c r="AO41" s="99">
        <f>'Matrice Var-Covar'!AN77</f>
        <v>2.3366704229453042E-2</v>
      </c>
      <c r="AP41" s="99">
        <f>'Matrice Var-Covar'!AO77</f>
        <v>2.0462786421843415E-2</v>
      </c>
      <c r="AQ41" s="99">
        <f>'Matrice Var-Covar'!AP77</f>
        <v>3.0140504183445032E-2</v>
      </c>
      <c r="AR41" s="99">
        <f>'Matrice Var-Covar'!AQ77</f>
        <v>1.712002470943317E-2</v>
      </c>
      <c r="AS41" s="99">
        <f>'Matrice Var-Covar'!AR77</f>
        <v>1.2142239740075687E-2</v>
      </c>
      <c r="AT41" s="99">
        <f>'Matrice Var-Covar'!AS77</f>
        <v>5.5259432479336391E-3</v>
      </c>
      <c r="AU41" s="99">
        <f>'Matrice Var-Covar'!AT77</f>
        <v>7.6709744587661359E-3</v>
      </c>
      <c r="AV41" s="99">
        <f>'Matrice Var-Covar'!AU77</f>
        <v>1.1721966385969474E-2</v>
      </c>
      <c r="AW41" s="99">
        <f>'Matrice Var-Covar'!AV77</f>
        <v>7.3538553806129165E-3</v>
      </c>
      <c r="AX41" s="99">
        <f>'Matrice Var-Covar'!AW77</f>
        <v>1.8023380751721763E-2</v>
      </c>
      <c r="AY41" s="99">
        <f>'Matrice Var-Covar'!AX77</f>
        <v>2.7519052002526384E-2</v>
      </c>
      <c r="AZ41" s="99">
        <f>'Matrice Var-Covar'!AY77</f>
        <v>2.4122619206284328E-2</v>
      </c>
      <c r="BA41" s="99">
        <f>'Matrice Var-Covar'!AZ77</f>
        <v>2.4074441732413937E-2</v>
      </c>
      <c r="BC41" s="10"/>
      <c r="BD41" s="10"/>
      <c r="BM41" s="26"/>
      <c r="BN41" s="26"/>
      <c r="BO41" s="26"/>
      <c r="BP41" s="26"/>
      <c r="BQ41" s="26"/>
    </row>
    <row r="42" spans="3:69" ht="14" thickBot="1">
      <c r="C42" s="25" t="str">
        <f>'Matrice Var-Covar'!B78</f>
        <v>BMW</v>
      </c>
      <c r="D42" s="99">
        <f>'Matrice Var-Covar'!C78</f>
        <v>1.9604294499951234E-2</v>
      </c>
      <c r="E42" s="99">
        <f>'Matrice Var-Covar'!D78</f>
        <v>3.9739148680559035E-2</v>
      </c>
      <c r="F42" s="99">
        <f>'Matrice Var-Covar'!E78</f>
        <v>1.938389323118522E-2</v>
      </c>
      <c r="G42" s="99">
        <f>'Matrice Var-Covar'!F78</f>
        <v>1.1153528292681495E-2</v>
      </c>
      <c r="H42" s="99">
        <f>'Matrice Var-Covar'!G78</f>
        <v>3.1358841847548259E-2</v>
      </c>
      <c r="I42" s="99">
        <f>'Matrice Var-Covar'!H78</f>
        <v>2.2048166426255615E-2</v>
      </c>
      <c r="J42" s="99">
        <f>'Matrice Var-Covar'!I78</f>
        <v>4.1074226786225992E-2</v>
      </c>
      <c r="K42" s="99">
        <f>'Matrice Var-Covar'!J78</f>
        <v>7.1298479626983133E-3</v>
      </c>
      <c r="L42" s="99">
        <f>'Matrice Var-Covar'!K78</f>
        <v>3.3594945118896123E-2</v>
      </c>
      <c r="M42" s="99">
        <f>'Matrice Var-Covar'!L78</f>
        <v>8.3695046756082202E-3</v>
      </c>
      <c r="N42" s="99">
        <f>'Matrice Var-Covar'!M78</f>
        <v>2.8610711060643911E-2</v>
      </c>
      <c r="O42" s="99">
        <f>'Matrice Var-Covar'!N78</f>
        <v>4.2805322152399523E-2</v>
      </c>
      <c r="P42" s="99">
        <f>'Matrice Var-Covar'!O78</f>
        <v>4.8621866966527982E-2</v>
      </c>
      <c r="Q42" s="99">
        <f>'Matrice Var-Covar'!P78</f>
        <v>3.0668336178135263E-4</v>
      </c>
      <c r="R42" s="99">
        <f>'Matrice Var-Covar'!Q78</f>
        <v>2.2087039189475445E-2</v>
      </c>
      <c r="S42" s="99">
        <f>'Matrice Var-Covar'!R78</f>
        <v>6.7160635159321053E-2</v>
      </c>
      <c r="T42" s="99">
        <f>'Matrice Var-Covar'!S78</f>
        <v>3.3249676277874111E-2</v>
      </c>
      <c r="U42" s="99">
        <f>'Matrice Var-Covar'!T78</f>
        <v>1.5568783081583729E-2</v>
      </c>
      <c r="V42" s="99">
        <f>'Matrice Var-Covar'!U78</f>
        <v>6.5150740302903992E-2</v>
      </c>
      <c r="W42" s="99">
        <f>'Matrice Var-Covar'!V78</f>
        <v>1.8124076949730426E-2</v>
      </c>
      <c r="X42" s="99">
        <f>'Matrice Var-Covar'!W78</f>
        <v>7.6389386349860755E-2</v>
      </c>
      <c r="Y42" s="99">
        <f>'Matrice Var-Covar'!X78</f>
        <v>4.608707550911742E-2</v>
      </c>
      <c r="Z42" s="99">
        <f>'Matrice Var-Covar'!Y78</f>
        <v>2.6411705719879421E-2</v>
      </c>
      <c r="AA42" s="99">
        <f>'Matrice Var-Covar'!Z78</f>
        <v>2.1242295263841259E-2</v>
      </c>
      <c r="AB42" s="99">
        <f>'Matrice Var-Covar'!AA78</f>
        <v>4.8447804702589949E-3</v>
      </c>
      <c r="AC42" s="99">
        <f>'Matrice Var-Covar'!AB78</f>
        <v>5.1304034481333572E-3</v>
      </c>
      <c r="AD42" s="99">
        <f>'Matrice Var-Covar'!AC78</f>
        <v>2.0135974630317344E-2</v>
      </c>
      <c r="AE42" s="99">
        <f>'Matrice Var-Covar'!AD78</f>
        <v>3.2014767123655828E-2</v>
      </c>
      <c r="AF42" s="99">
        <f>'Matrice Var-Covar'!AE78</f>
        <v>1.015300109434975E-2</v>
      </c>
      <c r="AG42" s="99">
        <f>'Matrice Var-Covar'!AF78</f>
        <v>3.7068179717856767E-2</v>
      </c>
      <c r="AH42" s="99">
        <f>'Matrice Var-Covar'!AG78</f>
        <v>4.271307752421194E-2</v>
      </c>
      <c r="AI42" s="99">
        <f>'Matrice Var-Covar'!AH78</f>
        <v>-2.2051696710994988E-3</v>
      </c>
      <c r="AJ42" s="99">
        <f>'Matrice Var-Covar'!AI78</f>
        <v>3.2786548129894601E-2</v>
      </c>
      <c r="AK42" s="99">
        <f>'Matrice Var-Covar'!AJ78</f>
        <v>1.2095162345249502E-2</v>
      </c>
      <c r="AL42" s="99">
        <f>'Matrice Var-Covar'!AK78</f>
        <v>1.9982187078500481E-3</v>
      </c>
      <c r="AM42" s="99">
        <f>'Matrice Var-Covar'!AL78</f>
        <v>1.0557579393521971E-2</v>
      </c>
      <c r="AN42" s="99">
        <f>'Matrice Var-Covar'!AM78</f>
        <v>3.5725313977600044E-2</v>
      </c>
      <c r="AO42" s="99">
        <f>'Matrice Var-Covar'!AN78</f>
        <v>3.3318816726668088E-2</v>
      </c>
      <c r="AP42" s="99">
        <f>'Matrice Var-Covar'!AO78</f>
        <v>1.8280475757937856E-2</v>
      </c>
      <c r="AQ42" s="99">
        <f>'Matrice Var-Covar'!AP78</f>
        <v>5.2716896260946264E-2</v>
      </c>
      <c r="AR42" s="99">
        <f>'Matrice Var-Covar'!AQ78</f>
        <v>2.2690119110526041E-2</v>
      </c>
      <c r="AS42" s="99">
        <f>'Matrice Var-Covar'!AR78</f>
        <v>1.8685777281786917E-2</v>
      </c>
      <c r="AT42" s="99">
        <f>'Matrice Var-Covar'!AS78</f>
        <v>-1.4605337792769357E-3</v>
      </c>
      <c r="AU42" s="99">
        <f>'Matrice Var-Covar'!AT78</f>
        <v>1.2668715712602651E-2</v>
      </c>
      <c r="AV42" s="99">
        <f>'Matrice Var-Covar'!AU78</f>
        <v>2.4505219167530456E-2</v>
      </c>
      <c r="AW42" s="99">
        <f>'Matrice Var-Covar'!AV78</f>
        <v>6.7977862463254671E-3</v>
      </c>
      <c r="AX42" s="99">
        <f>'Matrice Var-Covar'!AW78</f>
        <v>2.2789549928406747E-2</v>
      </c>
      <c r="AY42" s="99">
        <f>'Matrice Var-Covar'!AX78</f>
        <v>3.8687352136015471E-2</v>
      </c>
      <c r="AZ42" s="99">
        <f>'Matrice Var-Covar'!AY78</f>
        <v>2.4555143130882508E-2</v>
      </c>
      <c r="BA42" s="99">
        <f>'Matrice Var-Covar'!AZ78</f>
        <v>5.2089268745952919E-2</v>
      </c>
      <c r="BC42" s="10"/>
      <c r="BD42" s="10"/>
      <c r="BM42" s="26"/>
      <c r="BN42" s="26"/>
      <c r="BO42" s="26"/>
      <c r="BP42" s="26"/>
      <c r="BQ42" s="26"/>
    </row>
    <row r="43" spans="3:69" ht="14" thickBot="1">
      <c r="C43" s="25" t="str">
        <f>'Matrice Var-Covar'!B79</f>
        <v>AXA</v>
      </c>
      <c r="D43" s="99">
        <f>'Matrice Var-Covar'!C79</f>
        <v>1.6846051353877366E-2</v>
      </c>
      <c r="E43" s="99">
        <f>'Matrice Var-Covar'!D79</f>
        <v>3.3347330279933939E-2</v>
      </c>
      <c r="F43" s="99">
        <f>'Matrice Var-Covar'!E79</f>
        <v>2.8130708961043055E-2</v>
      </c>
      <c r="G43" s="99">
        <f>'Matrice Var-Covar'!F79</f>
        <v>1.7872563683756858E-2</v>
      </c>
      <c r="H43" s="99">
        <f>'Matrice Var-Covar'!G79</f>
        <v>3.946796777965117E-2</v>
      </c>
      <c r="I43" s="99">
        <f>'Matrice Var-Covar'!H79</f>
        <v>2.8533282549377859E-2</v>
      </c>
      <c r="J43" s="99">
        <f>'Matrice Var-Covar'!I79</f>
        <v>5.027421296931419E-2</v>
      </c>
      <c r="K43" s="99">
        <f>'Matrice Var-Covar'!J79</f>
        <v>-7.2001446367480368E-4</v>
      </c>
      <c r="L43" s="99">
        <f>'Matrice Var-Covar'!K79</f>
        <v>3.4641222550734319E-2</v>
      </c>
      <c r="M43" s="99">
        <f>'Matrice Var-Covar'!L79</f>
        <v>1.5163127992946354E-2</v>
      </c>
      <c r="N43" s="99">
        <f>'Matrice Var-Covar'!M79</f>
        <v>4.0454170012758542E-2</v>
      </c>
      <c r="O43" s="99">
        <f>'Matrice Var-Covar'!N79</f>
        <v>7.7242160312740685E-2</v>
      </c>
      <c r="P43" s="99">
        <f>'Matrice Var-Covar'!O79</f>
        <v>4.4172350512516487E-2</v>
      </c>
      <c r="Q43" s="99">
        <f>'Matrice Var-Covar'!P79</f>
        <v>5.0635508959550367E-3</v>
      </c>
      <c r="R43" s="99">
        <f>'Matrice Var-Covar'!Q79</f>
        <v>3.7760743172048472E-2</v>
      </c>
      <c r="S43" s="99">
        <f>'Matrice Var-Covar'!R79</f>
        <v>6.7205120369870489E-2</v>
      </c>
      <c r="T43" s="99">
        <f>'Matrice Var-Covar'!S79</f>
        <v>6.6196822648214457E-2</v>
      </c>
      <c r="U43" s="99">
        <f>'Matrice Var-Covar'!T79</f>
        <v>2.1409789749879608E-2</v>
      </c>
      <c r="V43" s="99">
        <f>'Matrice Var-Covar'!U79</f>
        <v>6.3587949844569225E-2</v>
      </c>
      <c r="W43" s="99">
        <f>'Matrice Var-Covar'!V79</f>
        <v>2.2168602799828678E-2</v>
      </c>
      <c r="X43" s="99">
        <f>'Matrice Var-Covar'!W79</f>
        <v>4.608707550911742E-2</v>
      </c>
      <c r="Y43" s="99">
        <f>'Matrice Var-Covar'!X79</f>
        <v>0.11769791795823578</v>
      </c>
      <c r="Z43" s="99">
        <f>'Matrice Var-Covar'!Y79</f>
        <v>4.2037993844429855E-2</v>
      </c>
      <c r="AA43" s="99">
        <f>'Matrice Var-Covar'!Z79</f>
        <v>2.8940288254225243E-2</v>
      </c>
      <c r="AB43" s="99">
        <f>'Matrice Var-Covar'!AA79</f>
        <v>6.6617650664070301E-3</v>
      </c>
      <c r="AC43" s="99">
        <f>'Matrice Var-Covar'!AB79</f>
        <v>9.6118595405657002E-3</v>
      </c>
      <c r="AD43" s="99">
        <f>'Matrice Var-Covar'!AC79</f>
        <v>2.227934721720885E-2</v>
      </c>
      <c r="AE43" s="99">
        <f>'Matrice Var-Covar'!AD79</f>
        <v>4.4961433462562497E-2</v>
      </c>
      <c r="AF43" s="99">
        <f>'Matrice Var-Covar'!AE79</f>
        <v>4.8628817090026312E-3</v>
      </c>
      <c r="AG43" s="99">
        <f>'Matrice Var-Covar'!AF79</f>
        <v>6.9995367602533401E-2</v>
      </c>
      <c r="AH43" s="99">
        <f>'Matrice Var-Covar'!AG79</f>
        <v>4.4780050423977646E-2</v>
      </c>
      <c r="AI43" s="99">
        <f>'Matrice Var-Covar'!AH79</f>
        <v>3.345552536982324E-3</v>
      </c>
      <c r="AJ43" s="99">
        <f>'Matrice Var-Covar'!AI79</f>
        <v>3.5333256317273201E-2</v>
      </c>
      <c r="AK43" s="99">
        <f>'Matrice Var-Covar'!AJ79</f>
        <v>1.744894474384583E-2</v>
      </c>
      <c r="AL43" s="99">
        <f>'Matrice Var-Covar'!AK79</f>
        <v>-8.8126895192974634E-4</v>
      </c>
      <c r="AM43" s="99">
        <f>'Matrice Var-Covar'!AL79</f>
        <v>1.0513785086887193E-2</v>
      </c>
      <c r="AN43" s="99">
        <f>'Matrice Var-Covar'!AM79</f>
        <v>6.040312584032069E-2</v>
      </c>
      <c r="AO43" s="99">
        <f>'Matrice Var-Covar'!AN79</f>
        <v>4.5086399707053353E-2</v>
      </c>
      <c r="AP43" s="99">
        <f>'Matrice Var-Covar'!AO79</f>
        <v>3.6953173986489368E-2</v>
      </c>
      <c r="AQ43" s="99">
        <f>'Matrice Var-Covar'!AP79</f>
        <v>9.4132725996537409E-2</v>
      </c>
      <c r="AR43" s="99">
        <f>'Matrice Var-Covar'!AQ79</f>
        <v>4.5330172443204302E-2</v>
      </c>
      <c r="AS43" s="99">
        <f>'Matrice Var-Covar'!AR79</f>
        <v>3.1962932738238851E-2</v>
      </c>
      <c r="AT43" s="99">
        <f>'Matrice Var-Covar'!AS79</f>
        <v>-1.1106641524513693E-2</v>
      </c>
      <c r="AU43" s="99">
        <f>'Matrice Var-Covar'!AT79</f>
        <v>2.0402560400469692E-2</v>
      </c>
      <c r="AV43" s="99">
        <f>'Matrice Var-Covar'!AU79</f>
        <v>2.3837162425044769E-2</v>
      </c>
      <c r="AW43" s="99">
        <f>'Matrice Var-Covar'!AV79</f>
        <v>-8.2513178559210309E-4</v>
      </c>
      <c r="AX43" s="99">
        <f>'Matrice Var-Covar'!AW79</f>
        <v>2.2196255594516334E-2</v>
      </c>
      <c r="AY43" s="99">
        <f>'Matrice Var-Covar'!AX79</f>
        <v>4.9189213457146441E-2</v>
      </c>
      <c r="AZ43" s="99">
        <f>'Matrice Var-Covar'!AY79</f>
        <v>4.4791269900059716E-2</v>
      </c>
      <c r="BA43" s="99">
        <f>'Matrice Var-Covar'!AZ79</f>
        <v>7.9733482155606425E-2</v>
      </c>
      <c r="BC43" s="10"/>
      <c r="BD43" s="10"/>
      <c r="BM43" s="26"/>
      <c r="BN43" s="26"/>
      <c r="BO43" s="26"/>
      <c r="BP43" s="26"/>
      <c r="BQ43" s="26"/>
    </row>
    <row r="44" spans="3:69" ht="14" thickBot="1">
      <c r="C44" s="25" t="str">
        <f>'Matrice Var-Covar'!B80</f>
        <v>VINCI</v>
      </c>
      <c r="D44" s="99">
        <f>'Matrice Var-Covar'!C80</f>
        <v>1.0645921952799672E-2</v>
      </c>
      <c r="E44" s="99">
        <f>'Matrice Var-Covar'!D80</f>
        <v>2.532308108931864E-2</v>
      </c>
      <c r="F44" s="99">
        <f>'Matrice Var-Covar'!E80</f>
        <v>2.1275336270956929E-2</v>
      </c>
      <c r="G44" s="99">
        <f>'Matrice Var-Covar'!F80</f>
        <v>1.2735365982631057E-2</v>
      </c>
      <c r="H44" s="99">
        <f>'Matrice Var-Covar'!G80</f>
        <v>1.9387013243340266E-2</v>
      </c>
      <c r="I44" s="99">
        <f>'Matrice Var-Covar'!H80</f>
        <v>1.6203194591363337E-2</v>
      </c>
      <c r="J44" s="99">
        <f>'Matrice Var-Covar'!I80</f>
        <v>2.9004570203586974E-2</v>
      </c>
      <c r="K44" s="99">
        <f>'Matrice Var-Covar'!J80</f>
        <v>9.7609455021962382E-4</v>
      </c>
      <c r="L44" s="99">
        <f>'Matrice Var-Covar'!K80</f>
        <v>1.55659656862456E-2</v>
      </c>
      <c r="M44" s="99">
        <f>'Matrice Var-Covar'!L80</f>
        <v>6.1525048769242576E-3</v>
      </c>
      <c r="N44" s="99">
        <f>'Matrice Var-Covar'!M80</f>
        <v>2.9218924460684546E-2</v>
      </c>
      <c r="O44" s="99">
        <f>'Matrice Var-Covar'!N80</f>
        <v>3.3947428033655212E-2</v>
      </c>
      <c r="P44" s="99">
        <f>'Matrice Var-Covar'!O80</f>
        <v>2.6469980302040612E-2</v>
      </c>
      <c r="Q44" s="99">
        <f>'Matrice Var-Covar'!P80</f>
        <v>7.0140010525287068E-4</v>
      </c>
      <c r="R44" s="99">
        <f>'Matrice Var-Covar'!Q80</f>
        <v>2.26843343783804E-2</v>
      </c>
      <c r="S44" s="99">
        <f>'Matrice Var-Covar'!R80</f>
        <v>2.8240847255380831E-2</v>
      </c>
      <c r="T44" s="99">
        <f>'Matrice Var-Covar'!S80</f>
        <v>3.2934014156620076E-2</v>
      </c>
      <c r="U44" s="99">
        <f>'Matrice Var-Covar'!T80</f>
        <v>1.0646513543045084E-2</v>
      </c>
      <c r="V44" s="99">
        <f>'Matrice Var-Covar'!U80</f>
        <v>3.5310753272812301E-2</v>
      </c>
      <c r="W44" s="99">
        <f>'Matrice Var-Covar'!V80</f>
        <v>1.8803056270373181E-2</v>
      </c>
      <c r="X44" s="99">
        <f>'Matrice Var-Covar'!W80</f>
        <v>2.6411705719879421E-2</v>
      </c>
      <c r="Y44" s="99">
        <f>'Matrice Var-Covar'!X80</f>
        <v>4.2037993844429855E-2</v>
      </c>
      <c r="Z44" s="99">
        <f>'Matrice Var-Covar'!Y80</f>
        <v>5.4706191891984807E-2</v>
      </c>
      <c r="AA44" s="99">
        <f>'Matrice Var-Covar'!Z80</f>
        <v>2.6453262513035571E-2</v>
      </c>
      <c r="AB44" s="99">
        <f>'Matrice Var-Covar'!AA80</f>
        <v>-3.1738408731750998E-4</v>
      </c>
      <c r="AC44" s="99">
        <f>'Matrice Var-Covar'!AB80</f>
        <v>2.6609895588348307E-3</v>
      </c>
      <c r="AD44" s="99">
        <f>'Matrice Var-Covar'!AC80</f>
        <v>1.5858657172478197E-2</v>
      </c>
      <c r="AE44" s="99">
        <f>'Matrice Var-Covar'!AD80</f>
        <v>2.9801381820642181E-2</v>
      </c>
      <c r="AF44" s="99">
        <f>'Matrice Var-Covar'!AE80</f>
        <v>-6.6316237511992256E-4</v>
      </c>
      <c r="AG44" s="99">
        <f>'Matrice Var-Covar'!AF80</f>
        <v>3.1173591781019461E-2</v>
      </c>
      <c r="AH44" s="99">
        <f>'Matrice Var-Covar'!AG80</f>
        <v>3.1748802494076273E-2</v>
      </c>
      <c r="AI44" s="99">
        <f>'Matrice Var-Covar'!AH80</f>
        <v>-1.0131882654357211E-3</v>
      </c>
      <c r="AJ44" s="99">
        <f>'Matrice Var-Covar'!AI80</f>
        <v>2.0525586865598223E-2</v>
      </c>
      <c r="AK44" s="99">
        <f>'Matrice Var-Covar'!AJ80</f>
        <v>1.5750455972491608E-2</v>
      </c>
      <c r="AL44" s="99">
        <f>'Matrice Var-Covar'!AK80</f>
        <v>-1.0328754488961561E-3</v>
      </c>
      <c r="AM44" s="99">
        <f>'Matrice Var-Covar'!AL80</f>
        <v>9.1989992036417122E-3</v>
      </c>
      <c r="AN44" s="99">
        <f>'Matrice Var-Covar'!AM80</f>
        <v>3.4233813648492581E-2</v>
      </c>
      <c r="AO44" s="99">
        <f>'Matrice Var-Covar'!AN80</f>
        <v>2.5996529767138742E-2</v>
      </c>
      <c r="AP44" s="99">
        <f>'Matrice Var-Covar'!AO80</f>
        <v>2.2585941177691696E-2</v>
      </c>
      <c r="AQ44" s="99">
        <f>'Matrice Var-Covar'!AP80</f>
        <v>4.7041016557248232E-2</v>
      </c>
      <c r="AR44" s="99">
        <f>'Matrice Var-Covar'!AQ80</f>
        <v>2.8950795622482706E-2</v>
      </c>
      <c r="AS44" s="99">
        <f>'Matrice Var-Covar'!AR80</f>
        <v>2.3321459556553417E-2</v>
      </c>
      <c r="AT44" s="99">
        <f>'Matrice Var-Covar'!AS80</f>
        <v>-5.1372359372049725E-4</v>
      </c>
      <c r="AU44" s="99">
        <f>'Matrice Var-Covar'!AT80</f>
        <v>1.126940696656533E-2</v>
      </c>
      <c r="AV44" s="99">
        <f>'Matrice Var-Covar'!AU80</f>
        <v>2.0620832679494688E-2</v>
      </c>
      <c r="AW44" s="99">
        <f>'Matrice Var-Covar'!AV80</f>
        <v>1.0808012614692631E-3</v>
      </c>
      <c r="AX44" s="99">
        <f>'Matrice Var-Covar'!AW80</f>
        <v>2.3936506685653579E-2</v>
      </c>
      <c r="AY44" s="99">
        <f>'Matrice Var-Covar'!AX80</f>
        <v>3.2693278229521637E-2</v>
      </c>
      <c r="AZ44" s="99">
        <f>'Matrice Var-Covar'!AY80</f>
        <v>2.5988695002632289E-2</v>
      </c>
      <c r="BA44" s="99">
        <f>'Matrice Var-Covar'!AZ80</f>
        <v>3.8583361804378755E-2</v>
      </c>
      <c r="BC44" s="10"/>
      <c r="BD44" s="10"/>
      <c r="BM44" s="26"/>
      <c r="BN44" s="26"/>
      <c r="BO44" s="26"/>
      <c r="BP44" s="26"/>
      <c r="BQ44" s="26"/>
    </row>
    <row r="45" spans="3:69" ht="14" thickBot="1">
      <c r="C45" s="25" t="str">
        <f>'Matrice Var-Covar'!B81</f>
        <v>ENEL</v>
      </c>
      <c r="D45" s="99">
        <f>'Matrice Var-Covar'!C81</f>
        <v>1.0999119853832107E-2</v>
      </c>
      <c r="E45" s="99">
        <f>'Matrice Var-Covar'!D81</f>
        <v>2.0923178159645235E-2</v>
      </c>
      <c r="F45" s="99">
        <f>'Matrice Var-Covar'!E81</f>
        <v>1.6777372040847713E-2</v>
      </c>
      <c r="G45" s="99">
        <f>'Matrice Var-Covar'!F81</f>
        <v>8.813617418859266E-3</v>
      </c>
      <c r="H45" s="99">
        <f>'Matrice Var-Covar'!G81</f>
        <v>1.5196259557225481E-2</v>
      </c>
      <c r="I45" s="99">
        <f>'Matrice Var-Covar'!H81</f>
        <v>1.2321339946399274E-2</v>
      </c>
      <c r="J45" s="99">
        <f>'Matrice Var-Covar'!I81</f>
        <v>2.1831921908773817E-2</v>
      </c>
      <c r="K45" s="99">
        <f>'Matrice Var-Covar'!J81</f>
        <v>5.9299219430263925E-3</v>
      </c>
      <c r="L45" s="99">
        <f>'Matrice Var-Covar'!K81</f>
        <v>1.5989216985780735E-2</v>
      </c>
      <c r="M45" s="99">
        <f>'Matrice Var-Covar'!L81</f>
        <v>1.3542449752445198E-2</v>
      </c>
      <c r="N45" s="99">
        <f>'Matrice Var-Covar'!M81</f>
        <v>2.5378099004844647E-2</v>
      </c>
      <c r="O45" s="99">
        <f>'Matrice Var-Covar'!N81</f>
        <v>2.4770164389317301E-2</v>
      </c>
      <c r="P45" s="99">
        <f>'Matrice Var-Covar'!O81</f>
        <v>2.0925150128325309E-2</v>
      </c>
      <c r="Q45" s="99">
        <f>'Matrice Var-Covar'!P81</f>
        <v>9.2885980423415768E-3</v>
      </c>
      <c r="R45" s="99">
        <f>'Matrice Var-Covar'!Q81</f>
        <v>1.8552389590176903E-2</v>
      </c>
      <c r="S45" s="99">
        <f>'Matrice Var-Covar'!R81</f>
        <v>2.5399994969961575E-2</v>
      </c>
      <c r="T45" s="99">
        <f>'Matrice Var-Covar'!S81</f>
        <v>3.3862058116323694E-2</v>
      </c>
      <c r="U45" s="99">
        <f>'Matrice Var-Covar'!T81</f>
        <v>1.1917663546273811E-2</v>
      </c>
      <c r="V45" s="99">
        <f>'Matrice Var-Covar'!U81</f>
        <v>2.996810225296994E-2</v>
      </c>
      <c r="W45" s="99">
        <f>'Matrice Var-Covar'!V81</f>
        <v>2.1367302254290496E-2</v>
      </c>
      <c r="X45" s="99">
        <f>'Matrice Var-Covar'!W81</f>
        <v>2.1242295263841259E-2</v>
      </c>
      <c r="Y45" s="99">
        <f>'Matrice Var-Covar'!X81</f>
        <v>2.8940288254225243E-2</v>
      </c>
      <c r="Z45" s="99">
        <f>'Matrice Var-Covar'!Y81</f>
        <v>2.6453262513035571E-2</v>
      </c>
      <c r="AA45" s="99">
        <f>'Matrice Var-Covar'!Z81</f>
        <v>4.9930563947536595E-2</v>
      </c>
      <c r="AB45" s="99">
        <f>'Matrice Var-Covar'!AA81</f>
        <v>1.3330607718936275E-2</v>
      </c>
      <c r="AC45" s="99">
        <f>'Matrice Var-Covar'!AB81</f>
        <v>5.2825676517615598E-3</v>
      </c>
      <c r="AD45" s="99">
        <f>'Matrice Var-Covar'!AC81</f>
        <v>8.9661352631508449E-3</v>
      </c>
      <c r="AE45" s="99">
        <f>'Matrice Var-Covar'!AD81</f>
        <v>2.0539348064312891E-2</v>
      </c>
      <c r="AF45" s="99">
        <f>'Matrice Var-Covar'!AE81</f>
        <v>2.2443972280386062E-3</v>
      </c>
      <c r="AG45" s="99">
        <f>'Matrice Var-Covar'!AF81</f>
        <v>4.5791442090263444E-2</v>
      </c>
      <c r="AH45" s="99">
        <f>'Matrice Var-Covar'!AG81</f>
        <v>1.652468555243651E-2</v>
      </c>
      <c r="AI45" s="99">
        <f>'Matrice Var-Covar'!AH81</f>
        <v>6.0558960542760687E-3</v>
      </c>
      <c r="AJ45" s="99">
        <f>'Matrice Var-Covar'!AI81</f>
        <v>1.2144968265285371E-2</v>
      </c>
      <c r="AK45" s="99">
        <f>'Matrice Var-Covar'!AJ81</f>
        <v>1.9179018962636754E-2</v>
      </c>
      <c r="AL45" s="99">
        <f>'Matrice Var-Covar'!AK81</f>
        <v>2.2235255727175544E-3</v>
      </c>
      <c r="AM45" s="99">
        <f>'Matrice Var-Covar'!AL81</f>
        <v>3.0243941595978555E-3</v>
      </c>
      <c r="AN45" s="99">
        <f>'Matrice Var-Covar'!AM81</f>
        <v>2.4365805016523349E-2</v>
      </c>
      <c r="AO45" s="99">
        <f>'Matrice Var-Covar'!AN81</f>
        <v>2.4761195437274914E-2</v>
      </c>
      <c r="AP45" s="99">
        <f>'Matrice Var-Covar'!AO81</f>
        <v>2.40893962781627E-2</v>
      </c>
      <c r="AQ45" s="99">
        <f>'Matrice Var-Covar'!AP81</f>
        <v>4.8119301791702797E-2</v>
      </c>
      <c r="AR45" s="99">
        <f>'Matrice Var-Covar'!AQ81</f>
        <v>2.8333794262807903E-2</v>
      </c>
      <c r="AS45" s="99">
        <f>'Matrice Var-Covar'!AR81</f>
        <v>1.8736765463330148E-2</v>
      </c>
      <c r="AT45" s="99">
        <f>'Matrice Var-Covar'!AS81</f>
        <v>4.7365629213262037E-4</v>
      </c>
      <c r="AU45" s="99">
        <f>'Matrice Var-Covar'!AT81</f>
        <v>6.164726843534923E-3</v>
      </c>
      <c r="AV45" s="99">
        <f>'Matrice Var-Covar'!AU81</f>
        <v>2.0413524111765613E-2</v>
      </c>
      <c r="AW45" s="99">
        <f>'Matrice Var-Covar'!AV81</f>
        <v>-2.7130864071885905E-3</v>
      </c>
      <c r="AX45" s="99">
        <f>'Matrice Var-Covar'!AW81</f>
        <v>1.6658593203790574E-2</v>
      </c>
      <c r="AY45" s="99">
        <f>'Matrice Var-Covar'!AX81</f>
        <v>3.4125526797062364E-2</v>
      </c>
      <c r="AZ45" s="99">
        <f>'Matrice Var-Covar'!AY81</f>
        <v>2.4049519958646473E-2</v>
      </c>
      <c r="BA45" s="99">
        <f>'Matrice Var-Covar'!AZ81</f>
        <v>3.4403625346883848E-2</v>
      </c>
      <c r="BC45" s="10"/>
      <c r="BD45" s="10"/>
      <c r="BM45" s="26"/>
      <c r="BN45" s="26"/>
      <c r="BO45" s="26"/>
      <c r="BP45" s="26"/>
      <c r="BQ45" s="26"/>
    </row>
    <row r="46" spans="3:69" ht="14" thickBot="1">
      <c r="C46" s="25" t="str">
        <f>'Matrice Var-Covar'!B82</f>
        <v>ING GROEP</v>
      </c>
      <c r="D46" s="99">
        <f>'Matrice Var-Covar'!C82</f>
        <v>3.0114785578466412E-2</v>
      </c>
      <c r="E46" s="99">
        <f>'Matrice Var-Covar'!D82</f>
        <v>9.6309865004146743E-3</v>
      </c>
      <c r="F46" s="99">
        <f>'Matrice Var-Covar'!E82</f>
        <v>4.8238454026778661E-3</v>
      </c>
      <c r="G46" s="99">
        <f>'Matrice Var-Covar'!F82</f>
        <v>2.1423396953458903E-3</v>
      </c>
      <c r="H46" s="99">
        <f>'Matrice Var-Covar'!G82</f>
        <v>6.7558297445476194E-3</v>
      </c>
      <c r="I46" s="99">
        <f>'Matrice Var-Covar'!H82</f>
        <v>-1.721253436450939E-3</v>
      </c>
      <c r="J46" s="99">
        <f>'Matrice Var-Covar'!I82</f>
        <v>3.4809518984151985E-3</v>
      </c>
      <c r="K46" s="99">
        <f>'Matrice Var-Covar'!J82</f>
        <v>3.6893929251057604E-2</v>
      </c>
      <c r="L46" s="99">
        <f>'Matrice Var-Covar'!K82</f>
        <v>1.5896492186020746E-2</v>
      </c>
      <c r="M46" s="99">
        <f>'Matrice Var-Covar'!L82</f>
        <v>1.0780842318668745E-2</v>
      </c>
      <c r="N46" s="99">
        <f>'Matrice Var-Covar'!M82</f>
        <v>1.9445434861313046E-2</v>
      </c>
      <c r="O46" s="99">
        <f>'Matrice Var-Covar'!N82</f>
        <v>3.6978140001441518E-3</v>
      </c>
      <c r="P46" s="99">
        <f>'Matrice Var-Covar'!O82</f>
        <v>8.3400627136136357E-3</v>
      </c>
      <c r="Q46" s="99">
        <f>'Matrice Var-Covar'!P82</f>
        <v>8.7517810689781664E-2</v>
      </c>
      <c r="R46" s="99">
        <f>'Matrice Var-Covar'!Q82</f>
        <v>-5.5431638341059278E-3</v>
      </c>
      <c r="S46" s="99">
        <f>'Matrice Var-Covar'!R82</f>
        <v>4.3335471996207547E-2</v>
      </c>
      <c r="T46" s="99">
        <f>'Matrice Var-Covar'!S82</f>
        <v>2.4450474392743029E-2</v>
      </c>
      <c r="U46" s="99">
        <f>'Matrice Var-Covar'!T82</f>
        <v>-1.5519125741098073E-3</v>
      </c>
      <c r="V46" s="99">
        <f>'Matrice Var-Covar'!U82</f>
        <v>1.1055561800396199E-2</v>
      </c>
      <c r="W46" s="99">
        <f>'Matrice Var-Covar'!V82</f>
        <v>9.179499924613501E-3</v>
      </c>
      <c r="X46" s="99">
        <f>'Matrice Var-Covar'!W82</f>
        <v>4.8447804702589949E-3</v>
      </c>
      <c r="Y46" s="99">
        <f>'Matrice Var-Covar'!X82</f>
        <v>6.6617650664070301E-3</v>
      </c>
      <c r="Z46" s="99">
        <f>'Matrice Var-Covar'!Y82</f>
        <v>-3.1738408731750998E-4</v>
      </c>
      <c r="AA46" s="99">
        <f>'Matrice Var-Covar'!Z82</f>
        <v>1.3330607718936275E-2</v>
      </c>
      <c r="AB46" s="99">
        <f>'Matrice Var-Covar'!AA82</f>
        <v>0.1798304058363904</v>
      </c>
      <c r="AC46" s="99">
        <f>'Matrice Var-Covar'!AB82</f>
        <v>3.1727709127995794E-2</v>
      </c>
      <c r="AD46" s="99">
        <f>'Matrice Var-Covar'!AC82</f>
        <v>-2.1236175575003059E-3</v>
      </c>
      <c r="AE46" s="99">
        <f>'Matrice Var-Covar'!AD82</f>
        <v>1.2794709091560838E-2</v>
      </c>
      <c r="AF46" s="99">
        <f>'Matrice Var-Covar'!AE82</f>
        <v>5.1587743884035767E-2</v>
      </c>
      <c r="AG46" s="99">
        <f>'Matrice Var-Covar'!AF82</f>
        <v>2.6656546878247478E-2</v>
      </c>
      <c r="AH46" s="99">
        <f>'Matrice Var-Covar'!AG82</f>
        <v>-1.0658589603598256E-3</v>
      </c>
      <c r="AI46" s="99">
        <f>'Matrice Var-Covar'!AH82</f>
        <v>8.7717582552541959E-2</v>
      </c>
      <c r="AJ46" s="99">
        <f>'Matrice Var-Covar'!AI82</f>
        <v>3.1228993863966804E-3</v>
      </c>
      <c r="AK46" s="99">
        <f>'Matrice Var-Covar'!AJ82</f>
        <v>-1.9642442856637635E-3</v>
      </c>
      <c r="AL46" s="99">
        <f>'Matrice Var-Covar'!AK82</f>
        <v>3.6500883650144679E-2</v>
      </c>
      <c r="AM46" s="99">
        <f>'Matrice Var-Covar'!AL82</f>
        <v>4.946438575085756E-3</v>
      </c>
      <c r="AN46" s="99">
        <f>'Matrice Var-Covar'!AM82</f>
        <v>8.7422511277349089E-3</v>
      </c>
      <c r="AO46" s="99">
        <f>'Matrice Var-Covar'!AN82</f>
        <v>1.8847485839207478E-2</v>
      </c>
      <c r="AP46" s="99">
        <f>'Matrice Var-Covar'!AO82</f>
        <v>2.1944008230885487E-3</v>
      </c>
      <c r="AQ46" s="99">
        <f>'Matrice Var-Covar'!AP82</f>
        <v>2.7751550600227722E-2</v>
      </c>
      <c r="AR46" s="99">
        <f>'Matrice Var-Covar'!AQ82</f>
        <v>1.1791027165499065E-2</v>
      </c>
      <c r="AS46" s="99">
        <f>'Matrice Var-Covar'!AR82</f>
        <v>-8.5016975512086472E-3</v>
      </c>
      <c r="AT46" s="99">
        <f>'Matrice Var-Covar'!AS82</f>
        <v>5.5744086397314263E-2</v>
      </c>
      <c r="AU46" s="99">
        <f>'Matrice Var-Covar'!AT82</f>
        <v>7.6994093068291386E-4</v>
      </c>
      <c r="AV46" s="99">
        <f>'Matrice Var-Covar'!AU82</f>
        <v>8.5934025416422311E-3</v>
      </c>
      <c r="AW46" s="99">
        <f>'Matrice Var-Covar'!AV82</f>
        <v>3.060912393129718E-2</v>
      </c>
      <c r="AX46" s="99">
        <f>'Matrice Var-Covar'!AW82</f>
        <v>-2.6346087101000604E-3</v>
      </c>
      <c r="AY46" s="99">
        <f>'Matrice Var-Covar'!AX82</f>
        <v>1.7060283186293275E-2</v>
      </c>
      <c r="AZ46" s="99">
        <f>'Matrice Var-Covar'!AY82</f>
        <v>8.6979012799406567E-3</v>
      </c>
      <c r="BA46" s="99">
        <f>'Matrice Var-Covar'!AZ82</f>
        <v>8.354406446894851E-3</v>
      </c>
      <c r="BC46" s="10"/>
      <c r="BD46" s="10"/>
      <c r="BM46" s="26"/>
      <c r="BN46" s="26"/>
      <c r="BO46" s="26"/>
      <c r="BP46" s="26"/>
      <c r="BQ46" s="26"/>
    </row>
    <row r="47" spans="3:69" ht="14" thickBot="1">
      <c r="C47" s="25" t="str">
        <f>'Matrice Var-Covar'!B83</f>
        <v>AIR LIQUIDE</v>
      </c>
      <c r="D47" s="99">
        <f>'Matrice Var-Covar'!C83</f>
        <v>5.4811574337614256E-3</v>
      </c>
      <c r="E47" s="99">
        <f>'Matrice Var-Covar'!D83</f>
        <v>1.3176713984521728E-3</v>
      </c>
      <c r="F47" s="99">
        <f>'Matrice Var-Covar'!E83</f>
        <v>4.6663751754576677E-4</v>
      </c>
      <c r="G47" s="99">
        <f>'Matrice Var-Covar'!F83</f>
        <v>-7.2396992477854138E-4</v>
      </c>
      <c r="H47" s="99">
        <f>'Matrice Var-Covar'!G83</f>
        <v>3.9642312760368214E-3</v>
      </c>
      <c r="I47" s="99">
        <f>'Matrice Var-Covar'!H83</f>
        <v>1.7735938763796778E-3</v>
      </c>
      <c r="J47" s="99">
        <f>'Matrice Var-Covar'!I83</f>
        <v>3.025976884589273E-3</v>
      </c>
      <c r="K47" s="99">
        <f>'Matrice Var-Covar'!J83</f>
        <v>1.2273301386394615E-2</v>
      </c>
      <c r="L47" s="99">
        <f>'Matrice Var-Covar'!K83</f>
        <v>4.5915821597334264E-3</v>
      </c>
      <c r="M47" s="99">
        <f>'Matrice Var-Covar'!L83</f>
        <v>-1.9384796116956942E-4</v>
      </c>
      <c r="N47" s="99">
        <f>'Matrice Var-Covar'!M83</f>
        <v>4.0844062729660591E-3</v>
      </c>
      <c r="O47" s="99">
        <f>'Matrice Var-Covar'!N83</f>
        <v>3.2995764758841596E-3</v>
      </c>
      <c r="P47" s="99">
        <f>'Matrice Var-Covar'!O83</f>
        <v>4.312870456596514E-3</v>
      </c>
      <c r="Q47" s="99">
        <f>'Matrice Var-Covar'!P83</f>
        <v>2.2187644626521133E-2</v>
      </c>
      <c r="R47" s="99">
        <f>'Matrice Var-Covar'!Q83</f>
        <v>6.6906813752587082E-3</v>
      </c>
      <c r="S47" s="99">
        <f>'Matrice Var-Covar'!R83</f>
        <v>1.9888368289305014E-2</v>
      </c>
      <c r="T47" s="99">
        <f>'Matrice Var-Covar'!S83</f>
        <v>7.7557795447812461E-3</v>
      </c>
      <c r="U47" s="99">
        <f>'Matrice Var-Covar'!T83</f>
        <v>1.8012536086804813E-3</v>
      </c>
      <c r="V47" s="99">
        <f>'Matrice Var-Covar'!U83</f>
        <v>6.8894075198690456E-3</v>
      </c>
      <c r="W47" s="99">
        <f>'Matrice Var-Covar'!V83</f>
        <v>3.1615156539901686E-3</v>
      </c>
      <c r="X47" s="99">
        <f>'Matrice Var-Covar'!W83</f>
        <v>5.1304034481333572E-3</v>
      </c>
      <c r="Y47" s="99">
        <f>'Matrice Var-Covar'!X83</f>
        <v>9.6118595405657002E-3</v>
      </c>
      <c r="Z47" s="99">
        <f>'Matrice Var-Covar'!Y83</f>
        <v>2.6609895588348307E-3</v>
      </c>
      <c r="AA47" s="99">
        <f>'Matrice Var-Covar'!Z83</f>
        <v>5.2825676517615598E-3</v>
      </c>
      <c r="AB47" s="99">
        <f>'Matrice Var-Covar'!AA83</f>
        <v>3.1727709127995794E-2</v>
      </c>
      <c r="AC47" s="99">
        <f>'Matrice Var-Covar'!AB83</f>
        <v>2.5607093248538555E-2</v>
      </c>
      <c r="AD47" s="99">
        <f>'Matrice Var-Covar'!AC83</f>
        <v>-2.2343725233489537E-3</v>
      </c>
      <c r="AE47" s="99">
        <f>'Matrice Var-Covar'!AD83</f>
        <v>3.189931540872474E-3</v>
      </c>
      <c r="AF47" s="99">
        <f>'Matrice Var-Covar'!AE83</f>
        <v>1.1341512229300741E-2</v>
      </c>
      <c r="AG47" s="99">
        <f>'Matrice Var-Covar'!AF83</f>
        <v>1.2478669903175536E-2</v>
      </c>
      <c r="AH47" s="99">
        <f>'Matrice Var-Covar'!AG83</f>
        <v>2.5751271199877719E-3</v>
      </c>
      <c r="AI47" s="99">
        <f>'Matrice Var-Covar'!AH83</f>
        <v>2.1638457937412481E-2</v>
      </c>
      <c r="AJ47" s="99">
        <f>'Matrice Var-Covar'!AI83</f>
        <v>2.7181695371096249E-3</v>
      </c>
      <c r="AK47" s="99">
        <f>'Matrice Var-Covar'!AJ83</f>
        <v>2.1898082918445192E-3</v>
      </c>
      <c r="AL47" s="99">
        <f>'Matrice Var-Covar'!AK83</f>
        <v>1.6179403426453538E-2</v>
      </c>
      <c r="AM47" s="99">
        <f>'Matrice Var-Covar'!AL83</f>
        <v>-1.0352830019607212E-3</v>
      </c>
      <c r="AN47" s="99">
        <f>'Matrice Var-Covar'!AM83</f>
        <v>5.7385843305425791E-3</v>
      </c>
      <c r="AO47" s="99">
        <f>'Matrice Var-Covar'!AN83</f>
        <v>5.7638096448414345E-3</v>
      </c>
      <c r="AP47" s="99">
        <f>'Matrice Var-Covar'!AO83</f>
        <v>6.6575622519438561E-3</v>
      </c>
      <c r="AQ47" s="99">
        <f>'Matrice Var-Covar'!AP83</f>
        <v>1.2636047114157143E-2</v>
      </c>
      <c r="AR47" s="99">
        <f>'Matrice Var-Covar'!AQ83</f>
        <v>3.6568143585025627E-3</v>
      </c>
      <c r="AS47" s="99">
        <f>'Matrice Var-Covar'!AR83</f>
        <v>-1.0626085349979373E-3</v>
      </c>
      <c r="AT47" s="99">
        <f>'Matrice Var-Covar'!AS83</f>
        <v>1.8231553012546645E-2</v>
      </c>
      <c r="AU47" s="99">
        <f>'Matrice Var-Covar'!AT83</f>
        <v>1.5041664435273662E-3</v>
      </c>
      <c r="AV47" s="99">
        <f>'Matrice Var-Covar'!AU83</f>
        <v>2.4519498009152965E-3</v>
      </c>
      <c r="AW47" s="99">
        <f>'Matrice Var-Covar'!AV83</f>
        <v>3.3552652952209823E-3</v>
      </c>
      <c r="AX47" s="99">
        <f>'Matrice Var-Covar'!AW83</f>
        <v>1.2025299959719622E-3</v>
      </c>
      <c r="AY47" s="99">
        <f>'Matrice Var-Covar'!AX83</f>
        <v>7.2176865141702603E-3</v>
      </c>
      <c r="AZ47" s="99">
        <f>'Matrice Var-Covar'!AY83</f>
        <v>9.513114428420847E-3</v>
      </c>
      <c r="BA47" s="99">
        <f>'Matrice Var-Covar'!AZ83</f>
        <v>1.0666377335988835E-2</v>
      </c>
      <c r="BC47" s="10"/>
      <c r="BD47" s="10"/>
      <c r="BM47" s="26"/>
      <c r="BN47" s="26"/>
      <c r="BO47" s="26"/>
      <c r="BP47" s="26"/>
      <c r="BQ47" s="26"/>
    </row>
    <row r="48" spans="3:69" ht="14" thickBot="1">
      <c r="C48" s="25" t="str">
        <f>'Matrice Var-Covar'!B84</f>
        <v>DANONE</v>
      </c>
      <c r="D48" s="99">
        <f>'Matrice Var-Covar'!C84</f>
        <v>1.1716479785799577E-2</v>
      </c>
      <c r="E48" s="99">
        <f>'Matrice Var-Covar'!D84</f>
        <v>1.5522860987778156E-2</v>
      </c>
      <c r="F48" s="99">
        <f>'Matrice Var-Covar'!E84</f>
        <v>1.0682761577858108E-2</v>
      </c>
      <c r="G48" s="99">
        <f>'Matrice Var-Covar'!F84</f>
        <v>1.8193666094198618E-2</v>
      </c>
      <c r="H48" s="99">
        <f>'Matrice Var-Covar'!G84</f>
        <v>1.3847542324701926E-2</v>
      </c>
      <c r="I48" s="99">
        <f>'Matrice Var-Covar'!H84</f>
        <v>1.936231106605249E-2</v>
      </c>
      <c r="J48" s="99">
        <f>'Matrice Var-Covar'!I84</f>
        <v>1.7004744179276346E-2</v>
      </c>
      <c r="K48" s="99">
        <f>'Matrice Var-Covar'!J84</f>
        <v>3.9223903390913136E-3</v>
      </c>
      <c r="L48" s="99">
        <f>'Matrice Var-Covar'!K84</f>
        <v>1.8539660050942777E-2</v>
      </c>
      <c r="M48" s="99">
        <f>'Matrice Var-Covar'!L84</f>
        <v>6.12925125452673E-3</v>
      </c>
      <c r="N48" s="99">
        <f>'Matrice Var-Covar'!M84</f>
        <v>1.5550653036120802E-2</v>
      </c>
      <c r="O48" s="99">
        <f>'Matrice Var-Covar'!N84</f>
        <v>1.916972107403226E-2</v>
      </c>
      <c r="P48" s="99">
        <f>'Matrice Var-Covar'!O84</f>
        <v>1.6431538050938284E-2</v>
      </c>
      <c r="Q48" s="99">
        <f>'Matrice Var-Covar'!P84</f>
        <v>-2.7378574467165472E-3</v>
      </c>
      <c r="R48" s="99">
        <f>'Matrice Var-Covar'!Q84</f>
        <v>8.5909569962673155E-3</v>
      </c>
      <c r="S48" s="99">
        <f>'Matrice Var-Covar'!R84</f>
        <v>2.281707186084107E-2</v>
      </c>
      <c r="T48" s="99">
        <f>'Matrice Var-Covar'!S84</f>
        <v>1.2485290836898085E-2</v>
      </c>
      <c r="U48" s="99">
        <f>'Matrice Var-Covar'!T84</f>
        <v>1.0315802037437686E-2</v>
      </c>
      <c r="V48" s="99">
        <f>'Matrice Var-Covar'!U84</f>
        <v>2.2454632083361292E-2</v>
      </c>
      <c r="W48" s="99">
        <f>'Matrice Var-Covar'!V84</f>
        <v>7.2477840521664103E-3</v>
      </c>
      <c r="X48" s="99">
        <f>'Matrice Var-Covar'!W84</f>
        <v>2.0135974630317344E-2</v>
      </c>
      <c r="Y48" s="99">
        <f>'Matrice Var-Covar'!X84</f>
        <v>2.227934721720885E-2</v>
      </c>
      <c r="Z48" s="99">
        <f>'Matrice Var-Covar'!Y84</f>
        <v>1.5858657172478197E-2</v>
      </c>
      <c r="AA48" s="99">
        <f>'Matrice Var-Covar'!Z84</f>
        <v>8.9661352631508449E-3</v>
      </c>
      <c r="AB48" s="99">
        <f>'Matrice Var-Covar'!AA84</f>
        <v>-2.1236175575003059E-3</v>
      </c>
      <c r="AC48" s="99">
        <f>'Matrice Var-Covar'!AB84</f>
        <v>-2.2343725233489537E-3</v>
      </c>
      <c r="AD48" s="99">
        <f>'Matrice Var-Covar'!AC84</f>
        <v>2.943516249299849E-2</v>
      </c>
      <c r="AE48" s="99">
        <f>'Matrice Var-Covar'!AD84</f>
        <v>1.7020405688104312E-2</v>
      </c>
      <c r="AF48" s="99">
        <f>'Matrice Var-Covar'!AE84</f>
        <v>1.5245469868951683E-3</v>
      </c>
      <c r="AG48" s="99">
        <f>'Matrice Var-Covar'!AF84</f>
        <v>8.6056697285876466E-3</v>
      </c>
      <c r="AH48" s="99">
        <f>'Matrice Var-Covar'!AG84</f>
        <v>2.0986139560766993E-2</v>
      </c>
      <c r="AI48" s="99">
        <f>'Matrice Var-Covar'!AH84</f>
        <v>-5.179630481258927E-3</v>
      </c>
      <c r="AJ48" s="99">
        <f>'Matrice Var-Covar'!AI84</f>
        <v>1.5944441250620469E-2</v>
      </c>
      <c r="AK48" s="99">
        <f>'Matrice Var-Covar'!AJ84</f>
        <v>7.6830419563685918E-3</v>
      </c>
      <c r="AL48" s="99">
        <f>'Matrice Var-Covar'!AK84</f>
        <v>-3.2327622176187122E-3</v>
      </c>
      <c r="AM48" s="99">
        <f>'Matrice Var-Covar'!AL84</f>
        <v>1.0743342476355838E-2</v>
      </c>
      <c r="AN48" s="99">
        <f>'Matrice Var-Covar'!AM84</f>
        <v>1.8810001437810416E-2</v>
      </c>
      <c r="AO48" s="99">
        <f>'Matrice Var-Covar'!AN84</f>
        <v>1.3650800774042137E-2</v>
      </c>
      <c r="AP48" s="99">
        <f>'Matrice Var-Covar'!AO84</f>
        <v>1.4743233974100399E-2</v>
      </c>
      <c r="AQ48" s="99">
        <f>'Matrice Var-Covar'!AP84</f>
        <v>1.5520895481325538E-2</v>
      </c>
      <c r="AR48" s="99">
        <f>'Matrice Var-Covar'!AQ84</f>
        <v>9.853246127207678E-3</v>
      </c>
      <c r="AS48" s="99">
        <f>'Matrice Var-Covar'!AR84</f>
        <v>1.0367416325160618E-2</v>
      </c>
      <c r="AT48" s="99">
        <f>'Matrice Var-Covar'!AS84</f>
        <v>-6.3432786858316544E-3</v>
      </c>
      <c r="AU48" s="99">
        <f>'Matrice Var-Covar'!AT84</f>
        <v>8.948850915151043E-3</v>
      </c>
      <c r="AV48" s="99">
        <f>'Matrice Var-Covar'!AU84</f>
        <v>1.3089076806329163E-2</v>
      </c>
      <c r="AW48" s="99">
        <f>'Matrice Var-Covar'!AV84</f>
        <v>1.1379331960617329E-3</v>
      </c>
      <c r="AX48" s="99">
        <f>'Matrice Var-Covar'!AW84</f>
        <v>1.2030790114916815E-2</v>
      </c>
      <c r="AY48" s="99">
        <f>'Matrice Var-Covar'!AX84</f>
        <v>1.5172417032972943E-2</v>
      </c>
      <c r="AZ48" s="99">
        <f>'Matrice Var-Covar'!AY84</f>
        <v>1.4301004991856429E-2</v>
      </c>
      <c r="BA48" s="99">
        <f>'Matrice Var-Covar'!AZ84</f>
        <v>1.7821405059121581E-2</v>
      </c>
      <c r="BC48" s="10"/>
      <c r="BD48" s="10"/>
      <c r="BM48" s="26"/>
      <c r="BN48" s="26"/>
      <c r="BO48" s="26"/>
      <c r="BP48" s="26"/>
      <c r="BQ48" s="26"/>
    </row>
    <row r="49" spans="3:69" ht="14" thickBot="1">
      <c r="C49" s="25" t="str">
        <f>'Matrice Var-Covar'!B85</f>
        <v>SAFRAN</v>
      </c>
      <c r="D49" s="99">
        <f>'Matrice Var-Covar'!C85</f>
        <v>2.0750512807671803E-2</v>
      </c>
      <c r="E49" s="99">
        <f>'Matrice Var-Covar'!D85</f>
        <v>3.1939525212515911E-2</v>
      </c>
      <c r="F49" s="99">
        <f>'Matrice Var-Covar'!E85</f>
        <v>1.5962195148919806E-2</v>
      </c>
      <c r="G49" s="99">
        <f>'Matrice Var-Covar'!F85</f>
        <v>1.7986956390210723E-2</v>
      </c>
      <c r="H49" s="99">
        <f>'Matrice Var-Covar'!G85</f>
        <v>2.3589894008349786E-2</v>
      </c>
      <c r="I49" s="99">
        <f>'Matrice Var-Covar'!H85</f>
        <v>2.0730658445588766E-2</v>
      </c>
      <c r="J49" s="99">
        <f>'Matrice Var-Covar'!I85</f>
        <v>3.2161597587913843E-2</v>
      </c>
      <c r="K49" s="99">
        <f>'Matrice Var-Covar'!J85</f>
        <v>-6.2486208561061236E-4</v>
      </c>
      <c r="L49" s="99">
        <f>'Matrice Var-Covar'!K85</f>
        <v>2.6513522089874633E-2</v>
      </c>
      <c r="M49" s="99">
        <f>'Matrice Var-Covar'!L85</f>
        <v>1.5765109565070382E-2</v>
      </c>
      <c r="N49" s="99">
        <f>'Matrice Var-Covar'!M85</f>
        <v>5.0783198581391617E-2</v>
      </c>
      <c r="O49" s="99">
        <f>'Matrice Var-Covar'!N85</f>
        <v>4.0499768914846419E-2</v>
      </c>
      <c r="P49" s="99">
        <f>'Matrice Var-Covar'!O85</f>
        <v>3.3525802898848156E-2</v>
      </c>
      <c r="Q49" s="99">
        <f>'Matrice Var-Covar'!P85</f>
        <v>3.7717025859527013E-3</v>
      </c>
      <c r="R49" s="99">
        <f>'Matrice Var-Covar'!Q85</f>
        <v>2.9913475596524547E-2</v>
      </c>
      <c r="S49" s="99">
        <f>'Matrice Var-Covar'!R85</f>
        <v>3.3513881907182588E-2</v>
      </c>
      <c r="T49" s="99">
        <f>'Matrice Var-Covar'!S85</f>
        <v>2.8361741633513911E-2</v>
      </c>
      <c r="U49" s="99">
        <f>'Matrice Var-Covar'!T85</f>
        <v>6.8097864041397616E-3</v>
      </c>
      <c r="V49" s="99">
        <f>'Matrice Var-Covar'!U85</f>
        <v>4.5822935737813653E-2</v>
      </c>
      <c r="W49" s="99">
        <f>'Matrice Var-Covar'!V85</f>
        <v>1.6219309020517512E-2</v>
      </c>
      <c r="X49" s="99">
        <f>'Matrice Var-Covar'!W85</f>
        <v>3.2014767123655828E-2</v>
      </c>
      <c r="Y49" s="99">
        <f>'Matrice Var-Covar'!X85</f>
        <v>4.4961433462562497E-2</v>
      </c>
      <c r="Z49" s="99">
        <f>'Matrice Var-Covar'!Y85</f>
        <v>2.9801381820642181E-2</v>
      </c>
      <c r="AA49" s="99">
        <f>'Matrice Var-Covar'!Z85</f>
        <v>2.0539348064312891E-2</v>
      </c>
      <c r="AB49" s="99">
        <f>'Matrice Var-Covar'!AA85</f>
        <v>1.2794709091560838E-2</v>
      </c>
      <c r="AC49" s="99">
        <f>'Matrice Var-Covar'!AB85</f>
        <v>3.189931540872474E-3</v>
      </c>
      <c r="AD49" s="99">
        <f>'Matrice Var-Covar'!AC85</f>
        <v>1.7020405688104312E-2</v>
      </c>
      <c r="AE49" s="99">
        <f>'Matrice Var-Covar'!AD85</f>
        <v>8.1105042091619214E-2</v>
      </c>
      <c r="AF49" s="99">
        <f>'Matrice Var-Covar'!AE85</f>
        <v>2.2439870595795152E-3</v>
      </c>
      <c r="AG49" s="99">
        <f>'Matrice Var-Covar'!AF85</f>
        <v>2.8078850812886604E-2</v>
      </c>
      <c r="AH49" s="99">
        <f>'Matrice Var-Covar'!AG85</f>
        <v>3.0457476278965112E-2</v>
      </c>
      <c r="AI49" s="99">
        <f>'Matrice Var-Covar'!AH85</f>
        <v>3.1197002993360859E-3</v>
      </c>
      <c r="AJ49" s="99">
        <f>'Matrice Var-Covar'!AI85</f>
        <v>2.7134119126518703E-2</v>
      </c>
      <c r="AK49" s="99">
        <f>'Matrice Var-Covar'!AJ85</f>
        <v>8.3834478201325526E-3</v>
      </c>
      <c r="AL49" s="99">
        <f>'Matrice Var-Covar'!AK85</f>
        <v>-7.7189683499530454E-3</v>
      </c>
      <c r="AM49" s="99">
        <f>'Matrice Var-Covar'!AL85</f>
        <v>1.0799353756313768E-2</v>
      </c>
      <c r="AN49" s="99">
        <f>'Matrice Var-Covar'!AM85</f>
        <v>3.5953849179597444E-2</v>
      </c>
      <c r="AO49" s="99">
        <f>'Matrice Var-Covar'!AN85</f>
        <v>3.694201472532363E-2</v>
      </c>
      <c r="AP49" s="99">
        <f>'Matrice Var-Covar'!AO85</f>
        <v>2.1400665423270151E-2</v>
      </c>
      <c r="AQ49" s="99">
        <f>'Matrice Var-Covar'!AP85</f>
        <v>4.1877009296310101E-2</v>
      </c>
      <c r="AR49" s="99">
        <f>'Matrice Var-Covar'!AQ85</f>
        <v>2.2677368745967381E-2</v>
      </c>
      <c r="AS49" s="99">
        <f>'Matrice Var-Covar'!AR85</f>
        <v>1.8856774584345586E-2</v>
      </c>
      <c r="AT49" s="99">
        <f>'Matrice Var-Covar'!AS85</f>
        <v>-2.7672729865700903E-3</v>
      </c>
      <c r="AU49" s="99">
        <f>'Matrice Var-Covar'!AT85</f>
        <v>1.8860562710556375E-2</v>
      </c>
      <c r="AV49" s="99">
        <f>'Matrice Var-Covar'!AU85</f>
        <v>1.7144319807371217E-2</v>
      </c>
      <c r="AW49" s="99">
        <f>'Matrice Var-Covar'!AV85</f>
        <v>-3.5360050295284084E-3</v>
      </c>
      <c r="AX49" s="99">
        <f>'Matrice Var-Covar'!AW85</f>
        <v>2.211048294083854E-2</v>
      </c>
      <c r="AY49" s="99">
        <f>'Matrice Var-Covar'!AX85</f>
        <v>3.7693060598488072E-2</v>
      </c>
      <c r="AZ49" s="99">
        <f>'Matrice Var-Covar'!AY85</f>
        <v>1.9670475402791841E-2</v>
      </c>
      <c r="BA49" s="99">
        <f>'Matrice Var-Covar'!AZ85</f>
        <v>3.2408797791446925E-2</v>
      </c>
      <c r="BC49" s="10"/>
      <c r="BD49" s="10"/>
      <c r="BM49" s="26"/>
      <c r="BN49" s="26"/>
      <c r="BO49" s="26"/>
      <c r="BP49" s="26"/>
      <c r="BQ49" s="26"/>
    </row>
    <row r="50" spans="3:69" ht="14" thickBot="1">
      <c r="C50" s="25" t="str">
        <f>'Matrice Var-Covar'!B86</f>
        <v>IBERDROLA</v>
      </c>
      <c r="D50" s="99">
        <f>'Matrice Var-Covar'!C86</f>
        <v>8.1723183631819199E-3</v>
      </c>
      <c r="E50" s="99">
        <f>'Matrice Var-Covar'!D86</f>
        <v>2.0993265367282611E-3</v>
      </c>
      <c r="F50" s="99">
        <f>'Matrice Var-Covar'!E86</f>
        <v>3.5921855892409411E-3</v>
      </c>
      <c r="G50" s="99">
        <f>'Matrice Var-Covar'!F86</f>
        <v>2.1358416787967405E-3</v>
      </c>
      <c r="H50" s="99">
        <f>'Matrice Var-Covar'!G86</f>
        <v>6.795215524569298E-3</v>
      </c>
      <c r="I50" s="99">
        <f>'Matrice Var-Covar'!H86</f>
        <v>-3.0118239673752344E-3</v>
      </c>
      <c r="J50" s="99">
        <f>'Matrice Var-Covar'!I86</f>
        <v>5.771597799449261E-3</v>
      </c>
      <c r="K50" s="99">
        <f>'Matrice Var-Covar'!J86</f>
        <v>1.9443423546250404E-2</v>
      </c>
      <c r="L50" s="99">
        <f>'Matrice Var-Covar'!K86</f>
        <v>7.4100099439117929E-3</v>
      </c>
      <c r="M50" s="99">
        <f>'Matrice Var-Covar'!L86</f>
        <v>1.6861514799026496E-3</v>
      </c>
      <c r="N50" s="99">
        <f>'Matrice Var-Covar'!M86</f>
        <v>6.181484213754973E-3</v>
      </c>
      <c r="O50" s="99">
        <f>'Matrice Var-Covar'!N86</f>
        <v>3.6748458445825922E-3</v>
      </c>
      <c r="P50" s="99">
        <f>'Matrice Var-Covar'!O86</f>
        <v>6.4832567257127396E-3</v>
      </c>
      <c r="Q50" s="99">
        <f>'Matrice Var-Covar'!P86</f>
        <v>3.6624627569845275E-2</v>
      </c>
      <c r="R50" s="99">
        <f>'Matrice Var-Covar'!Q86</f>
        <v>2.8301819647154255E-4</v>
      </c>
      <c r="S50" s="99">
        <f>'Matrice Var-Covar'!R86</f>
        <v>2.6420404918902587E-2</v>
      </c>
      <c r="T50" s="99">
        <f>'Matrice Var-Covar'!S86</f>
        <v>7.3468516958436975E-3</v>
      </c>
      <c r="U50" s="99">
        <f>'Matrice Var-Covar'!T86</f>
        <v>-1.3288344880044202E-3</v>
      </c>
      <c r="V50" s="99">
        <f>'Matrice Var-Covar'!U86</f>
        <v>1.1343139100998703E-2</v>
      </c>
      <c r="W50" s="99">
        <f>'Matrice Var-Covar'!V86</f>
        <v>2.2688501717564478E-3</v>
      </c>
      <c r="X50" s="99">
        <f>'Matrice Var-Covar'!W86</f>
        <v>1.015300109434975E-2</v>
      </c>
      <c r="Y50" s="99">
        <f>'Matrice Var-Covar'!X86</f>
        <v>4.8628817090026312E-3</v>
      </c>
      <c r="Z50" s="99">
        <f>'Matrice Var-Covar'!Y86</f>
        <v>-6.6316237511992256E-4</v>
      </c>
      <c r="AA50" s="99">
        <f>'Matrice Var-Covar'!Z86</f>
        <v>2.2443972280386062E-3</v>
      </c>
      <c r="AB50" s="99">
        <f>'Matrice Var-Covar'!AA86</f>
        <v>5.1587743884035767E-2</v>
      </c>
      <c r="AC50" s="99">
        <f>'Matrice Var-Covar'!AB86</f>
        <v>1.1341512229300741E-2</v>
      </c>
      <c r="AD50" s="99">
        <f>'Matrice Var-Covar'!AC86</f>
        <v>1.5245469868951683E-3</v>
      </c>
      <c r="AE50" s="99">
        <f>'Matrice Var-Covar'!AD86</f>
        <v>2.2439870595795152E-3</v>
      </c>
      <c r="AF50" s="99">
        <f>'Matrice Var-Covar'!AE86</f>
        <v>5.4144354819461893E-2</v>
      </c>
      <c r="AG50" s="99">
        <f>'Matrice Var-Covar'!AF86</f>
        <v>4.6010013781072109E-3</v>
      </c>
      <c r="AH50" s="99">
        <f>'Matrice Var-Covar'!AG86</f>
        <v>1.7561219432243405E-3</v>
      </c>
      <c r="AI50" s="99">
        <f>'Matrice Var-Covar'!AH86</f>
        <v>3.8590609953261801E-2</v>
      </c>
      <c r="AJ50" s="99">
        <f>'Matrice Var-Covar'!AI86</f>
        <v>4.934725352227106E-3</v>
      </c>
      <c r="AK50" s="99">
        <f>'Matrice Var-Covar'!AJ86</f>
        <v>-2.3960905847103912E-3</v>
      </c>
      <c r="AL50" s="99">
        <f>'Matrice Var-Covar'!AK86</f>
        <v>2.8170424715802441E-2</v>
      </c>
      <c r="AM50" s="99">
        <f>'Matrice Var-Covar'!AL86</f>
        <v>4.0753728272511841E-3</v>
      </c>
      <c r="AN50" s="99">
        <f>'Matrice Var-Covar'!AM86</f>
        <v>2.1738870393467778E-3</v>
      </c>
      <c r="AO50" s="99">
        <f>'Matrice Var-Covar'!AN86</f>
        <v>1.1517731352447179E-2</v>
      </c>
      <c r="AP50" s="99">
        <f>'Matrice Var-Covar'!AO86</f>
        <v>-1.0273559040255168E-3</v>
      </c>
      <c r="AQ50" s="99">
        <f>'Matrice Var-Covar'!AP86</f>
        <v>1.1577710210052343E-2</v>
      </c>
      <c r="AR50" s="99">
        <f>'Matrice Var-Covar'!AQ86</f>
        <v>5.9670438472244468E-3</v>
      </c>
      <c r="AS50" s="99">
        <f>'Matrice Var-Covar'!AR86</f>
        <v>-4.3224218391598344E-3</v>
      </c>
      <c r="AT50" s="99">
        <f>'Matrice Var-Covar'!AS86</f>
        <v>1.2871071096568844E-2</v>
      </c>
      <c r="AU50" s="99">
        <f>'Matrice Var-Covar'!AT86</f>
        <v>-8.1552609102523294E-4</v>
      </c>
      <c r="AV50" s="99">
        <f>'Matrice Var-Covar'!AU86</f>
        <v>-2.8018633391324265E-3</v>
      </c>
      <c r="AW50" s="99">
        <f>'Matrice Var-Covar'!AV86</f>
        <v>8.9387138200826589E-3</v>
      </c>
      <c r="AX50" s="99">
        <f>'Matrice Var-Covar'!AW86</f>
        <v>3.4778958621422659E-3</v>
      </c>
      <c r="AY50" s="99">
        <f>'Matrice Var-Covar'!AX86</f>
        <v>7.9188817039330516E-3</v>
      </c>
      <c r="AZ50" s="99">
        <f>'Matrice Var-Covar'!AY86</f>
        <v>1.4956630408014321E-3</v>
      </c>
      <c r="BA50" s="99">
        <f>'Matrice Var-Covar'!AZ86</f>
        <v>4.8235104375173848E-3</v>
      </c>
      <c r="BC50" s="10"/>
      <c r="BD50" s="10"/>
      <c r="BM50" s="26"/>
      <c r="BN50" s="26"/>
      <c r="BO50" s="26"/>
      <c r="BP50" s="26"/>
      <c r="BQ50" s="26"/>
    </row>
    <row r="51" spans="3:69" ht="14" thickBot="1">
      <c r="C51" s="25" t="str">
        <f>'Matrice Var-Covar'!B87</f>
        <v>INTESA SANPAOLO</v>
      </c>
      <c r="D51" s="99">
        <f>'Matrice Var-Covar'!C87</f>
        <v>1.0034112492042821E-2</v>
      </c>
      <c r="E51" s="99">
        <f>'Matrice Var-Covar'!D87</f>
        <v>3.3958489057359736E-2</v>
      </c>
      <c r="F51" s="99">
        <f>'Matrice Var-Covar'!E87</f>
        <v>2.7646565687625232E-2</v>
      </c>
      <c r="G51" s="99">
        <f>'Matrice Var-Covar'!F87</f>
        <v>5.1766925297981993E-3</v>
      </c>
      <c r="H51" s="99">
        <f>'Matrice Var-Covar'!G87</f>
        <v>3.1735705293176174E-2</v>
      </c>
      <c r="I51" s="99">
        <f>'Matrice Var-Covar'!H87</f>
        <v>1.745937517943208E-2</v>
      </c>
      <c r="J51" s="99">
        <f>'Matrice Var-Covar'!I87</f>
        <v>3.4181616646049483E-2</v>
      </c>
      <c r="K51" s="99">
        <f>'Matrice Var-Covar'!J87</f>
        <v>5.6891621499205701E-3</v>
      </c>
      <c r="L51" s="99">
        <f>'Matrice Var-Covar'!K87</f>
        <v>3.4359698342515427E-2</v>
      </c>
      <c r="M51" s="99">
        <f>'Matrice Var-Covar'!L87</f>
        <v>1.5082874022291522E-2</v>
      </c>
      <c r="N51" s="99">
        <f>'Matrice Var-Covar'!M87</f>
        <v>4.0246757487219509E-2</v>
      </c>
      <c r="O51" s="99">
        <f>'Matrice Var-Covar'!N87</f>
        <v>6.299691952914567E-2</v>
      </c>
      <c r="P51" s="99">
        <f>'Matrice Var-Covar'!O87</f>
        <v>3.3960487363620416E-2</v>
      </c>
      <c r="Q51" s="99">
        <f>'Matrice Var-Covar'!P87</f>
        <v>1.3306217983467827E-2</v>
      </c>
      <c r="R51" s="99">
        <f>'Matrice Var-Covar'!Q87</f>
        <v>3.5567448922482668E-2</v>
      </c>
      <c r="S51" s="99">
        <f>'Matrice Var-Covar'!R87</f>
        <v>5.7087160669739005E-2</v>
      </c>
      <c r="T51" s="99">
        <f>'Matrice Var-Covar'!S87</f>
        <v>6.7302634595492961E-2</v>
      </c>
      <c r="U51" s="99">
        <f>'Matrice Var-Covar'!T87</f>
        <v>2.2251827238397213E-2</v>
      </c>
      <c r="V51" s="99">
        <f>'Matrice Var-Covar'!U87</f>
        <v>4.9811611574497615E-2</v>
      </c>
      <c r="W51" s="99">
        <f>'Matrice Var-Covar'!V87</f>
        <v>2.5658529012234428E-2</v>
      </c>
      <c r="X51" s="99">
        <f>'Matrice Var-Covar'!W87</f>
        <v>3.7068179717856767E-2</v>
      </c>
      <c r="Y51" s="99">
        <f>'Matrice Var-Covar'!X87</f>
        <v>6.9995367602533401E-2</v>
      </c>
      <c r="Z51" s="99">
        <f>'Matrice Var-Covar'!Y87</f>
        <v>3.1173591781019461E-2</v>
      </c>
      <c r="AA51" s="99">
        <f>'Matrice Var-Covar'!Z87</f>
        <v>4.5791442090263444E-2</v>
      </c>
      <c r="AB51" s="99">
        <f>'Matrice Var-Covar'!AA87</f>
        <v>2.6656546878247478E-2</v>
      </c>
      <c r="AC51" s="99">
        <f>'Matrice Var-Covar'!AB87</f>
        <v>1.2478669903175536E-2</v>
      </c>
      <c r="AD51" s="99">
        <f>'Matrice Var-Covar'!AC87</f>
        <v>8.6056697285876466E-3</v>
      </c>
      <c r="AE51" s="99">
        <f>'Matrice Var-Covar'!AD87</f>
        <v>2.8078850812886604E-2</v>
      </c>
      <c r="AF51" s="99">
        <f>'Matrice Var-Covar'!AE87</f>
        <v>4.6010013781072109E-3</v>
      </c>
      <c r="AG51" s="99">
        <f>'Matrice Var-Covar'!AF87</f>
        <v>0.13369415517596323</v>
      </c>
      <c r="AH51" s="99">
        <f>'Matrice Var-Covar'!AG87</f>
        <v>2.7764602141010626E-2</v>
      </c>
      <c r="AI51" s="99">
        <f>'Matrice Var-Covar'!AH87</f>
        <v>1.4250647077380676E-2</v>
      </c>
      <c r="AJ51" s="99">
        <f>'Matrice Var-Covar'!AI87</f>
        <v>2.2984995160833965E-2</v>
      </c>
      <c r="AK51" s="99">
        <f>'Matrice Var-Covar'!AJ87</f>
        <v>1.875577162771859E-2</v>
      </c>
      <c r="AL51" s="99">
        <f>'Matrice Var-Covar'!AK87</f>
        <v>8.8714807825393139E-3</v>
      </c>
      <c r="AM51" s="99">
        <f>'Matrice Var-Covar'!AL87</f>
        <v>4.0067789099091757E-3</v>
      </c>
      <c r="AN51" s="99">
        <f>'Matrice Var-Covar'!AM87</f>
        <v>5.014052742763582E-2</v>
      </c>
      <c r="AO51" s="99">
        <f>'Matrice Var-Covar'!AN87</f>
        <v>3.7597483028596008E-2</v>
      </c>
      <c r="AP51" s="99">
        <f>'Matrice Var-Covar'!AO87</f>
        <v>3.222806394767997E-2</v>
      </c>
      <c r="AQ51" s="99">
        <f>'Matrice Var-Covar'!AP87</f>
        <v>9.6548938101079007E-2</v>
      </c>
      <c r="AR51" s="99">
        <f>'Matrice Var-Covar'!AQ87</f>
        <v>3.524979838149081E-2</v>
      </c>
      <c r="AS51" s="99">
        <f>'Matrice Var-Covar'!AR87</f>
        <v>2.8804372084034711E-2</v>
      </c>
      <c r="AT51" s="99">
        <f>'Matrice Var-Covar'!AS87</f>
        <v>1.7102809700685184E-2</v>
      </c>
      <c r="AU51" s="99">
        <f>'Matrice Var-Covar'!AT87</f>
        <v>6.5675653333652599E-3</v>
      </c>
      <c r="AV51" s="99">
        <f>'Matrice Var-Covar'!AU87</f>
        <v>2.365269638906068E-2</v>
      </c>
      <c r="AW51" s="99">
        <f>'Matrice Var-Covar'!AV87</f>
        <v>1.4365151989570342E-2</v>
      </c>
      <c r="AX51" s="99">
        <f>'Matrice Var-Covar'!AW87</f>
        <v>1.8657120902190075E-2</v>
      </c>
      <c r="AY51" s="99">
        <f>'Matrice Var-Covar'!AX87</f>
        <v>4.8926269177976989E-2</v>
      </c>
      <c r="AZ51" s="99">
        <f>'Matrice Var-Covar'!AY87</f>
        <v>3.63794112138442E-2</v>
      </c>
      <c r="BA51" s="99">
        <f>'Matrice Var-Covar'!AZ87</f>
        <v>7.5050306619684537E-2</v>
      </c>
      <c r="BC51" s="10"/>
      <c r="BD51" s="10"/>
      <c r="BM51" s="26"/>
      <c r="BN51" s="26"/>
      <c r="BO51" s="26"/>
      <c r="BP51" s="26"/>
      <c r="BQ51" s="26"/>
    </row>
    <row r="52" spans="3:69" ht="14" thickBot="1">
      <c r="C52" s="25" t="str">
        <f>'Matrice Var-Covar'!B88</f>
        <v>SCHNEIDER ELECTRIC SE</v>
      </c>
      <c r="D52" s="99">
        <f>'Matrice Var-Covar'!C88</f>
        <v>1.9557139654812396E-2</v>
      </c>
      <c r="E52" s="99">
        <f>'Matrice Var-Covar'!D88</f>
        <v>3.4172207551346284E-2</v>
      </c>
      <c r="F52" s="99">
        <f>'Matrice Var-Covar'!E88</f>
        <v>2.0249405956983886E-2</v>
      </c>
      <c r="G52" s="99">
        <f>'Matrice Var-Covar'!F88</f>
        <v>1.5154096791659293E-2</v>
      </c>
      <c r="H52" s="99">
        <f>'Matrice Var-Covar'!G88</f>
        <v>2.2378883256194006E-2</v>
      </c>
      <c r="I52" s="99">
        <f>'Matrice Var-Covar'!H88</f>
        <v>2.107895128206598E-2</v>
      </c>
      <c r="J52" s="99">
        <f>'Matrice Var-Covar'!I88</f>
        <v>3.740542322696977E-2</v>
      </c>
      <c r="K52" s="99">
        <f>'Matrice Var-Covar'!J88</f>
        <v>5.4206517229905375E-3</v>
      </c>
      <c r="L52" s="99">
        <f>'Matrice Var-Covar'!K88</f>
        <v>2.598389167173307E-2</v>
      </c>
      <c r="M52" s="99">
        <f>'Matrice Var-Covar'!L88</f>
        <v>9.4023017464362878E-3</v>
      </c>
      <c r="N52" s="99">
        <f>'Matrice Var-Covar'!M88</f>
        <v>3.4004147738281941E-2</v>
      </c>
      <c r="O52" s="99">
        <f>'Matrice Var-Covar'!N88</f>
        <v>3.6746549460486159E-2</v>
      </c>
      <c r="P52" s="99">
        <f>'Matrice Var-Covar'!O88</f>
        <v>3.8851681100743225E-2</v>
      </c>
      <c r="Q52" s="99">
        <f>'Matrice Var-Covar'!P88</f>
        <v>-5.1973652090390977E-4</v>
      </c>
      <c r="R52" s="99">
        <f>'Matrice Var-Covar'!Q88</f>
        <v>3.1097676771185988E-2</v>
      </c>
      <c r="S52" s="99">
        <f>'Matrice Var-Covar'!R88</f>
        <v>5.0644854234395027E-2</v>
      </c>
      <c r="T52" s="99">
        <f>'Matrice Var-Covar'!S88</f>
        <v>3.2389909513951154E-2</v>
      </c>
      <c r="U52" s="99">
        <f>'Matrice Var-Covar'!T88</f>
        <v>1.0797563476760409E-2</v>
      </c>
      <c r="V52" s="99">
        <f>'Matrice Var-Covar'!U88</f>
        <v>4.8934956428149566E-2</v>
      </c>
      <c r="W52" s="99">
        <f>'Matrice Var-Covar'!V88</f>
        <v>1.5612206059905031E-2</v>
      </c>
      <c r="X52" s="99">
        <f>'Matrice Var-Covar'!W88</f>
        <v>4.271307752421194E-2</v>
      </c>
      <c r="Y52" s="99">
        <f>'Matrice Var-Covar'!X88</f>
        <v>4.4780050423977646E-2</v>
      </c>
      <c r="Z52" s="99">
        <f>'Matrice Var-Covar'!Y88</f>
        <v>3.1748802494076273E-2</v>
      </c>
      <c r="AA52" s="99">
        <f>'Matrice Var-Covar'!Z88</f>
        <v>1.652468555243651E-2</v>
      </c>
      <c r="AB52" s="99">
        <f>'Matrice Var-Covar'!AA88</f>
        <v>-1.0658589603598256E-3</v>
      </c>
      <c r="AC52" s="99">
        <f>'Matrice Var-Covar'!AB88</f>
        <v>2.5751271199877719E-3</v>
      </c>
      <c r="AD52" s="99">
        <f>'Matrice Var-Covar'!AC88</f>
        <v>2.0986139560766993E-2</v>
      </c>
      <c r="AE52" s="99">
        <f>'Matrice Var-Covar'!AD88</f>
        <v>3.0457476278965112E-2</v>
      </c>
      <c r="AF52" s="99">
        <f>'Matrice Var-Covar'!AE88</f>
        <v>1.7561219432243405E-3</v>
      </c>
      <c r="AG52" s="99">
        <f>'Matrice Var-Covar'!AF88</f>
        <v>2.7764602141010626E-2</v>
      </c>
      <c r="AH52" s="99">
        <f>'Matrice Var-Covar'!AG88</f>
        <v>5.8893678568195426E-2</v>
      </c>
      <c r="AI52" s="99">
        <f>'Matrice Var-Covar'!AH88</f>
        <v>-2.7166339369346319E-3</v>
      </c>
      <c r="AJ52" s="99">
        <f>'Matrice Var-Covar'!AI88</f>
        <v>3.1188354358487991E-2</v>
      </c>
      <c r="AK52" s="99">
        <f>'Matrice Var-Covar'!AJ88</f>
        <v>9.6933507579400058E-3</v>
      </c>
      <c r="AL52" s="99">
        <f>'Matrice Var-Covar'!AK88</f>
        <v>1.8494028295564244E-3</v>
      </c>
      <c r="AM52" s="99">
        <f>'Matrice Var-Covar'!AL88</f>
        <v>9.1747083647499925E-3</v>
      </c>
      <c r="AN52" s="99">
        <f>'Matrice Var-Covar'!AM88</f>
        <v>3.3131969959747889E-2</v>
      </c>
      <c r="AO52" s="99">
        <f>'Matrice Var-Covar'!AN88</f>
        <v>3.2246255500304098E-2</v>
      </c>
      <c r="AP52" s="99">
        <f>'Matrice Var-Covar'!AO88</f>
        <v>1.8816424191888507E-2</v>
      </c>
      <c r="AQ52" s="99">
        <f>'Matrice Var-Covar'!AP88</f>
        <v>4.8117992067136212E-2</v>
      </c>
      <c r="AR52" s="99">
        <f>'Matrice Var-Covar'!AQ88</f>
        <v>2.2519903812888264E-2</v>
      </c>
      <c r="AS52" s="99">
        <f>'Matrice Var-Covar'!AR88</f>
        <v>2.0678745076570478E-2</v>
      </c>
      <c r="AT52" s="99">
        <f>'Matrice Var-Covar'!AS88</f>
        <v>-4.1259676951506631E-3</v>
      </c>
      <c r="AU52" s="99">
        <f>'Matrice Var-Covar'!AT88</f>
        <v>1.3611101211683962E-2</v>
      </c>
      <c r="AV52" s="99">
        <f>'Matrice Var-Covar'!AU88</f>
        <v>1.5331870207827905E-2</v>
      </c>
      <c r="AW52" s="99">
        <f>'Matrice Var-Covar'!AV88</f>
        <v>-2.6214517321538778E-3</v>
      </c>
      <c r="AX52" s="99">
        <f>'Matrice Var-Covar'!AW88</f>
        <v>2.3058747459431875E-2</v>
      </c>
      <c r="AY52" s="99">
        <f>'Matrice Var-Covar'!AX88</f>
        <v>3.7816705926080801E-2</v>
      </c>
      <c r="AZ52" s="99">
        <f>'Matrice Var-Covar'!AY88</f>
        <v>2.2323502887341591E-2</v>
      </c>
      <c r="BA52" s="99">
        <f>'Matrice Var-Covar'!AZ88</f>
        <v>4.0288751826395859E-2</v>
      </c>
      <c r="BC52" s="10"/>
      <c r="BD52" s="10"/>
      <c r="BM52" s="26"/>
      <c r="BN52" s="26"/>
      <c r="BO52" s="26"/>
      <c r="BP52" s="26"/>
      <c r="BQ52" s="26"/>
    </row>
    <row r="53" spans="3:69" ht="14" thickBot="1">
      <c r="C53" s="25" t="str">
        <f>'Matrice Var-Covar'!B89</f>
        <v>BANCO BILBAO</v>
      </c>
      <c r="D53" s="99">
        <f>'Matrice Var-Covar'!C89</f>
        <v>6.4380592627687585E-3</v>
      </c>
      <c r="E53" s="99">
        <f>'Matrice Var-Covar'!D89</f>
        <v>-2.3604834872042336E-3</v>
      </c>
      <c r="F53" s="99">
        <f>'Matrice Var-Covar'!E89</f>
        <v>2.5125669708573788E-3</v>
      </c>
      <c r="G53" s="99">
        <f>'Matrice Var-Covar'!F89</f>
        <v>1.0371432437035082E-3</v>
      </c>
      <c r="H53" s="99">
        <f>'Matrice Var-Covar'!G89</f>
        <v>4.2310362968058287E-3</v>
      </c>
      <c r="I53" s="99">
        <f>'Matrice Var-Covar'!H89</f>
        <v>-4.7825355182504854E-4</v>
      </c>
      <c r="J53" s="99">
        <f>'Matrice Var-Covar'!I89</f>
        <v>-1.0845883997754274E-3</v>
      </c>
      <c r="K53" s="99">
        <f>'Matrice Var-Covar'!J89</f>
        <v>2.7096517607534815E-2</v>
      </c>
      <c r="L53" s="99">
        <f>'Matrice Var-Covar'!K89</f>
        <v>1.1417636920760876E-2</v>
      </c>
      <c r="M53" s="99">
        <f>'Matrice Var-Covar'!L89</f>
        <v>1.7994275178554679E-2</v>
      </c>
      <c r="N53" s="99">
        <f>'Matrice Var-Covar'!M89</f>
        <v>1.7540974964815801E-2</v>
      </c>
      <c r="O53" s="99">
        <f>'Matrice Var-Covar'!N89</f>
        <v>4.338038883242616E-3</v>
      </c>
      <c r="P53" s="99">
        <f>'Matrice Var-Covar'!O89</f>
        <v>6.3582672258621804E-3</v>
      </c>
      <c r="Q53" s="99">
        <f>'Matrice Var-Covar'!P89</f>
        <v>7.5707589659584018E-2</v>
      </c>
      <c r="R53" s="99">
        <f>'Matrice Var-Covar'!Q89</f>
        <v>-3.560110861741126E-4</v>
      </c>
      <c r="S53" s="99">
        <f>'Matrice Var-Covar'!R89</f>
        <v>1.4229852673394034E-2</v>
      </c>
      <c r="T53" s="99">
        <f>'Matrice Var-Covar'!S89</f>
        <v>1.5498384533513456E-2</v>
      </c>
      <c r="U53" s="99">
        <f>'Matrice Var-Covar'!T89</f>
        <v>-2.9615661600256168E-4</v>
      </c>
      <c r="V53" s="99">
        <f>'Matrice Var-Covar'!U89</f>
        <v>4.2348548313200915E-3</v>
      </c>
      <c r="W53" s="99">
        <f>'Matrice Var-Covar'!V89</f>
        <v>4.2674417461884828E-3</v>
      </c>
      <c r="X53" s="99">
        <f>'Matrice Var-Covar'!W89</f>
        <v>-2.2051696710994988E-3</v>
      </c>
      <c r="Y53" s="99">
        <f>'Matrice Var-Covar'!X89</f>
        <v>3.345552536982324E-3</v>
      </c>
      <c r="Z53" s="99">
        <f>'Matrice Var-Covar'!Y89</f>
        <v>-1.0131882654357211E-3</v>
      </c>
      <c r="AA53" s="99">
        <f>'Matrice Var-Covar'!Z89</f>
        <v>6.0558960542760687E-3</v>
      </c>
      <c r="AB53" s="99">
        <f>'Matrice Var-Covar'!AA89</f>
        <v>8.7717582552541959E-2</v>
      </c>
      <c r="AC53" s="99">
        <f>'Matrice Var-Covar'!AB89</f>
        <v>2.1638457937412481E-2</v>
      </c>
      <c r="AD53" s="99">
        <f>'Matrice Var-Covar'!AC89</f>
        <v>-5.179630481258927E-3</v>
      </c>
      <c r="AE53" s="99">
        <f>'Matrice Var-Covar'!AD89</f>
        <v>3.1197002993360859E-3</v>
      </c>
      <c r="AF53" s="99">
        <f>'Matrice Var-Covar'!AE89</f>
        <v>3.8590609953261801E-2</v>
      </c>
      <c r="AG53" s="99">
        <f>'Matrice Var-Covar'!AF89</f>
        <v>1.4250647077380676E-2</v>
      </c>
      <c r="AH53" s="99">
        <f>'Matrice Var-Covar'!AG89</f>
        <v>-2.7166339369346319E-3</v>
      </c>
      <c r="AI53" s="99">
        <f>'Matrice Var-Covar'!AH89</f>
        <v>8.3617832134692163E-2</v>
      </c>
      <c r="AJ53" s="99">
        <f>'Matrice Var-Covar'!AI89</f>
        <v>-3.2718435762600715E-4</v>
      </c>
      <c r="AK53" s="99">
        <f>'Matrice Var-Covar'!AJ89</f>
        <v>5.7197802744806151E-4</v>
      </c>
      <c r="AL53" s="99">
        <f>'Matrice Var-Covar'!AK89</f>
        <v>3.8660595067140181E-2</v>
      </c>
      <c r="AM53" s="99">
        <f>'Matrice Var-Covar'!AL89</f>
        <v>1.9952876372772918E-3</v>
      </c>
      <c r="AN53" s="99">
        <f>'Matrice Var-Covar'!AM89</f>
        <v>9.4540763436680927E-3</v>
      </c>
      <c r="AO53" s="99">
        <f>'Matrice Var-Covar'!AN89</f>
        <v>5.6351970385165673E-3</v>
      </c>
      <c r="AP53" s="99">
        <f>'Matrice Var-Covar'!AO89</f>
        <v>1.2933067326167036E-3</v>
      </c>
      <c r="AQ53" s="99">
        <f>'Matrice Var-Covar'!AP89</f>
        <v>1.8696360863123609E-2</v>
      </c>
      <c r="AR53" s="99">
        <f>'Matrice Var-Covar'!AQ89</f>
        <v>5.9966794163611049E-3</v>
      </c>
      <c r="AS53" s="99">
        <f>'Matrice Var-Covar'!AR89</f>
        <v>-6.4341311327080425E-3</v>
      </c>
      <c r="AT53" s="99">
        <f>'Matrice Var-Covar'!AS89</f>
        <v>3.5306163841578746E-2</v>
      </c>
      <c r="AU53" s="99">
        <f>'Matrice Var-Covar'!AT89</f>
        <v>-1.3532185304452242E-3</v>
      </c>
      <c r="AV53" s="99">
        <f>'Matrice Var-Covar'!AU89</f>
        <v>1.0642153978766629E-3</v>
      </c>
      <c r="AW53" s="99">
        <f>'Matrice Var-Covar'!AV89</f>
        <v>1.6692932475864255E-2</v>
      </c>
      <c r="AX53" s="99">
        <f>'Matrice Var-Covar'!AW89</f>
        <v>2.3270075899674766E-3</v>
      </c>
      <c r="AY53" s="99">
        <f>'Matrice Var-Covar'!AX89</f>
        <v>1.0232702276511848E-2</v>
      </c>
      <c r="AZ53" s="99">
        <f>'Matrice Var-Covar'!AY89</f>
        <v>4.203298985941184E-3</v>
      </c>
      <c r="BA53" s="99">
        <f>'Matrice Var-Covar'!AZ89</f>
        <v>2.002151253759763E-3</v>
      </c>
      <c r="BC53" s="10"/>
      <c r="BD53" s="10"/>
      <c r="BM53" s="26"/>
      <c r="BN53" s="26"/>
      <c r="BO53" s="26"/>
      <c r="BP53" s="26"/>
      <c r="BQ53" s="26"/>
    </row>
    <row r="54" spans="3:69" ht="14" thickBot="1">
      <c r="C54" s="25" t="str">
        <f>'Matrice Var-Covar'!B90</f>
        <v>ADIDAS</v>
      </c>
      <c r="D54" s="99">
        <f>'Matrice Var-Covar'!C90</f>
        <v>2.5287048805010603E-2</v>
      </c>
      <c r="E54" s="99">
        <f>'Matrice Var-Covar'!D90</f>
        <v>2.6036416949279662E-2</v>
      </c>
      <c r="F54" s="99">
        <f>'Matrice Var-Covar'!E90</f>
        <v>1.6294476023858872E-2</v>
      </c>
      <c r="G54" s="99">
        <f>'Matrice Var-Covar'!F90</f>
        <v>1.4989297168038717E-2</v>
      </c>
      <c r="H54" s="99">
        <f>'Matrice Var-Covar'!G90</f>
        <v>2.3235674795044244E-2</v>
      </c>
      <c r="I54" s="99">
        <f>'Matrice Var-Covar'!H90</f>
        <v>1.6588262437029686E-2</v>
      </c>
      <c r="J54" s="99">
        <f>'Matrice Var-Covar'!I90</f>
        <v>3.3104479985568834E-2</v>
      </c>
      <c r="K54" s="99">
        <f>'Matrice Var-Covar'!J90</f>
        <v>8.8677529991574525E-3</v>
      </c>
      <c r="L54" s="99">
        <f>'Matrice Var-Covar'!K90</f>
        <v>2.5086471349720481E-2</v>
      </c>
      <c r="M54" s="99">
        <f>'Matrice Var-Covar'!L90</f>
        <v>9.1458179479815722E-3</v>
      </c>
      <c r="N54" s="99">
        <f>'Matrice Var-Covar'!M90</f>
        <v>1.9534781226867227E-2</v>
      </c>
      <c r="O54" s="99">
        <f>'Matrice Var-Covar'!N90</f>
        <v>3.1310783116331765E-2</v>
      </c>
      <c r="P54" s="99">
        <f>'Matrice Var-Covar'!O90</f>
        <v>3.3122361075364218E-2</v>
      </c>
      <c r="Q54" s="99">
        <f>'Matrice Var-Covar'!P90</f>
        <v>-2.9025104663396588E-3</v>
      </c>
      <c r="R54" s="99">
        <f>'Matrice Var-Covar'!Q90</f>
        <v>1.8391649546427285E-2</v>
      </c>
      <c r="S54" s="99">
        <f>'Matrice Var-Covar'!R90</f>
        <v>3.8807256350638142E-2</v>
      </c>
      <c r="T54" s="99">
        <f>'Matrice Var-Covar'!S90</f>
        <v>2.1282650077819616E-2</v>
      </c>
      <c r="U54" s="99">
        <f>'Matrice Var-Covar'!T90</f>
        <v>1.0646099329399063E-2</v>
      </c>
      <c r="V54" s="99">
        <f>'Matrice Var-Covar'!U90</f>
        <v>4.0296744313094497E-2</v>
      </c>
      <c r="W54" s="99">
        <f>'Matrice Var-Covar'!V90</f>
        <v>1.5109473586814196E-2</v>
      </c>
      <c r="X54" s="99">
        <f>'Matrice Var-Covar'!W90</f>
        <v>3.2786548129894601E-2</v>
      </c>
      <c r="Y54" s="99">
        <f>'Matrice Var-Covar'!X90</f>
        <v>3.5333256317273201E-2</v>
      </c>
      <c r="Z54" s="99">
        <f>'Matrice Var-Covar'!Y90</f>
        <v>2.0525586865598223E-2</v>
      </c>
      <c r="AA54" s="99">
        <f>'Matrice Var-Covar'!Z90</f>
        <v>1.2144968265285371E-2</v>
      </c>
      <c r="AB54" s="99">
        <f>'Matrice Var-Covar'!AA90</f>
        <v>3.1228993863966804E-3</v>
      </c>
      <c r="AC54" s="99">
        <f>'Matrice Var-Covar'!AB90</f>
        <v>2.7181695371096249E-3</v>
      </c>
      <c r="AD54" s="99">
        <f>'Matrice Var-Covar'!AC90</f>
        <v>1.5944441250620469E-2</v>
      </c>
      <c r="AE54" s="99">
        <f>'Matrice Var-Covar'!AD90</f>
        <v>2.7134119126518703E-2</v>
      </c>
      <c r="AF54" s="99">
        <f>'Matrice Var-Covar'!AE90</f>
        <v>4.934725352227106E-3</v>
      </c>
      <c r="AG54" s="99">
        <f>'Matrice Var-Covar'!AF90</f>
        <v>2.2984995160833965E-2</v>
      </c>
      <c r="AH54" s="99">
        <f>'Matrice Var-Covar'!AG90</f>
        <v>3.1188354358487991E-2</v>
      </c>
      <c r="AI54" s="99">
        <f>'Matrice Var-Covar'!AH90</f>
        <v>-3.2718435762600715E-4</v>
      </c>
      <c r="AJ54" s="99">
        <f>'Matrice Var-Covar'!AI90</f>
        <v>6.1609444792572521E-2</v>
      </c>
      <c r="AK54" s="99">
        <f>'Matrice Var-Covar'!AJ90</f>
        <v>3.9187516975776734E-3</v>
      </c>
      <c r="AL54" s="99">
        <f>'Matrice Var-Covar'!AK90</f>
        <v>2.4206747861344803E-3</v>
      </c>
      <c r="AM54" s="99">
        <f>'Matrice Var-Covar'!AL90</f>
        <v>1.0011690324929103E-2</v>
      </c>
      <c r="AN54" s="99">
        <f>'Matrice Var-Covar'!AM90</f>
        <v>2.8699664558073205E-2</v>
      </c>
      <c r="AO54" s="99">
        <f>'Matrice Var-Covar'!AN90</f>
        <v>3.0535779615397763E-2</v>
      </c>
      <c r="AP54" s="99">
        <f>'Matrice Var-Covar'!AO90</f>
        <v>1.3454894009735926E-2</v>
      </c>
      <c r="AQ54" s="99">
        <f>'Matrice Var-Covar'!AP90</f>
        <v>3.6833760120105002E-2</v>
      </c>
      <c r="AR54" s="99">
        <f>'Matrice Var-Covar'!AQ90</f>
        <v>2.1439797401939714E-2</v>
      </c>
      <c r="AS54" s="99">
        <f>'Matrice Var-Covar'!AR90</f>
        <v>1.2545832986138795E-2</v>
      </c>
      <c r="AT54" s="99">
        <f>'Matrice Var-Covar'!AS90</f>
        <v>4.6190907680645029E-4</v>
      </c>
      <c r="AU54" s="99">
        <f>'Matrice Var-Covar'!AT90</f>
        <v>1.4344371342165874E-2</v>
      </c>
      <c r="AV54" s="99">
        <f>'Matrice Var-Covar'!AU90</f>
        <v>1.7529853869807845E-2</v>
      </c>
      <c r="AW54" s="99">
        <f>'Matrice Var-Covar'!AV90</f>
        <v>-8.1614501705757434E-3</v>
      </c>
      <c r="AX54" s="99">
        <f>'Matrice Var-Covar'!AW90</f>
        <v>1.7013441056629719E-2</v>
      </c>
      <c r="AY54" s="99">
        <f>'Matrice Var-Covar'!AX90</f>
        <v>2.7076987991946067E-2</v>
      </c>
      <c r="AZ54" s="99">
        <f>'Matrice Var-Covar'!AY90</f>
        <v>2.5169047892805552E-2</v>
      </c>
      <c r="BA54" s="99">
        <f>'Matrice Var-Covar'!AZ90</f>
        <v>2.5681474286231569E-2</v>
      </c>
      <c r="BC54" s="10"/>
      <c r="BD54" s="10"/>
      <c r="BM54" s="26"/>
      <c r="BN54" s="26"/>
      <c r="BO54" s="26"/>
      <c r="BP54" s="26"/>
      <c r="BQ54" s="26"/>
    </row>
    <row r="55" spans="3:69" ht="14" thickBot="1">
      <c r="C55" s="25" t="str">
        <f>'Matrice Var-Covar'!B91</f>
        <v>ORANGE</v>
      </c>
      <c r="D55" s="99">
        <f>'Matrice Var-Covar'!C91</f>
        <v>6.2649297694940768E-3</v>
      </c>
      <c r="E55" s="99">
        <f>'Matrice Var-Covar'!D91</f>
        <v>1.7890259923309788E-2</v>
      </c>
      <c r="F55" s="99">
        <f>'Matrice Var-Covar'!E91</f>
        <v>1.1192949877150424E-2</v>
      </c>
      <c r="G55" s="99">
        <f>'Matrice Var-Covar'!F91</f>
        <v>8.728392705970367E-3</v>
      </c>
      <c r="H55" s="99">
        <f>'Matrice Var-Covar'!G91</f>
        <v>1.2992727616135171E-2</v>
      </c>
      <c r="I55" s="99">
        <f>'Matrice Var-Covar'!H91</f>
        <v>1.2854815475285431E-2</v>
      </c>
      <c r="J55" s="99">
        <f>'Matrice Var-Covar'!I91</f>
        <v>1.762253131482993E-2</v>
      </c>
      <c r="K55" s="99">
        <f>'Matrice Var-Covar'!J91</f>
        <v>-6.9951474209141949E-4</v>
      </c>
      <c r="L55" s="99">
        <f>'Matrice Var-Covar'!K91</f>
        <v>1.4520086270803929E-2</v>
      </c>
      <c r="M55" s="99">
        <f>'Matrice Var-Covar'!L91</f>
        <v>4.3781757322011606E-3</v>
      </c>
      <c r="N55" s="99">
        <f>'Matrice Var-Covar'!M91</f>
        <v>2.2144431914541528E-2</v>
      </c>
      <c r="O55" s="99">
        <f>'Matrice Var-Covar'!N91</f>
        <v>2.0945632180855541E-2</v>
      </c>
      <c r="P55" s="99">
        <f>'Matrice Var-Covar'!O91</f>
        <v>1.2259778564313061E-2</v>
      </c>
      <c r="Q55" s="99">
        <f>'Matrice Var-Covar'!P91</f>
        <v>3.9411619738800342E-3</v>
      </c>
      <c r="R55" s="99">
        <f>'Matrice Var-Covar'!Q91</f>
        <v>2.0240462357066582E-2</v>
      </c>
      <c r="S55" s="99">
        <f>'Matrice Var-Covar'!R91</f>
        <v>1.7693453713062971E-2</v>
      </c>
      <c r="T55" s="99">
        <f>'Matrice Var-Covar'!S91</f>
        <v>1.3691624854670617E-2</v>
      </c>
      <c r="U55" s="99">
        <f>'Matrice Var-Covar'!T91</f>
        <v>2.2798259973493499E-2</v>
      </c>
      <c r="V55" s="99">
        <f>'Matrice Var-Covar'!U91</f>
        <v>1.745968175997667E-2</v>
      </c>
      <c r="W55" s="99">
        <f>'Matrice Var-Covar'!V91</f>
        <v>8.1326275242740789E-3</v>
      </c>
      <c r="X55" s="99">
        <f>'Matrice Var-Covar'!W91</f>
        <v>1.2095162345249502E-2</v>
      </c>
      <c r="Y55" s="99">
        <f>'Matrice Var-Covar'!X91</f>
        <v>1.744894474384583E-2</v>
      </c>
      <c r="Z55" s="99">
        <f>'Matrice Var-Covar'!Y91</f>
        <v>1.5750455972491608E-2</v>
      </c>
      <c r="AA55" s="99">
        <f>'Matrice Var-Covar'!Z91</f>
        <v>1.9179018962636754E-2</v>
      </c>
      <c r="AB55" s="99">
        <f>'Matrice Var-Covar'!AA91</f>
        <v>-1.9642442856637635E-3</v>
      </c>
      <c r="AC55" s="99">
        <f>'Matrice Var-Covar'!AB91</f>
        <v>2.1898082918445192E-3</v>
      </c>
      <c r="AD55" s="99">
        <f>'Matrice Var-Covar'!AC91</f>
        <v>7.6830419563685918E-3</v>
      </c>
      <c r="AE55" s="99">
        <f>'Matrice Var-Covar'!AD91</f>
        <v>8.3834478201325526E-3</v>
      </c>
      <c r="AF55" s="99">
        <f>'Matrice Var-Covar'!AE91</f>
        <v>-2.3960905847103912E-3</v>
      </c>
      <c r="AG55" s="99">
        <f>'Matrice Var-Covar'!AF91</f>
        <v>1.875577162771859E-2</v>
      </c>
      <c r="AH55" s="99">
        <f>'Matrice Var-Covar'!AG91</f>
        <v>9.6933507579400058E-3</v>
      </c>
      <c r="AI55" s="99">
        <f>'Matrice Var-Covar'!AH91</f>
        <v>5.7197802744806151E-4</v>
      </c>
      <c r="AJ55" s="99">
        <f>'Matrice Var-Covar'!AI91</f>
        <v>3.9187516975776734E-3</v>
      </c>
      <c r="AK55" s="99">
        <f>'Matrice Var-Covar'!AJ91</f>
        <v>5.0244301931008969E-2</v>
      </c>
      <c r="AL55" s="99">
        <f>'Matrice Var-Covar'!AK91</f>
        <v>-1.1578609377635729E-3</v>
      </c>
      <c r="AM55" s="99">
        <f>'Matrice Var-Covar'!AL91</f>
        <v>2.6685730534847648E-3</v>
      </c>
      <c r="AN55" s="99">
        <f>'Matrice Var-Covar'!AM91</f>
        <v>1.4448302760926825E-2</v>
      </c>
      <c r="AO55" s="99">
        <f>'Matrice Var-Covar'!AN91</f>
        <v>1.4068775465446468E-2</v>
      </c>
      <c r="AP55" s="99">
        <f>'Matrice Var-Covar'!AO91</f>
        <v>2.281244461050945E-2</v>
      </c>
      <c r="AQ55" s="99">
        <f>'Matrice Var-Covar'!AP91</f>
        <v>2.0596253253867543E-2</v>
      </c>
      <c r="AR55" s="99">
        <f>'Matrice Var-Covar'!AQ91</f>
        <v>2.8163308757673949E-2</v>
      </c>
      <c r="AS55" s="99">
        <f>'Matrice Var-Covar'!AR91</f>
        <v>2.1124535914659095E-2</v>
      </c>
      <c r="AT55" s="99">
        <f>'Matrice Var-Covar'!AS91</f>
        <v>6.9173552800242582E-4</v>
      </c>
      <c r="AU55" s="99">
        <f>'Matrice Var-Covar'!AT91</f>
        <v>2.103099605202927E-3</v>
      </c>
      <c r="AV55" s="99">
        <f>'Matrice Var-Covar'!AU91</f>
        <v>1.2195630669885691E-2</v>
      </c>
      <c r="AW55" s="99">
        <f>'Matrice Var-Covar'!AV91</f>
        <v>7.0823335356028985E-3</v>
      </c>
      <c r="AX55" s="99">
        <f>'Matrice Var-Covar'!AW91</f>
        <v>6.2804775088952259E-3</v>
      </c>
      <c r="AY55" s="99">
        <f>'Matrice Var-Covar'!AX91</f>
        <v>1.408939962999186E-2</v>
      </c>
      <c r="AZ55" s="99">
        <f>'Matrice Var-Covar'!AY91</f>
        <v>1.5795139579960701E-2</v>
      </c>
      <c r="BA55" s="99">
        <f>'Matrice Var-Covar'!AZ91</f>
        <v>1.5459287543318562E-2</v>
      </c>
      <c r="BC55" s="10"/>
      <c r="BD55" s="10"/>
      <c r="BM55" s="26"/>
      <c r="BN55" s="26"/>
      <c r="BO55" s="26"/>
      <c r="BP55" s="26"/>
      <c r="BQ55" s="26"/>
    </row>
    <row r="56" spans="3:69" ht="14" thickBot="1">
      <c r="C56" s="25" t="str">
        <f>'Matrice Var-Covar'!B92</f>
        <v>TELEFONICA</v>
      </c>
      <c r="D56" s="99">
        <f>'Matrice Var-Covar'!C92</f>
        <v>-8.1301640882718951E-4</v>
      </c>
      <c r="E56" s="99">
        <f>'Matrice Var-Covar'!D92</f>
        <v>-1.0940358319478443E-3</v>
      </c>
      <c r="F56" s="99">
        <f>'Matrice Var-Covar'!E92</f>
        <v>-1.5274866875028979E-3</v>
      </c>
      <c r="G56" s="99">
        <f>'Matrice Var-Covar'!F92</f>
        <v>-2.3669644136847211E-3</v>
      </c>
      <c r="H56" s="99">
        <f>'Matrice Var-Covar'!G92</f>
        <v>-2.1758696905675693E-3</v>
      </c>
      <c r="I56" s="99">
        <f>'Matrice Var-Covar'!H92</f>
        <v>-1.5621109092344065E-3</v>
      </c>
      <c r="J56" s="99">
        <f>'Matrice Var-Covar'!I92</f>
        <v>1.5525203859189161E-3</v>
      </c>
      <c r="K56" s="99">
        <f>'Matrice Var-Covar'!J92</f>
        <v>1.9760573729820173E-2</v>
      </c>
      <c r="L56" s="99">
        <f>'Matrice Var-Covar'!K92</f>
        <v>1.9050619910044235E-3</v>
      </c>
      <c r="M56" s="99">
        <f>'Matrice Var-Covar'!L92</f>
        <v>1.1757238024572261E-3</v>
      </c>
      <c r="N56" s="99">
        <f>'Matrice Var-Covar'!M92</f>
        <v>-1.7714642597624532E-3</v>
      </c>
      <c r="O56" s="99">
        <f>'Matrice Var-Covar'!N92</f>
        <v>-9.2410315567984902E-4</v>
      </c>
      <c r="P56" s="99">
        <f>'Matrice Var-Covar'!O92</f>
        <v>6.5126729622836188E-3</v>
      </c>
      <c r="Q56" s="99">
        <f>'Matrice Var-Covar'!P92</f>
        <v>3.6755709621443478E-2</v>
      </c>
      <c r="R56" s="99">
        <f>'Matrice Var-Covar'!Q92</f>
        <v>5.7628267736309358E-4</v>
      </c>
      <c r="S56" s="99">
        <f>'Matrice Var-Covar'!R92</f>
        <v>1.5153360219293774E-2</v>
      </c>
      <c r="T56" s="99">
        <f>'Matrice Var-Covar'!S92</f>
        <v>4.9721514515645941E-4</v>
      </c>
      <c r="U56" s="99">
        <f>'Matrice Var-Covar'!T92</f>
        <v>-1.0655843999837721E-3</v>
      </c>
      <c r="V56" s="99">
        <f>'Matrice Var-Covar'!U92</f>
        <v>5.2719255028664917E-3</v>
      </c>
      <c r="W56" s="99">
        <f>'Matrice Var-Covar'!V92</f>
        <v>-2.7255100586119842E-3</v>
      </c>
      <c r="X56" s="99">
        <f>'Matrice Var-Covar'!W92</f>
        <v>1.9982187078500481E-3</v>
      </c>
      <c r="Y56" s="99">
        <f>'Matrice Var-Covar'!X92</f>
        <v>-8.8126895192974634E-4</v>
      </c>
      <c r="Z56" s="99">
        <f>'Matrice Var-Covar'!Y92</f>
        <v>-1.0328754488961561E-3</v>
      </c>
      <c r="AA56" s="99">
        <f>'Matrice Var-Covar'!Z92</f>
        <v>2.2235255727175544E-3</v>
      </c>
      <c r="AB56" s="99">
        <f>'Matrice Var-Covar'!AA92</f>
        <v>3.6500883650144679E-2</v>
      </c>
      <c r="AC56" s="99">
        <f>'Matrice Var-Covar'!AB92</f>
        <v>1.6179403426453538E-2</v>
      </c>
      <c r="AD56" s="99">
        <f>'Matrice Var-Covar'!AC92</f>
        <v>-3.2327622176187122E-3</v>
      </c>
      <c r="AE56" s="99">
        <f>'Matrice Var-Covar'!AD92</f>
        <v>-7.7189683499530454E-3</v>
      </c>
      <c r="AF56" s="99">
        <f>'Matrice Var-Covar'!AE92</f>
        <v>2.8170424715802441E-2</v>
      </c>
      <c r="AG56" s="99">
        <f>'Matrice Var-Covar'!AF92</f>
        <v>8.8714807825393139E-3</v>
      </c>
      <c r="AH56" s="99">
        <f>'Matrice Var-Covar'!AG92</f>
        <v>1.8494028295564244E-3</v>
      </c>
      <c r="AI56" s="99">
        <f>'Matrice Var-Covar'!AH92</f>
        <v>3.8660595067140181E-2</v>
      </c>
      <c r="AJ56" s="99">
        <f>'Matrice Var-Covar'!AI92</f>
        <v>2.4206747861344803E-3</v>
      </c>
      <c r="AK56" s="99">
        <f>'Matrice Var-Covar'!AJ92</f>
        <v>-1.1578609377635729E-3</v>
      </c>
      <c r="AL56" s="99">
        <f>'Matrice Var-Covar'!AK92</f>
        <v>4.8175351671255418E-2</v>
      </c>
      <c r="AM56" s="99">
        <f>'Matrice Var-Covar'!AL92</f>
        <v>-3.4006726596858472E-3</v>
      </c>
      <c r="AN56" s="99">
        <f>'Matrice Var-Covar'!AM92</f>
        <v>1.4077910846380724E-3</v>
      </c>
      <c r="AO56" s="99">
        <f>'Matrice Var-Covar'!AN92</f>
        <v>-1.8111227700180323E-4</v>
      </c>
      <c r="AP56" s="99">
        <f>'Matrice Var-Covar'!AO92</f>
        <v>-3.5532478655249111E-3</v>
      </c>
      <c r="AQ56" s="99">
        <f>'Matrice Var-Covar'!AP92</f>
        <v>5.6221067341442939E-3</v>
      </c>
      <c r="AR56" s="99">
        <f>'Matrice Var-Covar'!AQ92</f>
        <v>5.1543870445447948E-3</v>
      </c>
      <c r="AS56" s="99">
        <f>'Matrice Var-Covar'!AR92</f>
        <v>-5.9307805048585682E-3</v>
      </c>
      <c r="AT56" s="99">
        <f>'Matrice Var-Covar'!AS92</f>
        <v>2.1002235409189832E-2</v>
      </c>
      <c r="AU56" s="99">
        <f>'Matrice Var-Covar'!AT92</f>
        <v>2.7133908861919808E-4</v>
      </c>
      <c r="AV56" s="99">
        <f>'Matrice Var-Covar'!AU92</f>
        <v>-1.8956737934853357E-3</v>
      </c>
      <c r="AW56" s="99">
        <f>'Matrice Var-Covar'!AV92</f>
        <v>1.3345406914974696E-2</v>
      </c>
      <c r="AX56" s="99">
        <f>'Matrice Var-Covar'!AW92</f>
        <v>-1.8156134642629516E-3</v>
      </c>
      <c r="AY56" s="99">
        <f>'Matrice Var-Covar'!AX92</f>
        <v>1.8833374616696497E-3</v>
      </c>
      <c r="AZ56" s="99">
        <f>'Matrice Var-Covar'!AY92</f>
        <v>1.6756623949572536E-3</v>
      </c>
      <c r="BA56" s="99">
        <f>'Matrice Var-Covar'!AZ92</f>
        <v>3.3513465908086917E-3</v>
      </c>
      <c r="BC56" s="10"/>
      <c r="BD56" s="10"/>
      <c r="BM56" s="26"/>
      <c r="BN56" s="26"/>
      <c r="BO56" s="26"/>
      <c r="BP56" s="26"/>
      <c r="BQ56" s="26"/>
    </row>
    <row r="57" spans="3:69" ht="14" thickBot="1">
      <c r="C57" s="25" t="str">
        <f>'Matrice Var-Covar'!B93</f>
        <v>FRESENIUS</v>
      </c>
      <c r="D57" s="99">
        <f>'Matrice Var-Covar'!C93</f>
        <v>1.2050257060128713E-2</v>
      </c>
      <c r="E57" s="99">
        <f>'Matrice Var-Covar'!D93</f>
        <v>5.3770835039477207E-3</v>
      </c>
      <c r="F57" s="99">
        <f>'Matrice Var-Covar'!E93</f>
        <v>8.1927001722049662E-3</v>
      </c>
      <c r="G57" s="99">
        <f>'Matrice Var-Covar'!F93</f>
        <v>8.0599730145998194E-3</v>
      </c>
      <c r="H57" s="99">
        <f>'Matrice Var-Covar'!G93</f>
        <v>1.0345323123761959E-2</v>
      </c>
      <c r="I57" s="99">
        <f>'Matrice Var-Covar'!H93</f>
        <v>5.3565917559817641E-3</v>
      </c>
      <c r="J57" s="99">
        <f>'Matrice Var-Covar'!I93</f>
        <v>1.0329588443195155E-2</v>
      </c>
      <c r="K57" s="99">
        <f>'Matrice Var-Covar'!J93</f>
        <v>3.9883310701166325E-3</v>
      </c>
      <c r="L57" s="99">
        <f>'Matrice Var-Covar'!K93</f>
        <v>1.4547355640052316E-2</v>
      </c>
      <c r="M57" s="99">
        <f>'Matrice Var-Covar'!L93</f>
        <v>8.4556605243378546E-3</v>
      </c>
      <c r="N57" s="99">
        <f>'Matrice Var-Covar'!M93</f>
        <v>1.3578849936684453E-2</v>
      </c>
      <c r="O57" s="99">
        <f>'Matrice Var-Covar'!N93</f>
        <v>4.6261725966319257E-3</v>
      </c>
      <c r="P57" s="99">
        <f>'Matrice Var-Covar'!O93</f>
        <v>9.8235407362944182E-3</v>
      </c>
      <c r="Q57" s="99">
        <f>'Matrice Var-Covar'!P93</f>
        <v>1.0271435043802861E-3</v>
      </c>
      <c r="R57" s="99">
        <f>'Matrice Var-Covar'!Q93</f>
        <v>5.5199837369835428E-3</v>
      </c>
      <c r="S57" s="99">
        <f>'Matrice Var-Covar'!R93</f>
        <v>5.8259955311710963E-3</v>
      </c>
      <c r="T57" s="99">
        <f>'Matrice Var-Covar'!S93</f>
        <v>4.9206537219190129E-3</v>
      </c>
      <c r="U57" s="99">
        <f>'Matrice Var-Covar'!T93</f>
        <v>9.0067624490867658E-3</v>
      </c>
      <c r="V57" s="99">
        <f>'Matrice Var-Covar'!U93</f>
        <v>1.1928748841759474E-2</v>
      </c>
      <c r="W57" s="99">
        <f>'Matrice Var-Covar'!V93</f>
        <v>5.2600855656768043E-3</v>
      </c>
      <c r="X57" s="99">
        <f>'Matrice Var-Covar'!W93</f>
        <v>1.0557579393521971E-2</v>
      </c>
      <c r="Y57" s="99">
        <f>'Matrice Var-Covar'!X93</f>
        <v>1.0513785086887193E-2</v>
      </c>
      <c r="Z57" s="99">
        <f>'Matrice Var-Covar'!Y93</f>
        <v>9.1989992036417122E-3</v>
      </c>
      <c r="AA57" s="99">
        <f>'Matrice Var-Covar'!Z93</f>
        <v>3.0243941595978555E-3</v>
      </c>
      <c r="AB57" s="99">
        <f>'Matrice Var-Covar'!AA93</f>
        <v>4.946438575085756E-3</v>
      </c>
      <c r="AC57" s="99">
        <f>'Matrice Var-Covar'!AB93</f>
        <v>-1.0352830019607212E-3</v>
      </c>
      <c r="AD57" s="99">
        <f>'Matrice Var-Covar'!AC93</f>
        <v>1.0743342476355838E-2</v>
      </c>
      <c r="AE57" s="99">
        <f>'Matrice Var-Covar'!AD93</f>
        <v>1.0799353756313768E-2</v>
      </c>
      <c r="AF57" s="99">
        <f>'Matrice Var-Covar'!AE93</f>
        <v>4.0753728272511841E-3</v>
      </c>
      <c r="AG57" s="99">
        <f>'Matrice Var-Covar'!AF93</f>
        <v>4.0067789099091757E-3</v>
      </c>
      <c r="AH57" s="99">
        <f>'Matrice Var-Covar'!AG93</f>
        <v>9.1747083647499925E-3</v>
      </c>
      <c r="AI57" s="99">
        <f>'Matrice Var-Covar'!AH93</f>
        <v>1.9952876372772918E-3</v>
      </c>
      <c r="AJ57" s="99">
        <f>'Matrice Var-Covar'!AI93</f>
        <v>1.0011690324929103E-2</v>
      </c>
      <c r="AK57" s="99">
        <f>'Matrice Var-Covar'!AJ93</f>
        <v>2.6685730534847648E-3</v>
      </c>
      <c r="AL57" s="99">
        <f>'Matrice Var-Covar'!AK93</f>
        <v>-3.4006726596858472E-3</v>
      </c>
      <c r="AM57" s="99">
        <f>'Matrice Var-Covar'!AL93</f>
        <v>3.1228243625401039E-2</v>
      </c>
      <c r="AN57" s="99">
        <f>'Matrice Var-Covar'!AM93</f>
        <v>3.355743356190244E-3</v>
      </c>
      <c r="AO57" s="99">
        <f>'Matrice Var-Covar'!AN93</f>
        <v>8.790763604835574E-3</v>
      </c>
      <c r="AP57" s="99">
        <f>'Matrice Var-Covar'!AO93</f>
        <v>3.4383565729832061E-3</v>
      </c>
      <c r="AQ57" s="99">
        <f>'Matrice Var-Covar'!AP93</f>
        <v>8.8581656309064706E-3</v>
      </c>
      <c r="AR57" s="99">
        <f>'Matrice Var-Covar'!AQ93</f>
        <v>4.6992542061170253E-3</v>
      </c>
      <c r="AS57" s="99">
        <f>'Matrice Var-Covar'!AR93</f>
        <v>5.5600502218537554E-3</v>
      </c>
      <c r="AT57" s="99">
        <f>'Matrice Var-Covar'!AS93</f>
        <v>-4.2328184326456443E-3</v>
      </c>
      <c r="AU57" s="99">
        <f>'Matrice Var-Covar'!AT93</f>
        <v>6.2226558439620518E-3</v>
      </c>
      <c r="AV57" s="99">
        <f>'Matrice Var-Covar'!AU93</f>
        <v>5.5072943058326043E-3</v>
      </c>
      <c r="AW57" s="99">
        <f>'Matrice Var-Covar'!AV93</f>
        <v>-9.0269524924491713E-3</v>
      </c>
      <c r="AX57" s="99">
        <f>'Matrice Var-Covar'!AW93</f>
        <v>9.9844576057853667E-3</v>
      </c>
      <c r="AY57" s="99">
        <f>'Matrice Var-Covar'!AX93</f>
        <v>4.0675217413540772E-3</v>
      </c>
      <c r="AZ57" s="99">
        <f>'Matrice Var-Covar'!AY93</f>
        <v>1.3765188828443032E-2</v>
      </c>
      <c r="BA57" s="99">
        <f>'Matrice Var-Covar'!AZ93</f>
        <v>6.5911058406836337E-3</v>
      </c>
      <c r="BC57" s="10"/>
      <c r="BD57" s="10"/>
      <c r="BM57" s="26"/>
      <c r="BN57" s="26"/>
      <c r="BO57" s="26"/>
      <c r="BP57" s="26"/>
      <c r="BQ57" s="26"/>
    </row>
    <row r="58" spans="3:69" ht="14" thickBot="1">
      <c r="C58" s="25" t="str">
        <f>'Matrice Var-Covar'!B94</f>
        <v>DEUTSCHE POST</v>
      </c>
      <c r="D58" s="99">
        <f>'Matrice Var-Covar'!C94</f>
        <v>1.3665072498824014E-2</v>
      </c>
      <c r="E58" s="99">
        <f>'Matrice Var-Covar'!D94</f>
        <v>2.7726677065958685E-2</v>
      </c>
      <c r="F58" s="99">
        <f>'Matrice Var-Covar'!E94</f>
        <v>2.0294031916971707E-2</v>
      </c>
      <c r="G58" s="99">
        <f>'Matrice Var-Covar'!F94</f>
        <v>1.5236653149642589E-2</v>
      </c>
      <c r="H58" s="99">
        <f>'Matrice Var-Covar'!G94</f>
        <v>2.9628797035575215E-2</v>
      </c>
      <c r="I58" s="99">
        <f>'Matrice Var-Covar'!H94</f>
        <v>2.8003302591549015E-2</v>
      </c>
      <c r="J58" s="99">
        <f>'Matrice Var-Covar'!I94</f>
        <v>4.3973403232063078E-2</v>
      </c>
      <c r="K58" s="99">
        <f>'Matrice Var-Covar'!J94</f>
        <v>4.149863326019488E-4</v>
      </c>
      <c r="L58" s="99">
        <f>'Matrice Var-Covar'!K94</f>
        <v>2.988417867703223E-2</v>
      </c>
      <c r="M58" s="99">
        <f>'Matrice Var-Covar'!L94</f>
        <v>1.3818944649554975E-2</v>
      </c>
      <c r="N58" s="99">
        <f>'Matrice Var-Covar'!M94</f>
        <v>3.3757704370885003E-2</v>
      </c>
      <c r="O58" s="99">
        <f>'Matrice Var-Covar'!N94</f>
        <v>5.8884646937531877E-2</v>
      </c>
      <c r="P58" s="99">
        <f>'Matrice Var-Covar'!O94</f>
        <v>3.650548207354213E-2</v>
      </c>
      <c r="Q58" s="99">
        <f>'Matrice Var-Covar'!P94</f>
        <v>1.2236667986940532E-2</v>
      </c>
      <c r="R58" s="99">
        <f>'Matrice Var-Covar'!Q94</f>
        <v>2.4571403787979694E-2</v>
      </c>
      <c r="S58" s="99">
        <f>'Matrice Var-Covar'!R94</f>
        <v>3.9713302379966051E-2</v>
      </c>
      <c r="T58" s="99">
        <f>'Matrice Var-Covar'!S94</f>
        <v>3.222585453308173E-2</v>
      </c>
      <c r="U58" s="99">
        <f>'Matrice Var-Covar'!T94</f>
        <v>1.679701454541422E-2</v>
      </c>
      <c r="V58" s="99">
        <f>'Matrice Var-Covar'!U94</f>
        <v>4.6901152172643137E-2</v>
      </c>
      <c r="W58" s="99">
        <f>'Matrice Var-Covar'!V94</f>
        <v>1.722790612247212E-2</v>
      </c>
      <c r="X58" s="99">
        <f>'Matrice Var-Covar'!W94</f>
        <v>3.5725313977600044E-2</v>
      </c>
      <c r="Y58" s="99">
        <f>'Matrice Var-Covar'!X94</f>
        <v>6.040312584032069E-2</v>
      </c>
      <c r="Z58" s="99">
        <f>'Matrice Var-Covar'!Y94</f>
        <v>3.4233813648492581E-2</v>
      </c>
      <c r="AA58" s="99">
        <f>'Matrice Var-Covar'!Z94</f>
        <v>2.4365805016523349E-2</v>
      </c>
      <c r="AB58" s="99">
        <f>'Matrice Var-Covar'!AA94</f>
        <v>8.7422511277349089E-3</v>
      </c>
      <c r="AC58" s="99">
        <f>'Matrice Var-Covar'!AB94</f>
        <v>5.7385843305425791E-3</v>
      </c>
      <c r="AD58" s="99">
        <f>'Matrice Var-Covar'!AC94</f>
        <v>1.8810001437810416E-2</v>
      </c>
      <c r="AE58" s="99">
        <f>'Matrice Var-Covar'!AD94</f>
        <v>3.5953849179597444E-2</v>
      </c>
      <c r="AF58" s="99">
        <f>'Matrice Var-Covar'!AE94</f>
        <v>2.1738870393467778E-3</v>
      </c>
      <c r="AG58" s="99">
        <f>'Matrice Var-Covar'!AF94</f>
        <v>5.014052742763582E-2</v>
      </c>
      <c r="AH58" s="99">
        <f>'Matrice Var-Covar'!AG94</f>
        <v>3.3131969959747889E-2</v>
      </c>
      <c r="AI58" s="99">
        <f>'Matrice Var-Covar'!AH94</f>
        <v>9.4540763436680927E-3</v>
      </c>
      <c r="AJ58" s="99">
        <f>'Matrice Var-Covar'!AI94</f>
        <v>2.8699664558073205E-2</v>
      </c>
      <c r="AK58" s="99">
        <f>'Matrice Var-Covar'!AJ94</f>
        <v>1.4448302760926825E-2</v>
      </c>
      <c r="AL58" s="99">
        <f>'Matrice Var-Covar'!AK94</f>
        <v>1.4077910846380724E-3</v>
      </c>
      <c r="AM58" s="99">
        <f>'Matrice Var-Covar'!AL94</f>
        <v>3.355743356190244E-3</v>
      </c>
      <c r="AN58" s="99">
        <f>'Matrice Var-Covar'!AM94</f>
        <v>7.9890449068461489E-2</v>
      </c>
      <c r="AO58" s="99">
        <f>'Matrice Var-Covar'!AN94</f>
        <v>3.6228595583168349E-2</v>
      </c>
      <c r="AP58" s="99">
        <f>'Matrice Var-Covar'!AO94</f>
        <v>2.6724915215135397E-2</v>
      </c>
      <c r="AQ58" s="99">
        <f>'Matrice Var-Covar'!AP94</f>
        <v>5.658887164128492E-2</v>
      </c>
      <c r="AR58" s="99">
        <f>'Matrice Var-Covar'!AQ94</f>
        <v>2.8439552110741523E-2</v>
      </c>
      <c r="AS58" s="99">
        <f>'Matrice Var-Covar'!AR94</f>
        <v>2.4025990136093918E-2</v>
      </c>
      <c r="AT58" s="99">
        <f>'Matrice Var-Covar'!AS94</f>
        <v>6.0432587447444615E-3</v>
      </c>
      <c r="AU58" s="99">
        <f>'Matrice Var-Covar'!AT94</f>
        <v>1.1617582492157146E-2</v>
      </c>
      <c r="AV58" s="99">
        <f>'Matrice Var-Covar'!AU94</f>
        <v>1.920864803221263E-2</v>
      </c>
      <c r="AW58" s="99">
        <f>'Matrice Var-Covar'!AV94</f>
        <v>1.0547604391389766E-2</v>
      </c>
      <c r="AX58" s="99">
        <f>'Matrice Var-Covar'!AW94</f>
        <v>2.12408034081943E-2</v>
      </c>
      <c r="AY58" s="99">
        <f>'Matrice Var-Covar'!AX94</f>
        <v>3.8333214697128068E-2</v>
      </c>
      <c r="AZ58" s="99">
        <f>'Matrice Var-Covar'!AY94</f>
        <v>3.1465012165774194E-2</v>
      </c>
      <c r="BA58" s="99">
        <f>'Matrice Var-Covar'!AZ94</f>
        <v>5.7508257410075606E-2</v>
      </c>
      <c r="BC58" s="10"/>
      <c r="BD58" s="10"/>
      <c r="BM58" s="26"/>
      <c r="BN58" s="26"/>
      <c r="BO58" s="26"/>
      <c r="BP58" s="26"/>
      <c r="BQ58" s="26"/>
    </row>
    <row r="59" spans="3:69" ht="14" thickBot="1">
      <c r="C59" s="25" t="str">
        <f>'Matrice Var-Covar'!B95</f>
        <v>ROYAL PHILIPS</v>
      </c>
      <c r="D59" s="99">
        <f>'Matrice Var-Covar'!C95</f>
        <v>2.9975212957598616E-2</v>
      </c>
      <c r="E59" s="99">
        <f>'Matrice Var-Covar'!D95</f>
        <v>3.2362970085901888E-2</v>
      </c>
      <c r="F59" s="99">
        <f>'Matrice Var-Covar'!E95</f>
        <v>2.0073266547497519E-2</v>
      </c>
      <c r="G59" s="99">
        <f>'Matrice Var-Covar'!F95</f>
        <v>1.8530067409976671E-2</v>
      </c>
      <c r="H59" s="99">
        <f>'Matrice Var-Covar'!G95</f>
        <v>3.2387988587613888E-2</v>
      </c>
      <c r="I59" s="99">
        <f>'Matrice Var-Covar'!H95</f>
        <v>2.2129013956399858E-2</v>
      </c>
      <c r="J59" s="99">
        <f>'Matrice Var-Covar'!I95</f>
        <v>4.4578326607376241E-2</v>
      </c>
      <c r="K59" s="99">
        <f>'Matrice Var-Covar'!J95</f>
        <v>1.7647056092503981E-3</v>
      </c>
      <c r="L59" s="99">
        <f>'Matrice Var-Covar'!K95</f>
        <v>2.933693262376693E-2</v>
      </c>
      <c r="M59" s="99">
        <f>'Matrice Var-Covar'!L95</f>
        <v>1.5222391379121165E-2</v>
      </c>
      <c r="N59" s="99">
        <f>'Matrice Var-Covar'!M95</f>
        <v>4.2978904328336662E-2</v>
      </c>
      <c r="O59" s="99">
        <f>'Matrice Var-Covar'!N95</f>
        <v>4.0941872866599865E-2</v>
      </c>
      <c r="P59" s="99">
        <f>'Matrice Var-Covar'!O95</f>
        <v>3.3177534294416035E-2</v>
      </c>
      <c r="Q59" s="99">
        <f>'Matrice Var-Covar'!P95</f>
        <v>7.6854612892624987E-3</v>
      </c>
      <c r="R59" s="99">
        <f>'Matrice Var-Covar'!Q95</f>
        <v>4.9030900428884569E-2</v>
      </c>
      <c r="S59" s="99">
        <f>'Matrice Var-Covar'!R95</f>
        <v>3.9026946049977251E-2</v>
      </c>
      <c r="T59" s="99">
        <f>'Matrice Var-Covar'!S95</f>
        <v>3.4386087739373281E-2</v>
      </c>
      <c r="U59" s="99">
        <f>'Matrice Var-Covar'!T95</f>
        <v>1.5401976330831242E-2</v>
      </c>
      <c r="V59" s="99">
        <f>'Matrice Var-Covar'!U95</f>
        <v>4.6889989161263163E-2</v>
      </c>
      <c r="W59" s="99">
        <f>'Matrice Var-Covar'!V95</f>
        <v>2.3366704229453042E-2</v>
      </c>
      <c r="X59" s="99">
        <f>'Matrice Var-Covar'!W95</f>
        <v>3.3318816726668088E-2</v>
      </c>
      <c r="Y59" s="99">
        <f>'Matrice Var-Covar'!X95</f>
        <v>4.5086399707053353E-2</v>
      </c>
      <c r="Z59" s="99">
        <f>'Matrice Var-Covar'!Y95</f>
        <v>2.5996529767138742E-2</v>
      </c>
      <c r="AA59" s="99">
        <f>'Matrice Var-Covar'!Z95</f>
        <v>2.4761195437274914E-2</v>
      </c>
      <c r="AB59" s="99">
        <f>'Matrice Var-Covar'!AA95</f>
        <v>1.8847485839207478E-2</v>
      </c>
      <c r="AC59" s="99">
        <f>'Matrice Var-Covar'!AB95</f>
        <v>5.7638096448414345E-3</v>
      </c>
      <c r="AD59" s="99">
        <f>'Matrice Var-Covar'!AC95</f>
        <v>1.3650800774042137E-2</v>
      </c>
      <c r="AE59" s="99">
        <f>'Matrice Var-Covar'!AD95</f>
        <v>3.694201472532363E-2</v>
      </c>
      <c r="AF59" s="99">
        <f>'Matrice Var-Covar'!AE95</f>
        <v>1.1517731352447179E-2</v>
      </c>
      <c r="AG59" s="99">
        <f>'Matrice Var-Covar'!AF95</f>
        <v>3.7597483028596008E-2</v>
      </c>
      <c r="AH59" s="99">
        <f>'Matrice Var-Covar'!AG95</f>
        <v>3.2246255500304098E-2</v>
      </c>
      <c r="AI59" s="99">
        <f>'Matrice Var-Covar'!AH95</f>
        <v>5.6351970385165673E-3</v>
      </c>
      <c r="AJ59" s="99">
        <f>'Matrice Var-Covar'!AI95</f>
        <v>3.0535779615397763E-2</v>
      </c>
      <c r="AK59" s="99">
        <f>'Matrice Var-Covar'!AJ95</f>
        <v>1.4068775465446468E-2</v>
      </c>
      <c r="AL59" s="99">
        <f>'Matrice Var-Covar'!AK95</f>
        <v>-1.8111227700180323E-4</v>
      </c>
      <c r="AM59" s="99">
        <f>'Matrice Var-Covar'!AL95</f>
        <v>8.790763604835574E-3</v>
      </c>
      <c r="AN59" s="99">
        <f>'Matrice Var-Covar'!AM95</f>
        <v>3.6228595583168349E-2</v>
      </c>
      <c r="AO59" s="99">
        <f>'Matrice Var-Covar'!AN95</f>
        <v>6.7093640487946096E-2</v>
      </c>
      <c r="AP59" s="99">
        <f>'Matrice Var-Covar'!AO95</f>
        <v>2.2283546856438956E-2</v>
      </c>
      <c r="AQ59" s="99">
        <f>'Matrice Var-Covar'!AP95</f>
        <v>5.0408574695111327E-2</v>
      </c>
      <c r="AR59" s="99">
        <f>'Matrice Var-Covar'!AQ95</f>
        <v>2.8365722834819224E-2</v>
      </c>
      <c r="AS59" s="99">
        <f>'Matrice Var-Covar'!AR95</f>
        <v>2.176307241714261E-2</v>
      </c>
      <c r="AT59" s="99">
        <f>'Matrice Var-Covar'!AS95</f>
        <v>-1.6690394638351766E-3</v>
      </c>
      <c r="AU59" s="99">
        <f>'Matrice Var-Covar'!AT95</f>
        <v>1.3028602674641773E-2</v>
      </c>
      <c r="AV59" s="99">
        <f>'Matrice Var-Covar'!AU95</f>
        <v>1.8326391275604717E-2</v>
      </c>
      <c r="AW59" s="99">
        <f>'Matrice Var-Covar'!AV95</f>
        <v>-1.097124430179755E-3</v>
      </c>
      <c r="AX59" s="99">
        <f>'Matrice Var-Covar'!AW95</f>
        <v>2.4212131877059423E-2</v>
      </c>
      <c r="AY59" s="99">
        <f>'Matrice Var-Covar'!AX95</f>
        <v>4.106467556757689E-2</v>
      </c>
      <c r="AZ59" s="99">
        <f>'Matrice Var-Covar'!AY95</f>
        <v>3.0910296047836478E-2</v>
      </c>
      <c r="BA59" s="99">
        <f>'Matrice Var-Covar'!AZ95</f>
        <v>3.7688604752413403E-2</v>
      </c>
      <c r="BC59" s="10"/>
      <c r="BD59" s="10"/>
      <c r="BM59" s="26"/>
      <c r="BN59" s="26"/>
      <c r="BO59" s="26"/>
      <c r="BP59" s="26"/>
      <c r="BQ59" s="26"/>
    </row>
    <row r="60" spans="3:69" ht="14" thickBot="1">
      <c r="C60" s="25" t="str">
        <f>'Matrice Var-Covar'!B96</f>
        <v>ENGIE</v>
      </c>
      <c r="D60" s="99">
        <f>'Matrice Var-Covar'!C96</f>
        <v>2.1551516973592304E-2</v>
      </c>
      <c r="E60" s="99">
        <f>'Matrice Var-Covar'!D96</f>
        <v>1.7917784215949972E-2</v>
      </c>
      <c r="F60" s="99">
        <f>'Matrice Var-Covar'!E96</f>
        <v>1.8092436292666839E-2</v>
      </c>
      <c r="G60" s="99">
        <f>'Matrice Var-Covar'!F96</f>
        <v>1.3022157760320067E-2</v>
      </c>
      <c r="H60" s="99">
        <f>'Matrice Var-Covar'!G96</f>
        <v>1.6781330009525579E-2</v>
      </c>
      <c r="I60" s="99">
        <f>'Matrice Var-Covar'!H96</f>
        <v>1.8741098386629573E-2</v>
      </c>
      <c r="J60" s="99">
        <f>'Matrice Var-Covar'!I96</f>
        <v>2.4105062073307464E-2</v>
      </c>
      <c r="K60" s="99">
        <f>'Matrice Var-Covar'!J96</f>
        <v>-7.0153015802163123E-3</v>
      </c>
      <c r="L60" s="99">
        <f>'Matrice Var-Covar'!K96</f>
        <v>2.9773097429266978E-2</v>
      </c>
      <c r="M60" s="99">
        <f>'Matrice Var-Covar'!L96</f>
        <v>1.243084542578796E-2</v>
      </c>
      <c r="N60" s="99">
        <f>'Matrice Var-Covar'!M96</f>
        <v>3.0879699087869625E-2</v>
      </c>
      <c r="O60" s="99">
        <f>'Matrice Var-Covar'!N96</f>
        <v>3.7684063647905171E-2</v>
      </c>
      <c r="P60" s="99">
        <f>'Matrice Var-Covar'!O96</f>
        <v>2.0846500459688708E-2</v>
      </c>
      <c r="Q60" s="99">
        <f>'Matrice Var-Covar'!P96</f>
        <v>9.6059644147865461E-4</v>
      </c>
      <c r="R60" s="99">
        <f>'Matrice Var-Covar'!Q96</f>
        <v>3.0870575569901002E-2</v>
      </c>
      <c r="S60" s="99">
        <f>'Matrice Var-Covar'!R96</f>
        <v>3.1863465756147784E-2</v>
      </c>
      <c r="T60" s="99">
        <f>'Matrice Var-Covar'!S96</f>
        <v>2.17934018122692E-2</v>
      </c>
      <c r="U60" s="99">
        <f>'Matrice Var-Covar'!T96</f>
        <v>2.0932790953939337E-2</v>
      </c>
      <c r="V60" s="99">
        <f>'Matrice Var-Covar'!U96</f>
        <v>2.772234051475576E-2</v>
      </c>
      <c r="W60" s="99">
        <f>'Matrice Var-Covar'!V96</f>
        <v>2.0462786421843415E-2</v>
      </c>
      <c r="X60" s="99">
        <f>'Matrice Var-Covar'!W96</f>
        <v>1.8280475757937856E-2</v>
      </c>
      <c r="Y60" s="99">
        <f>'Matrice Var-Covar'!X96</f>
        <v>3.6953173986489368E-2</v>
      </c>
      <c r="Z60" s="99">
        <f>'Matrice Var-Covar'!Y96</f>
        <v>2.2585941177691696E-2</v>
      </c>
      <c r="AA60" s="99">
        <f>'Matrice Var-Covar'!Z96</f>
        <v>2.40893962781627E-2</v>
      </c>
      <c r="AB60" s="99">
        <f>'Matrice Var-Covar'!AA96</f>
        <v>2.1944008230885487E-3</v>
      </c>
      <c r="AC60" s="99">
        <f>'Matrice Var-Covar'!AB96</f>
        <v>6.6575622519438561E-3</v>
      </c>
      <c r="AD60" s="99">
        <f>'Matrice Var-Covar'!AC96</f>
        <v>1.4743233974100399E-2</v>
      </c>
      <c r="AE60" s="99">
        <f>'Matrice Var-Covar'!AD96</f>
        <v>2.1400665423270151E-2</v>
      </c>
      <c r="AF60" s="99">
        <f>'Matrice Var-Covar'!AE96</f>
        <v>-1.0273559040255168E-3</v>
      </c>
      <c r="AG60" s="99">
        <f>'Matrice Var-Covar'!AF96</f>
        <v>3.222806394767997E-2</v>
      </c>
      <c r="AH60" s="99">
        <f>'Matrice Var-Covar'!AG96</f>
        <v>1.8816424191888507E-2</v>
      </c>
      <c r="AI60" s="99">
        <f>'Matrice Var-Covar'!AH96</f>
        <v>1.2933067326167036E-3</v>
      </c>
      <c r="AJ60" s="99">
        <f>'Matrice Var-Covar'!AI96</f>
        <v>1.3454894009735926E-2</v>
      </c>
      <c r="AK60" s="99">
        <f>'Matrice Var-Covar'!AJ96</f>
        <v>2.281244461050945E-2</v>
      </c>
      <c r="AL60" s="99">
        <f>'Matrice Var-Covar'!AK96</f>
        <v>-3.5532478655249111E-3</v>
      </c>
      <c r="AM60" s="99">
        <f>'Matrice Var-Covar'!AL96</f>
        <v>3.4383565729832061E-3</v>
      </c>
      <c r="AN60" s="99">
        <f>'Matrice Var-Covar'!AM96</f>
        <v>2.6724915215135397E-2</v>
      </c>
      <c r="AO60" s="99">
        <f>'Matrice Var-Covar'!AN96</f>
        <v>2.2283546856438956E-2</v>
      </c>
      <c r="AP60" s="99">
        <f>'Matrice Var-Covar'!AO96</f>
        <v>6.8641905193304445E-2</v>
      </c>
      <c r="AQ60" s="99">
        <f>'Matrice Var-Covar'!AP96</f>
        <v>3.9519211123218059E-2</v>
      </c>
      <c r="AR60" s="99">
        <f>'Matrice Var-Covar'!AQ96</f>
        <v>3.1939757231004534E-2</v>
      </c>
      <c r="AS60" s="99">
        <f>'Matrice Var-Covar'!AR96</f>
        <v>2.8920308791571966E-2</v>
      </c>
      <c r="AT60" s="99">
        <f>'Matrice Var-Covar'!AS96</f>
        <v>-4.6152262721716065E-3</v>
      </c>
      <c r="AU60" s="99">
        <f>'Matrice Var-Covar'!AT96</f>
        <v>9.4479980014276904E-3</v>
      </c>
      <c r="AV60" s="99">
        <f>'Matrice Var-Covar'!AU96</f>
        <v>1.980188247791272E-2</v>
      </c>
      <c r="AW60" s="99">
        <f>'Matrice Var-Covar'!AV96</f>
        <v>3.4353809984275069E-3</v>
      </c>
      <c r="AX60" s="99">
        <f>'Matrice Var-Covar'!AW96</f>
        <v>1.29234502649134E-2</v>
      </c>
      <c r="AY60" s="99">
        <f>'Matrice Var-Covar'!AX96</f>
        <v>2.1792329240801878E-2</v>
      </c>
      <c r="AZ60" s="99">
        <f>'Matrice Var-Covar'!AY96</f>
        <v>3.3759914597867542E-2</v>
      </c>
      <c r="BA60" s="99">
        <f>'Matrice Var-Covar'!AZ96</f>
        <v>2.9385878872684228E-2</v>
      </c>
      <c r="BC60" s="10"/>
      <c r="BD60" s="10"/>
      <c r="BM60" s="26"/>
      <c r="BN60" s="26"/>
      <c r="BO60" s="26"/>
      <c r="BP60" s="26"/>
      <c r="BQ60" s="26"/>
    </row>
    <row r="61" spans="3:69" ht="14" thickBot="1">
      <c r="C61" s="25" t="str">
        <f>'Matrice Var-Covar'!B97</f>
        <v>SOCIÉTÉ GÉNÉRALE</v>
      </c>
      <c r="D61" s="99">
        <f>'Matrice Var-Covar'!C97</f>
        <v>2.4751460019485666E-2</v>
      </c>
      <c r="E61" s="99">
        <f>'Matrice Var-Covar'!D97</f>
        <v>4.3317134759373793E-2</v>
      </c>
      <c r="F61" s="99">
        <f>'Matrice Var-Covar'!E97</f>
        <v>3.3882040607177269E-2</v>
      </c>
      <c r="G61" s="99">
        <f>'Matrice Var-Covar'!F97</f>
        <v>1.0257900054848217E-2</v>
      </c>
      <c r="H61" s="99">
        <f>'Matrice Var-Covar'!G97</f>
        <v>4.1054915938991215E-2</v>
      </c>
      <c r="I61" s="99">
        <f>'Matrice Var-Covar'!H97</f>
        <v>2.3859374290364797E-2</v>
      </c>
      <c r="J61" s="99">
        <f>'Matrice Var-Covar'!I97</f>
        <v>5.7512365677533692E-2</v>
      </c>
      <c r="K61" s="99">
        <f>'Matrice Var-Covar'!J97</f>
        <v>1.225499359927737E-2</v>
      </c>
      <c r="L61" s="99">
        <f>'Matrice Var-Covar'!K97</f>
        <v>3.8048262689594492E-2</v>
      </c>
      <c r="M61" s="99">
        <f>'Matrice Var-Covar'!L97</f>
        <v>2.0545165091203625E-2</v>
      </c>
      <c r="N61" s="99">
        <f>'Matrice Var-Covar'!M97</f>
        <v>5.1354759775730834E-2</v>
      </c>
      <c r="O61" s="99">
        <f>'Matrice Var-Covar'!N97</f>
        <v>7.7341969636943675E-2</v>
      </c>
      <c r="P61" s="99">
        <f>'Matrice Var-Covar'!O97</f>
        <v>5.1483293356247628E-2</v>
      </c>
      <c r="Q61" s="99">
        <f>'Matrice Var-Covar'!P97</f>
        <v>1.7909826389045286E-2</v>
      </c>
      <c r="R61" s="99">
        <f>'Matrice Var-Covar'!Q97</f>
        <v>4.1798911941165168E-2</v>
      </c>
      <c r="S61" s="99">
        <f>'Matrice Var-Covar'!R97</f>
        <v>7.6260180424404925E-2</v>
      </c>
      <c r="T61" s="99">
        <f>'Matrice Var-Covar'!S97</f>
        <v>8.8853970810630636E-2</v>
      </c>
      <c r="U61" s="99">
        <f>'Matrice Var-Covar'!T97</f>
        <v>2.6873644763306268E-2</v>
      </c>
      <c r="V61" s="99">
        <f>'Matrice Var-Covar'!U97</f>
        <v>6.6507775354348764E-2</v>
      </c>
      <c r="W61" s="99">
        <f>'Matrice Var-Covar'!V97</f>
        <v>3.0140504183445032E-2</v>
      </c>
      <c r="X61" s="99">
        <f>'Matrice Var-Covar'!W97</f>
        <v>5.2716896260946264E-2</v>
      </c>
      <c r="Y61" s="99">
        <f>'Matrice Var-Covar'!X97</f>
        <v>9.4132725996537409E-2</v>
      </c>
      <c r="Z61" s="99">
        <f>'Matrice Var-Covar'!Y97</f>
        <v>4.7041016557248232E-2</v>
      </c>
      <c r="AA61" s="99">
        <f>'Matrice Var-Covar'!Z97</f>
        <v>4.8119301791702797E-2</v>
      </c>
      <c r="AB61" s="99">
        <f>'Matrice Var-Covar'!AA97</f>
        <v>2.7751550600227722E-2</v>
      </c>
      <c r="AC61" s="99">
        <f>'Matrice Var-Covar'!AB97</f>
        <v>1.2636047114157143E-2</v>
      </c>
      <c r="AD61" s="99">
        <f>'Matrice Var-Covar'!AC97</f>
        <v>1.5520895481325538E-2</v>
      </c>
      <c r="AE61" s="99">
        <f>'Matrice Var-Covar'!AD97</f>
        <v>4.1877009296310101E-2</v>
      </c>
      <c r="AF61" s="99">
        <f>'Matrice Var-Covar'!AE97</f>
        <v>1.1577710210052343E-2</v>
      </c>
      <c r="AG61" s="99">
        <f>'Matrice Var-Covar'!AF97</f>
        <v>9.6548938101079007E-2</v>
      </c>
      <c r="AH61" s="99">
        <f>'Matrice Var-Covar'!AG97</f>
        <v>4.8117992067136212E-2</v>
      </c>
      <c r="AI61" s="99">
        <f>'Matrice Var-Covar'!AH97</f>
        <v>1.8696360863123609E-2</v>
      </c>
      <c r="AJ61" s="99">
        <f>'Matrice Var-Covar'!AI97</f>
        <v>3.6833760120105002E-2</v>
      </c>
      <c r="AK61" s="99">
        <f>'Matrice Var-Covar'!AJ97</f>
        <v>2.0596253253867543E-2</v>
      </c>
      <c r="AL61" s="99">
        <f>'Matrice Var-Covar'!AK97</f>
        <v>5.6221067341442939E-3</v>
      </c>
      <c r="AM61" s="99">
        <f>'Matrice Var-Covar'!AL97</f>
        <v>8.8581656309064706E-3</v>
      </c>
      <c r="AN61" s="99">
        <f>'Matrice Var-Covar'!AM97</f>
        <v>5.658887164128492E-2</v>
      </c>
      <c r="AO61" s="99">
        <f>'Matrice Var-Covar'!AN97</f>
        <v>5.0408574695111327E-2</v>
      </c>
      <c r="AP61" s="99">
        <f>'Matrice Var-Covar'!AO97</f>
        <v>3.9519211123218059E-2</v>
      </c>
      <c r="AQ61" s="99">
        <f>'Matrice Var-Covar'!AP97</f>
        <v>0.13889141732992707</v>
      </c>
      <c r="AR61" s="99">
        <f>'Matrice Var-Covar'!AQ97</f>
        <v>5.1398944043423725E-2</v>
      </c>
      <c r="AS61" s="99">
        <f>'Matrice Var-Covar'!AR97</f>
        <v>3.4577482348405464E-2</v>
      </c>
      <c r="AT61" s="99">
        <f>'Matrice Var-Covar'!AS97</f>
        <v>9.0692461452771981E-5</v>
      </c>
      <c r="AU61" s="99">
        <f>'Matrice Var-Covar'!AT97</f>
        <v>1.4685855924393424E-2</v>
      </c>
      <c r="AV61" s="99">
        <f>'Matrice Var-Covar'!AU97</f>
        <v>3.0351308065752092E-2</v>
      </c>
      <c r="AW61" s="99">
        <f>'Matrice Var-Covar'!AV97</f>
        <v>2.053774699083652E-3</v>
      </c>
      <c r="AX61" s="99">
        <f>'Matrice Var-Covar'!AW97</f>
        <v>3.3769673928026801E-2</v>
      </c>
      <c r="AY61" s="99">
        <f>'Matrice Var-Covar'!AX97</f>
        <v>6.2259107097636809E-2</v>
      </c>
      <c r="AZ61" s="99">
        <f>'Matrice Var-Covar'!AY97</f>
        <v>4.1155173400445381E-2</v>
      </c>
      <c r="BA61" s="99">
        <f>'Matrice Var-Covar'!AZ97</f>
        <v>9.8245982955425221E-2</v>
      </c>
      <c r="BC61" s="10"/>
      <c r="BD61" s="10"/>
      <c r="BM61" s="26"/>
      <c r="BN61" s="26"/>
      <c r="BO61" s="26"/>
      <c r="BP61" s="26"/>
      <c r="BQ61" s="26"/>
    </row>
    <row r="62" spans="3:69" ht="14" thickBot="1">
      <c r="C62" s="25" t="str">
        <f>'Matrice Var-Covar'!B98</f>
        <v>NOKIA</v>
      </c>
      <c r="D62" s="99">
        <f>'Matrice Var-Covar'!C98</f>
        <v>1.9551777360850113E-2</v>
      </c>
      <c r="E62" s="99">
        <f>'Matrice Var-Covar'!D98</f>
        <v>3.0821941544276171E-2</v>
      </c>
      <c r="F62" s="99">
        <f>'Matrice Var-Covar'!E98</f>
        <v>1.5460427123778885E-2</v>
      </c>
      <c r="G62" s="99">
        <f>'Matrice Var-Covar'!F98</f>
        <v>1.1968518644103893E-2</v>
      </c>
      <c r="H62" s="99">
        <f>'Matrice Var-Covar'!G98</f>
        <v>2.3300461859462263E-2</v>
      </c>
      <c r="I62" s="99">
        <f>'Matrice Var-Covar'!H98</f>
        <v>1.4507871589678808E-2</v>
      </c>
      <c r="J62" s="99">
        <f>'Matrice Var-Covar'!I98</f>
        <v>3.8196676975918532E-2</v>
      </c>
      <c r="K62" s="99">
        <f>'Matrice Var-Covar'!J98</f>
        <v>-2.0411823742912194E-3</v>
      </c>
      <c r="L62" s="99">
        <f>'Matrice Var-Covar'!K98</f>
        <v>2.0263939308837325E-2</v>
      </c>
      <c r="M62" s="99">
        <f>'Matrice Var-Covar'!L98</f>
        <v>2.9453675208454624E-2</v>
      </c>
      <c r="N62" s="99">
        <f>'Matrice Var-Covar'!M98</f>
        <v>2.7234528342016451E-2</v>
      </c>
      <c r="O62" s="99">
        <f>'Matrice Var-Covar'!N98</f>
        <v>3.339796166378603E-2</v>
      </c>
      <c r="P62" s="99">
        <f>'Matrice Var-Covar'!O98</f>
        <v>2.454933590990491E-2</v>
      </c>
      <c r="Q62" s="99">
        <f>'Matrice Var-Covar'!P98</f>
        <v>5.8049768591690179E-3</v>
      </c>
      <c r="R62" s="99">
        <f>'Matrice Var-Covar'!Q98</f>
        <v>3.5784562944302864E-2</v>
      </c>
      <c r="S62" s="99">
        <f>'Matrice Var-Covar'!R98</f>
        <v>2.544699923914899E-2</v>
      </c>
      <c r="T62" s="99">
        <f>'Matrice Var-Covar'!S98</f>
        <v>2.9825088624638098E-2</v>
      </c>
      <c r="U62" s="99">
        <f>'Matrice Var-Covar'!T98</f>
        <v>1.9627787762564415E-2</v>
      </c>
      <c r="V62" s="99">
        <f>'Matrice Var-Covar'!U98</f>
        <v>3.4905736433191274E-2</v>
      </c>
      <c r="W62" s="99">
        <f>'Matrice Var-Covar'!V98</f>
        <v>1.712002470943317E-2</v>
      </c>
      <c r="X62" s="99">
        <f>'Matrice Var-Covar'!W98</f>
        <v>2.2690119110526041E-2</v>
      </c>
      <c r="Y62" s="99">
        <f>'Matrice Var-Covar'!X98</f>
        <v>4.5330172443204302E-2</v>
      </c>
      <c r="Z62" s="99">
        <f>'Matrice Var-Covar'!Y98</f>
        <v>2.8950795622482706E-2</v>
      </c>
      <c r="AA62" s="99">
        <f>'Matrice Var-Covar'!Z98</f>
        <v>2.8333794262807903E-2</v>
      </c>
      <c r="AB62" s="99">
        <f>'Matrice Var-Covar'!AA98</f>
        <v>1.1791027165499065E-2</v>
      </c>
      <c r="AC62" s="99">
        <f>'Matrice Var-Covar'!AB98</f>
        <v>3.6568143585025627E-3</v>
      </c>
      <c r="AD62" s="99">
        <f>'Matrice Var-Covar'!AC98</f>
        <v>9.853246127207678E-3</v>
      </c>
      <c r="AE62" s="99">
        <f>'Matrice Var-Covar'!AD98</f>
        <v>2.2677368745967381E-2</v>
      </c>
      <c r="AF62" s="99">
        <f>'Matrice Var-Covar'!AE98</f>
        <v>5.9670438472244468E-3</v>
      </c>
      <c r="AG62" s="99">
        <f>'Matrice Var-Covar'!AF98</f>
        <v>3.524979838149081E-2</v>
      </c>
      <c r="AH62" s="99">
        <f>'Matrice Var-Covar'!AG98</f>
        <v>2.2519903812888264E-2</v>
      </c>
      <c r="AI62" s="99">
        <f>'Matrice Var-Covar'!AH98</f>
        <v>5.9966794163611049E-3</v>
      </c>
      <c r="AJ62" s="99">
        <f>'Matrice Var-Covar'!AI98</f>
        <v>2.1439797401939714E-2</v>
      </c>
      <c r="AK62" s="99">
        <f>'Matrice Var-Covar'!AJ98</f>
        <v>2.8163308757673949E-2</v>
      </c>
      <c r="AL62" s="99">
        <f>'Matrice Var-Covar'!AK98</f>
        <v>5.1543870445447948E-3</v>
      </c>
      <c r="AM62" s="99">
        <f>'Matrice Var-Covar'!AL98</f>
        <v>4.6992542061170253E-3</v>
      </c>
      <c r="AN62" s="99">
        <f>'Matrice Var-Covar'!AM98</f>
        <v>2.8439552110741523E-2</v>
      </c>
      <c r="AO62" s="99">
        <f>'Matrice Var-Covar'!AN98</f>
        <v>2.8365722834819224E-2</v>
      </c>
      <c r="AP62" s="99">
        <f>'Matrice Var-Covar'!AO98</f>
        <v>3.1939757231004534E-2</v>
      </c>
      <c r="AQ62" s="99">
        <f>'Matrice Var-Covar'!AP98</f>
        <v>5.1398944043423725E-2</v>
      </c>
      <c r="AR62" s="99">
        <f>'Matrice Var-Covar'!AQ98</f>
        <v>0.14232243780263593</v>
      </c>
      <c r="AS62" s="99">
        <f>'Matrice Var-Covar'!AR98</f>
        <v>3.1289844135102232E-2</v>
      </c>
      <c r="AT62" s="99">
        <f>'Matrice Var-Covar'!AS98</f>
        <v>-3.553365485104468E-3</v>
      </c>
      <c r="AU62" s="99">
        <f>'Matrice Var-Covar'!AT98</f>
        <v>8.1158108012441537E-3</v>
      </c>
      <c r="AV62" s="99">
        <f>'Matrice Var-Covar'!AU98</f>
        <v>2.2790628655635994E-2</v>
      </c>
      <c r="AW62" s="99">
        <f>'Matrice Var-Covar'!AV98</f>
        <v>-1.7288843236362456E-2</v>
      </c>
      <c r="AX62" s="99">
        <f>'Matrice Var-Covar'!AW98</f>
        <v>1.5678821020028332E-2</v>
      </c>
      <c r="AY62" s="99">
        <f>'Matrice Var-Covar'!AX98</f>
        <v>3.2500699544350219E-2</v>
      </c>
      <c r="AZ62" s="99">
        <f>'Matrice Var-Covar'!AY98</f>
        <v>2.7299640502356719E-2</v>
      </c>
      <c r="BA62" s="99">
        <f>'Matrice Var-Covar'!AZ98</f>
        <v>3.8948304808865901E-2</v>
      </c>
      <c r="BC62" s="10"/>
      <c r="BD62" s="10"/>
      <c r="BM62" s="26"/>
      <c r="BN62" s="26"/>
      <c r="BO62" s="26"/>
      <c r="BP62" s="26"/>
      <c r="BQ62" s="26"/>
    </row>
    <row r="63" spans="3:69" ht="14" thickBot="1">
      <c r="C63" s="25" t="str">
        <f>'Matrice Var-Covar'!B99</f>
        <v>VIVENDI</v>
      </c>
      <c r="D63" s="99">
        <f>'Matrice Var-Covar'!C99</f>
        <v>6.3291223000327421E-3</v>
      </c>
      <c r="E63" s="99">
        <f>'Matrice Var-Covar'!D99</f>
        <v>2.0508188634680753E-2</v>
      </c>
      <c r="F63" s="99">
        <f>'Matrice Var-Covar'!E99</f>
        <v>1.316308851463906E-2</v>
      </c>
      <c r="G63" s="99">
        <f>'Matrice Var-Covar'!F99</f>
        <v>8.2102866925431554E-3</v>
      </c>
      <c r="H63" s="99">
        <f>'Matrice Var-Covar'!G99</f>
        <v>1.8351461274892945E-2</v>
      </c>
      <c r="I63" s="99">
        <f>'Matrice Var-Covar'!H99</f>
        <v>1.5624917190057572E-2</v>
      </c>
      <c r="J63" s="99">
        <f>'Matrice Var-Covar'!I99</f>
        <v>2.5429047201230667E-2</v>
      </c>
      <c r="K63" s="99">
        <f>'Matrice Var-Covar'!J99</f>
        <v>-7.6681852513741273E-3</v>
      </c>
      <c r="L63" s="99">
        <f>'Matrice Var-Covar'!K99</f>
        <v>2.2650456874411234E-2</v>
      </c>
      <c r="M63" s="99">
        <f>'Matrice Var-Covar'!L99</f>
        <v>1.0005687359641387E-2</v>
      </c>
      <c r="N63" s="99">
        <f>'Matrice Var-Covar'!M99</f>
        <v>2.1966194207625748E-2</v>
      </c>
      <c r="O63" s="99">
        <f>'Matrice Var-Covar'!N99</f>
        <v>3.4083634201780025E-2</v>
      </c>
      <c r="P63" s="99">
        <f>'Matrice Var-Covar'!O99</f>
        <v>1.7040162008330282E-2</v>
      </c>
      <c r="Q63" s="99">
        <f>'Matrice Var-Covar'!P99</f>
        <v>-5.9488050092018786E-3</v>
      </c>
      <c r="R63" s="99">
        <f>'Matrice Var-Covar'!Q99</f>
        <v>2.2371802503919975E-2</v>
      </c>
      <c r="S63" s="99">
        <f>'Matrice Var-Covar'!R99</f>
        <v>2.1969389217051563E-2</v>
      </c>
      <c r="T63" s="99">
        <f>'Matrice Var-Covar'!S99</f>
        <v>2.2381332715620806E-2</v>
      </c>
      <c r="U63" s="99">
        <f>'Matrice Var-Covar'!T99</f>
        <v>2.0609490105188366E-2</v>
      </c>
      <c r="V63" s="99">
        <f>'Matrice Var-Covar'!U99</f>
        <v>2.138544419478948E-2</v>
      </c>
      <c r="W63" s="99">
        <f>'Matrice Var-Covar'!V99</f>
        <v>1.2142239740075687E-2</v>
      </c>
      <c r="X63" s="99">
        <f>'Matrice Var-Covar'!W99</f>
        <v>1.8685777281786917E-2</v>
      </c>
      <c r="Y63" s="99">
        <f>'Matrice Var-Covar'!X99</f>
        <v>3.1962932738238851E-2</v>
      </c>
      <c r="Z63" s="99">
        <f>'Matrice Var-Covar'!Y99</f>
        <v>2.3321459556553417E-2</v>
      </c>
      <c r="AA63" s="99">
        <f>'Matrice Var-Covar'!Z99</f>
        <v>1.8736765463330148E-2</v>
      </c>
      <c r="AB63" s="99">
        <f>'Matrice Var-Covar'!AA99</f>
        <v>-8.5016975512086472E-3</v>
      </c>
      <c r="AC63" s="99">
        <f>'Matrice Var-Covar'!AB99</f>
        <v>-1.0626085349979373E-3</v>
      </c>
      <c r="AD63" s="99">
        <f>'Matrice Var-Covar'!AC99</f>
        <v>1.0367416325160618E-2</v>
      </c>
      <c r="AE63" s="99">
        <f>'Matrice Var-Covar'!AD99</f>
        <v>1.8856774584345586E-2</v>
      </c>
      <c r="AF63" s="99">
        <f>'Matrice Var-Covar'!AE99</f>
        <v>-4.3224218391598344E-3</v>
      </c>
      <c r="AG63" s="99">
        <f>'Matrice Var-Covar'!AF99</f>
        <v>2.8804372084034711E-2</v>
      </c>
      <c r="AH63" s="99">
        <f>'Matrice Var-Covar'!AG99</f>
        <v>2.0678745076570478E-2</v>
      </c>
      <c r="AI63" s="99">
        <f>'Matrice Var-Covar'!AH99</f>
        <v>-6.4341311327080425E-3</v>
      </c>
      <c r="AJ63" s="99">
        <f>'Matrice Var-Covar'!AI99</f>
        <v>1.2545832986138795E-2</v>
      </c>
      <c r="AK63" s="99">
        <f>'Matrice Var-Covar'!AJ99</f>
        <v>2.1124535914659095E-2</v>
      </c>
      <c r="AL63" s="99">
        <f>'Matrice Var-Covar'!AK99</f>
        <v>-5.9307805048585682E-3</v>
      </c>
      <c r="AM63" s="99">
        <f>'Matrice Var-Covar'!AL99</f>
        <v>5.5600502218537554E-3</v>
      </c>
      <c r="AN63" s="99">
        <f>'Matrice Var-Covar'!AM99</f>
        <v>2.4025990136093918E-2</v>
      </c>
      <c r="AO63" s="99">
        <f>'Matrice Var-Covar'!AN99</f>
        <v>2.176307241714261E-2</v>
      </c>
      <c r="AP63" s="99">
        <f>'Matrice Var-Covar'!AO99</f>
        <v>2.8920308791571966E-2</v>
      </c>
      <c r="AQ63" s="99">
        <f>'Matrice Var-Covar'!AP99</f>
        <v>3.4577482348405464E-2</v>
      </c>
      <c r="AR63" s="99">
        <f>'Matrice Var-Covar'!AQ99</f>
        <v>3.1289844135102232E-2</v>
      </c>
      <c r="AS63" s="99">
        <f>'Matrice Var-Covar'!AR99</f>
        <v>5.0311960562251713E-2</v>
      </c>
      <c r="AT63" s="99">
        <f>'Matrice Var-Covar'!AS99</f>
        <v>-5.4327889215191171E-3</v>
      </c>
      <c r="AU63" s="99">
        <f>'Matrice Var-Covar'!AT99</f>
        <v>5.5419518346911945E-3</v>
      </c>
      <c r="AV63" s="99">
        <f>'Matrice Var-Covar'!AU99</f>
        <v>1.4453616460401296E-2</v>
      </c>
      <c r="AW63" s="99">
        <f>'Matrice Var-Covar'!AV99</f>
        <v>2.3519056743500338E-3</v>
      </c>
      <c r="AX63" s="99">
        <f>'Matrice Var-Covar'!AW99</f>
        <v>1.187828835783406E-2</v>
      </c>
      <c r="AY63" s="99">
        <f>'Matrice Var-Covar'!AX99</f>
        <v>2.3379569394230835E-2</v>
      </c>
      <c r="AZ63" s="99">
        <f>'Matrice Var-Covar'!AY99</f>
        <v>2.2637973522330841E-2</v>
      </c>
      <c r="BA63" s="99">
        <f>'Matrice Var-Covar'!AZ99</f>
        <v>2.7911852086245401E-2</v>
      </c>
      <c r="BC63" s="10"/>
      <c r="BD63" s="10"/>
      <c r="BM63" s="26"/>
      <c r="BN63" s="26"/>
      <c r="BO63" s="26"/>
      <c r="BP63" s="26"/>
      <c r="BQ63" s="26"/>
    </row>
    <row r="64" spans="3:69" ht="14" thickBot="1">
      <c r="C64" s="25" t="str">
        <f>'Matrice Var-Covar'!B100</f>
        <v>MUENCHENER RUECKVERSICHERUNGS</v>
      </c>
      <c r="D64" s="99">
        <f>'Matrice Var-Covar'!C100</f>
        <v>-3.0619025792926551E-3</v>
      </c>
      <c r="E64" s="99">
        <f>'Matrice Var-Covar'!D100</f>
        <v>-4.2608522273337627E-4</v>
      </c>
      <c r="F64" s="99">
        <f>'Matrice Var-Covar'!E100</f>
        <v>5.49916697823029E-3</v>
      </c>
      <c r="G64" s="99">
        <f>'Matrice Var-Covar'!F100</f>
        <v>-5.748313058991426E-3</v>
      </c>
      <c r="H64" s="99">
        <f>'Matrice Var-Covar'!G100</f>
        <v>-4.8698826486548146E-3</v>
      </c>
      <c r="I64" s="99">
        <f>'Matrice Var-Covar'!H100</f>
        <v>-4.0622561868977761E-3</v>
      </c>
      <c r="J64" s="99">
        <f>'Matrice Var-Covar'!I100</f>
        <v>-6.3131663629955532E-3</v>
      </c>
      <c r="K64" s="99">
        <f>'Matrice Var-Covar'!J100</f>
        <v>2.355475515628554E-2</v>
      </c>
      <c r="L64" s="99">
        <f>'Matrice Var-Covar'!K100</f>
        <v>2.1304617249231703E-3</v>
      </c>
      <c r="M64" s="99">
        <f>'Matrice Var-Covar'!L100</f>
        <v>-3.1105202902585861E-3</v>
      </c>
      <c r="N64" s="99">
        <f>'Matrice Var-Covar'!M100</f>
        <v>2.3920387997565535E-3</v>
      </c>
      <c r="O64" s="99">
        <f>'Matrice Var-Covar'!N100</f>
        <v>-7.2276684112745609E-3</v>
      </c>
      <c r="P64" s="99">
        <f>'Matrice Var-Covar'!O100</f>
        <v>-4.993189106579264E-3</v>
      </c>
      <c r="Q64" s="99">
        <f>'Matrice Var-Covar'!P100</f>
        <v>3.4149965484394432E-2</v>
      </c>
      <c r="R64" s="99">
        <f>'Matrice Var-Covar'!Q100</f>
        <v>-1.1124831158052623E-3</v>
      </c>
      <c r="S64" s="99">
        <f>'Matrice Var-Covar'!R100</f>
        <v>6.0979862452008871E-3</v>
      </c>
      <c r="T64" s="99">
        <f>'Matrice Var-Covar'!S100</f>
        <v>-4.8922353054459038E-3</v>
      </c>
      <c r="U64" s="99">
        <f>'Matrice Var-Covar'!T100</f>
        <v>-3.4813878306243179E-3</v>
      </c>
      <c r="V64" s="99">
        <f>'Matrice Var-Covar'!U100</f>
        <v>-3.9378973290879271E-3</v>
      </c>
      <c r="W64" s="99">
        <f>'Matrice Var-Covar'!V100</f>
        <v>5.5259432479336391E-3</v>
      </c>
      <c r="X64" s="99">
        <f>'Matrice Var-Covar'!W100</f>
        <v>-1.4605337792769357E-3</v>
      </c>
      <c r="Y64" s="99">
        <f>'Matrice Var-Covar'!X100</f>
        <v>-1.1106641524513693E-2</v>
      </c>
      <c r="Z64" s="99">
        <f>'Matrice Var-Covar'!Y100</f>
        <v>-5.1372359372049725E-4</v>
      </c>
      <c r="AA64" s="99">
        <f>'Matrice Var-Covar'!Z100</f>
        <v>4.7365629213262037E-4</v>
      </c>
      <c r="AB64" s="99">
        <f>'Matrice Var-Covar'!AA100</f>
        <v>5.5744086397314263E-2</v>
      </c>
      <c r="AC64" s="99">
        <f>'Matrice Var-Covar'!AB100</f>
        <v>1.8231553012546645E-2</v>
      </c>
      <c r="AD64" s="99">
        <f>'Matrice Var-Covar'!AC100</f>
        <v>-6.3432786858316544E-3</v>
      </c>
      <c r="AE64" s="99">
        <f>'Matrice Var-Covar'!AD100</f>
        <v>-2.7672729865700903E-3</v>
      </c>
      <c r="AF64" s="99">
        <f>'Matrice Var-Covar'!AE100</f>
        <v>1.2871071096568844E-2</v>
      </c>
      <c r="AG64" s="99">
        <f>'Matrice Var-Covar'!AF100</f>
        <v>1.7102809700685184E-2</v>
      </c>
      <c r="AH64" s="99">
        <f>'Matrice Var-Covar'!AG100</f>
        <v>-4.1259676951506631E-3</v>
      </c>
      <c r="AI64" s="99">
        <f>'Matrice Var-Covar'!AH100</f>
        <v>3.5306163841578746E-2</v>
      </c>
      <c r="AJ64" s="99">
        <f>'Matrice Var-Covar'!AI100</f>
        <v>4.6190907680645029E-4</v>
      </c>
      <c r="AK64" s="99">
        <f>'Matrice Var-Covar'!AJ100</f>
        <v>6.9173552800242582E-4</v>
      </c>
      <c r="AL64" s="99">
        <f>'Matrice Var-Covar'!AK100</f>
        <v>2.1002235409189832E-2</v>
      </c>
      <c r="AM64" s="99">
        <f>'Matrice Var-Covar'!AL100</f>
        <v>-4.2328184326456443E-3</v>
      </c>
      <c r="AN64" s="99">
        <f>'Matrice Var-Covar'!AM100</f>
        <v>6.0432587447444615E-3</v>
      </c>
      <c r="AO64" s="99">
        <f>'Matrice Var-Covar'!AN100</f>
        <v>-1.6690394638351766E-3</v>
      </c>
      <c r="AP64" s="99">
        <f>'Matrice Var-Covar'!AO100</f>
        <v>-4.6152262721716065E-3</v>
      </c>
      <c r="AQ64" s="99">
        <f>'Matrice Var-Covar'!AP100</f>
        <v>9.0692461452771981E-5</v>
      </c>
      <c r="AR64" s="99">
        <f>'Matrice Var-Covar'!AQ100</f>
        <v>-3.553365485104468E-3</v>
      </c>
      <c r="AS64" s="99">
        <f>'Matrice Var-Covar'!AR100</f>
        <v>-5.4327889215191171E-3</v>
      </c>
      <c r="AT64" s="99">
        <f>'Matrice Var-Covar'!AS100</f>
        <v>7.5394327278199461E-2</v>
      </c>
      <c r="AU64" s="99">
        <f>'Matrice Var-Covar'!AT100</f>
        <v>-6.1243619810747371E-3</v>
      </c>
      <c r="AV64" s="99">
        <f>'Matrice Var-Covar'!AU100</f>
        <v>1.7813422782045119E-3</v>
      </c>
      <c r="AW64" s="99">
        <f>'Matrice Var-Covar'!AV100</f>
        <v>3.3823319122190221E-2</v>
      </c>
      <c r="AX64" s="99">
        <f>'Matrice Var-Covar'!AW100</f>
        <v>-1.0304349575955264E-4</v>
      </c>
      <c r="AY64" s="99">
        <f>'Matrice Var-Covar'!AX100</f>
        <v>-1.0899906050203078E-3</v>
      </c>
      <c r="AZ64" s="99">
        <f>'Matrice Var-Covar'!AY100</f>
        <v>-1.0327103759488884E-3</v>
      </c>
      <c r="BA64" s="99">
        <f>'Matrice Var-Covar'!AZ100</f>
        <v>-3.767604650854984E-3</v>
      </c>
      <c r="BC64" s="10"/>
      <c r="BD64" s="10"/>
      <c r="BM64" s="26"/>
      <c r="BN64" s="26"/>
      <c r="BO64" s="26"/>
      <c r="BP64" s="26"/>
      <c r="BQ64" s="26"/>
    </row>
    <row r="65" spans="1:69" ht="14" thickBot="1">
      <c r="C65" s="25" t="str">
        <f>'Matrice Var-Covar'!B101</f>
        <v>ESSILOR INTERNATIONAL</v>
      </c>
      <c r="D65" s="99">
        <f>'Matrice Var-Covar'!C101</f>
        <v>1.5051661892132017E-2</v>
      </c>
      <c r="E65" s="99">
        <f>'Matrice Var-Covar'!D101</f>
        <v>1.3719112517895269E-2</v>
      </c>
      <c r="F65" s="99">
        <f>'Matrice Var-Covar'!E101</f>
        <v>9.067680978279799E-3</v>
      </c>
      <c r="G65" s="99">
        <f>'Matrice Var-Covar'!F101</f>
        <v>1.138198455724952E-2</v>
      </c>
      <c r="H65" s="99">
        <f>'Matrice Var-Covar'!G101</f>
        <v>9.2342139196248483E-3</v>
      </c>
      <c r="I65" s="99">
        <f>'Matrice Var-Covar'!H101</f>
        <v>1.2577355954582203E-2</v>
      </c>
      <c r="J65" s="99">
        <f>'Matrice Var-Covar'!I101</f>
        <v>1.2749529291565177E-2</v>
      </c>
      <c r="K65" s="99">
        <f>'Matrice Var-Covar'!J101</f>
        <v>1.2844697967901675E-4</v>
      </c>
      <c r="L65" s="99">
        <f>'Matrice Var-Covar'!K101</f>
        <v>9.8697367590804535E-3</v>
      </c>
      <c r="M65" s="99">
        <f>'Matrice Var-Covar'!L101</f>
        <v>1.5011036030124035E-2</v>
      </c>
      <c r="N65" s="99">
        <f>'Matrice Var-Covar'!M101</f>
        <v>1.3679595486994583E-2</v>
      </c>
      <c r="O65" s="99">
        <f>'Matrice Var-Covar'!N101</f>
        <v>1.4404507869607086E-2</v>
      </c>
      <c r="P65" s="99">
        <f>'Matrice Var-Covar'!O101</f>
        <v>1.5450470188156519E-2</v>
      </c>
      <c r="Q65" s="99">
        <f>'Matrice Var-Covar'!P101</f>
        <v>-3.3628837479925068E-4</v>
      </c>
      <c r="R65" s="99">
        <f>'Matrice Var-Covar'!Q101</f>
        <v>1.3023052094041495E-2</v>
      </c>
      <c r="S65" s="99">
        <f>'Matrice Var-Covar'!R101</f>
        <v>1.1670609041975784E-2</v>
      </c>
      <c r="T65" s="99">
        <f>'Matrice Var-Covar'!S101</f>
        <v>9.1038681246590376E-3</v>
      </c>
      <c r="U65" s="99">
        <f>'Matrice Var-Covar'!T101</f>
        <v>6.9396625875043031E-3</v>
      </c>
      <c r="V65" s="99">
        <f>'Matrice Var-Covar'!U101</f>
        <v>2.1278431727504214E-2</v>
      </c>
      <c r="W65" s="99">
        <f>'Matrice Var-Covar'!V101</f>
        <v>7.6709744587661359E-3</v>
      </c>
      <c r="X65" s="99">
        <f>'Matrice Var-Covar'!W101</f>
        <v>1.2668715712602651E-2</v>
      </c>
      <c r="Y65" s="99">
        <f>'Matrice Var-Covar'!X101</f>
        <v>2.0402560400469692E-2</v>
      </c>
      <c r="Z65" s="99">
        <f>'Matrice Var-Covar'!Y101</f>
        <v>1.126940696656533E-2</v>
      </c>
      <c r="AA65" s="99">
        <f>'Matrice Var-Covar'!Z101</f>
        <v>6.164726843534923E-3</v>
      </c>
      <c r="AB65" s="99">
        <f>'Matrice Var-Covar'!AA101</f>
        <v>7.6994093068291386E-4</v>
      </c>
      <c r="AC65" s="99">
        <f>'Matrice Var-Covar'!AB101</f>
        <v>1.5041664435273662E-3</v>
      </c>
      <c r="AD65" s="99">
        <f>'Matrice Var-Covar'!AC101</f>
        <v>8.948850915151043E-3</v>
      </c>
      <c r="AE65" s="99">
        <f>'Matrice Var-Covar'!AD101</f>
        <v>1.8860562710556375E-2</v>
      </c>
      <c r="AF65" s="99">
        <f>'Matrice Var-Covar'!AE101</f>
        <v>-8.1552609102523294E-4</v>
      </c>
      <c r="AG65" s="99">
        <f>'Matrice Var-Covar'!AF101</f>
        <v>6.5675653333652599E-3</v>
      </c>
      <c r="AH65" s="99">
        <f>'Matrice Var-Covar'!AG101</f>
        <v>1.3611101211683962E-2</v>
      </c>
      <c r="AI65" s="99">
        <f>'Matrice Var-Covar'!AH101</f>
        <v>-1.3532185304452242E-3</v>
      </c>
      <c r="AJ65" s="99">
        <f>'Matrice Var-Covar'!AI101</f>
        <v>1.4344371342165874E-2</v>
      </c>
      <c r="AK65" s="99">
        <f>'Matrice Var-Covar'!AJ101</f>
        <v>2.103099605202927E-3</v>
      </c>
      <c r="AL65" s="99">
        <f>'Matrice Var-Covar'!AK101</f>
        <v>2.7133908861919808E-4</v>
      </c>
      <c r="AM65" s="99">
        <f>'Matrice Var-Covar'!AL101</f>
        <v>6.2226558439620518E-3</v>
      </c>
      <c r="AN65" s="99">
        <f>'Matrice Var-Covar'!AM101</f>
        <v>1.1617582492157146E-2</v>
      </c>
      <c r="AO65" s="99">
        <f>'Matrice Var-Covar'!AN101</f>
        <v>1.3028602674641773E-2</v>
      </c>
      <c r="AP65" s="99">
        <f>'Matrice Var-Covar'!AO101</f>
        <v>9.4479980014276904E-3</v>
      </c>
      <c r="AQ65" s="99">
        <f>'Matrice Var-Covar'!AP101</f>
        <v>1.4685855924393424E-2</v>
      </c>
      <c r="AR65" s="99">
        <f>'Matrice Var-Covar'!AQ101</f>
        <v>8.1158108012441537E-3</v>
      </c>
      <c r="AS65" s="99">
        <f>'Matrice Var-Covar'!AR101</f>
        <v>5.5419518346911945E-3</v>
      </c>
      <c r="AT65" s="99">
        <f>'Matrice Var-Covar'!AS101</f>
        <v>-6.1243619810747371E-3</v>
      </c>
      <c r="AU65" s="99">
        <f>'Matrice Var-Covar'!AT101</f>
        <v>2.8248703281342602E-2</v>
      </c>
      <c r="AV65" s="99">
        <f>'Matrice Var-Covar'!AU101</f>
        <v>9.9161352403255368E-3</v>
      </c>
      <c r="AW65" s="99">
        <f>'Matrice Var-Covar'!AV101</f>
        <v>-2.2133614439178335E-3</v>
      </c>
      <c r="AX65" s="99">
        <f>'Matrice Var-Covar'!AW101</f>
        <v>5.8968645507700909E-3</v>
      </c>
      <c r="AY65" s="99">
        <f>'Matrice Var-Covar'!AX101</f>
        <v>1.1563370242821131E-2</v>
      </c>
      <c r="AZ65" s="99">
        <f>'Matrice Var-Covar'!AY101</f>
        <v>1.1994871491667763E-2</v>
      </c>
      <c r="BA65" s="99">
        <f>'Matrice Var-Covar'!AZ101</f>
        <v>1.4725459145297999E-2</v>
      </c>
      <c r="BC65" s="10"/>
      <c r="BD65" s="10"/>
      <c r="BM65" s="26"/>
      <c r="BN65" s="26"/>
      <c r="BO65" s="26"/>
      <c r="BP65" s="26"/>
      <c r="BQ65" s="26"/>
    </row>
    <row r="66" spans="1:69" ht="14" thickBot="1">
      <c r="C66" s="25" t="str">
        <f>'Matrice Var-Covar'!B102</f>
        <v>UNIBAIL-RODAMCO-WESTFIELD</v>
      </c>
      <c r="D66" s="99">
        <f>'Matrice Var-Covar'!C102</f>
        <v>2.0309741686304086E-2</v>
      </c>
      <c r="E66" s="99">
        <f>'Matrice Var-Covar'!D102</f>
        <v>2.2167223960700484E-2</v>
      </c>
      <c r="F66" s="99">
        <f>'Matrice Var-Covar'!E102</f>
        <v>1.132924510513378E-2</v>
      </c>
      <c r="G66" s="99">
        <f>'Matrice Var-Covar'!F102</f>
        <v>1.2351934067582934E-2</v>
      </c>
      <c r="H66" s="99">
        <f>'Matrice Var-Covar'!G102</f>
        <v>1.6566119697221583E-2</v>
      </c>
      <c r="I66" s="99">
        <f>'Matrice Var-Covar'!H102</f>
        <v>1.394114802935037E-2</v>
      </c>
      <c r="J66" s="99">
        <f>'Matrice Var-Covar'!I102</f>
        <v>1.7728651193699152E-2</v>
      </c>
      <c r="K66" s="99">
        <f>'Matrice Var-Covar'!J102</f>
        <v>4.5835127076249878E-3</v>
      </c>
      <c r="L66" s="99">
        <f>'Matrice Var-Covar'!K102</f>
        <v>1.3846515128297789E-2</v>
      </c>
      <c r="M66" s="99">
        <f>'Matrice Var-Covar'!L102</f>
        <v>1.5816797017415906E-2</v>
      </c>
      <c r="N66" s="99">
        <f>'Matrice Var-Covar'!M102</f>
        <v>1.0947712550069433E-2</v>
      </c>
      <c r="O66" s="99">
        <f>'Matrice Var-Covar'!N102</f>
        <v>2.3158817529097042E-2</v>
      </c>
      <c r="P66" s="99">
        <f>'Matrice Var-Covar'!O102</f>
        <v>1.7777286574300416E-2</v>
      </c>
      <c r="Q66" s="99">
        <f>'Matrice Var-Covar'!P102</f>
        <v>3.8681618483514466E-3</v>
      </c>
      <c r="R66" s="99">
        <f>'Matrice Var-Covar'!Q102</f>
        <v>8.2610500451609069E-3</v>
      </c>
      <c r="S66" s="99">
        <f>'Matrice Var-Covar'!R102</f>
        <v>2.6320336432772574E-2</v>
      </c>
      <c r="T66" s="99">
        <f>'Matrice Var-Covar'!S102</f>
        <v>2.0696225968748067E-2</v>
      </c>
      <c r="U66" s="99">
        <f>'Matrice Var-Covar'!T102</f>
        <v>9.329285829443916E-3</v>
      </c>
      <c r="V66" s="99">
        <f>'Matrice Var-Covar'!U102</f>
        <v>2.5342603785421802E-2</v>
      </c>
      <c r="W66" s="99">
        <f>'Matrice Var-Covar'!V102</f>
        <v>1.1721966385969474E-2</v>
      </c>
      <c r="X66" s="99">
        <f>'Matrice Var-Covar'!W102</f>
        <v>2.4505219167530456E-2</v>
      </c>
      <c r="Y66" s="99">
        <f>'Matrice Var-Covar'!X102</f>
        <v>2.3837162425044769E-2</v>
      </c>
      <c r="Z66" s="99">
        <f>'Matrice Var-Covar'!Y102</f>
        <v>2.0620832679494688E-2</v>
      </c>
      <c r="AA66" s="99">
        <f>'Matrice Var-Covar'!Z102</f>
        <v>2.0413524111765613E-2</v>
      </c>
      <c r="AB66" s="99">
        <f>'Matrice Var-Covar'!AA102</f>
        <v>8.5934025416422311E-3</v>
      </c>
      <c r="AC66" s="99">
        <f>'Matrice Var-Covar'!AB102</f>
        <v>2.4519498009152965E-3</v>
      </c>
      <c r="AD66" s="99">
        <f>'Matrice Var-Covar'!AC102</f>
        <v>1.3089076806329163E-2</v>
      </c>
      <c r="AE66" s="99">
        <f>'Matrice Var-Covar'!AD102</f>
        <v>1.7144319807371217E-2</v>
      </c>
      <c r="AF66" s="99">
        <f>'Matrice Var-Covar'!AE102</f>
        <v>-2.8018633391324265E-3</v>
      </c>
      <c r="AG66" s="99">
        <f>'Matrice Var-Covar'!AF102</f>
        <v>2.365269638906068E-2</v>
      </c>
      <c r="AH66" s="99">
        <f>'Matrice Var-Covar'!AG102</f>
        <v>1.5331870207827905E-2</v>
      </c>
      <c r="AI66" s="99">
        <f>'Matrice Var-Covar'!AH102</f>
        <v>1.0642153978766629E-3</v>
      </c>
      <c r="AJ66" s="99">
        <f>'Matrice Var-Covar'!AI102</f>
        <v>1.7529853869807845E-2</v>
      </c>
      <c r="AK66" s="99">
        <f>'Matrice Var-Covar'!AJ102</f>
        <v>1.2195630669885691E-2</v>
      </c>
      <c r="AL66" s="99">
        <f>'Matrice Var-Covar'!AK102</f>
        <v>-1.8956737934853357E-3</v>
      </c>
      <c r="AM66" s="99">
        <f>'Matrice Var-Covar'!AL102</f>
        <v>5.5072943058326043E-3</v>
      </c>
      <c r="AN66" s="99">
        <f>'Matrice Var-Covar'!AM102</f>
        <v>1.920864803221263E-2</v>
      </c>
      <c r="AO66" s="99">
        <f>'Matrice Var-Covar'!AN102</f>
        <v>1.8326391275604717E-2</v>
      </c>
      <c r="AP66" s="99">
        <f>'Matrice Var-Covar'!AO102</f>
        <v>1.980188247791272E-2</v>
      </c>
      <c r="AQ66" s="99">
        <f>'Matrice Var-Covar'!AP102</f>
        <v>3.0351308065752092E-2</v>
      </c>
      <c r="AR66" s="99">
        <f>'Matrice Var-Covar'!AQ102</f>
        <v>2.2790628655635994E-2</v>
      </c>
      <c r="AS66" s="99">
        <f>'Matrice Var-Covar'!AR102</f>
        <v>1.4453616460401296E-2</v>
      </c>
      <c r="AT66" s="99">
        <f>'Matrice Var-Covar'!AS102</f>
        <v>1.7813422782045119E-3</v>
      </c>
      <c r="AU66" s="99">
        <f>'Matrice Var-Covar'!AT102</f>
        <v>9.9161352403255368E-3</v>
      </c>
      <c r="AV66" s="99">
        <f>'Matrice Var-Covar'!AU102</f>
        <v>4.479106001102226E-2</v>
      </c>
      <c r="AW66" s="99">
        <f>'Matrice Var-Covar'!AV102</f>
        <v>-1.7936431415358853E-4</v>
      </c>
      <c r="AX66" s="99">
        <f>'Matrice Var-Covar'!AW102</f>
        <v>1.0951192209678554E-2</v>
      </c>
      <c r="AY66" s="99">
        <f>'Matrice Var-Covar'!AX102</f>
        <v>1.7306553643389996E-2</v>
      </c>
      <c r="AZ66" s="99">
        <f>'Matrice Var-Covar'!AY102</f>
        <v>1.4376647707560242E-2</v>
      </c>
      <c r="BA66" s="99">
        <f>'Matrice Var-Covar'!AZ102</f>
        <v>2.3480755329922484E-2</v>
      </c>
      <c r="BC66" s="10"/>
      <c r="BD66" s="10"/>
      <c r="BM66" s="26"/>
      <c r="BN66" s="26"/>
      <c r="BO66" s="26"/>
      <c r="BP66" s="26"/>
      <c r="BQ66" s="26"/>
    </row>
    <row r="67" spans="1:69" ht="14" thickBot="1">
      <c r="C67" s="25" t="str">
        <f>'Matrice Var-Covar'!B103</f>
        <v>AHOLD DELHAIZE</v>
      </c>
      <c r="D67" s="99">
        <f>'Matrice Var-Covar'!C103</f>
        <v>-1.6822964357212786E-2</v>
      </c>
      <c r="E67" s="99">
        <f>'Matrice Var-Covar'!D103</f>
        <v>3.6197879734349864E-3</v>
      </c>
      <c r="F67" s="99">
        <f>'Matrice Var-Covar'!E103</f>
        <v>1.0116455474310844E-2</v>
      </c>
      <c r="G67" s="99">
        <f>'Matrice Var-Covar'!F103</f>
        <v>-5.7542089535363968E-3</v>
      </c>
      <c r="H67" s="99">
        <f>'Matrice Var-Covar'!G103</f>
        <v>5.547617232393276E-3</v>
      </c>
      <c r="I67" s="99">
        <f>'Matrice Var-Covar'!H103</f>
        <v>5.1662067429144197E-3</v>
      </c>
      <c r="J67" s="99">
        <f>'Matrice Var-Covar'!I103</f>
        <v>-6.6750145157786532E-3</v>
      </c>
      <c r="K67" s="99">
        <f>'Matrice Var-Covar'!J103</f>
        <v>1.3946459114477104E-2</v>
      </c>
      <c r="L67" s="99">
        <f>'Matrice Var-Covar'!K103</f>
        <v>1.8537428200374757E-3</v>
      </c>
      <c r="M67" s="99">
        <f>'Matrice Var-Covar'!L103</f>
        <v>5.305729837258133E-3</v>
      </c>
      <c r="N67" s="99">
        <f>'Matrice Var-Covar'!M103</f>
        <v>1.3852406993780477E-2</v>
      </c>
      <c r="O67" s="99">
        <f>'Matrice Var-Covar'!N103</f>
        <v>3.134330486571784E-2</v>
      </c>
      <c r="P67" s="99">
        <f>'Matrice Var-Covar'!O103</f>
        <v>-1.8844646914623346E-3</v>
      </c>
      <c r="Q67" s="99">
        <f>'Matrice Var-Covar'!P103</f>
        <v>1.0456853141303221E-2</v>
      </c>
      <c r="R67" s="99">
        <f>'Matrice Var-Covar'!Q103</f>
        <v>6.7766979311385898E-4</v>
      </c>
      <c r="S67" s="99">
        <f>'Matrice Var-Covar'!R103</f>
        <v>2.7966861003383095E-2</v>
      </c>
      <c r="T67" s="99">
        <f>'Matrice Var-Covar'!S103</f>
        <v>1.3394403381620538E-3</v>
      </c>
      <c r="U67" s="99">
        <f>'Matrice Var-Covar'!T103</f>
        <v>2.32903591811857E-3</v>
      </c>
      <c r="V67" s="99">
        <f>'Matrice Var-Covar'!U103</f>
        <v>5.816682921952609E-3</v>
      </c>
      <c r="W67" s="99">
        <f>'Matrice Var-Covar'!V103</f>
        <v>7.3538553806129165E-3</v>
      </c>
      <c r="X67" s="99">
        <f>'Matrice Var-Covar'!W103</f>
        <v>6.7977862463254671E-3</v>
      </c>
      <c r="Y67" s="99">
        <f>'Matrice Var-Covar'!X103</f>
        <v>-8.2513178559210309E-4</v>
      </c>
      <c r="Z67" s="99">
        <f>'Matrice Var-Covar'!Y103</f>
        <v>1.0808012614692631E-3</v>
      </c>
      <c r="AA67" s="99">
        <f>'Matrice Var-Covar'!Z103</f>
        <v>-2.7130864071885905E-3</v>
      </c>
      <c r="AB67" s="99">
        <f>'Matrice Var-Covar'!AA103</f>
        <v>3.060912393129718E-2</v>
      </c>
      <c r="AC67" s="99">
        <f>'Matrice Var-Covar'!AB103</f>
        <v>3.3552652952209823E-3</v>
      </c>
      <c r="AD67" s="99">
        <f>'Matrice Var-Covar'!AC103</f>
        <v>1.1379331960617329E-3</v>
      </c>
      <c r="AE67" s="99">
        <f>'Matrice Var-Covar'!AD103</f>
        <v>-3.5360050295284084E-3</v>
      </c>
      <c r="AF67" s="99">
        <f>'Matrice Var-Covar'!AE103</f>
        <v>8.9387138200826589E-3</v>
      </c>
      <c r="AG67" s="99">
        <f>'Matrice Var-Covar'!AF103</f>
        <v>1.4365151989570342E-2</v>
      </c>
      <c r="AH67" s="99">
        <f>'Matrice Var-Covar'!AG103</f>
        <v>-2.6214517321538778E-3</v>
      </c>
      <c r="AI67" s="99">
        <f>'Matrice Var-Covar'!AH103</f>
        <v>1.6692932475864255E-2</v>
      </c>
      <c r="AJ67" s="99">
        <f>'Matrice Var-Covar'!AI103</f>
        <v>-8.1614501705757434E-3</v>
      </c>
      <c r="AK67" s="99">
        <f>'Matrice Var-Covar'!AJ103</f>
        <v>7.0823335356028985E-3</v>
      </c>
      <c r="AL67" s="99">
        <f>'Matrice Var-Covar'!AK103</f>
        <v>1.3345406914974696E-2</v>
      </c>
      <c r="AM67" s="99">
        <f>'Matrice Var-Covar'!AL103</f>
        <v>-9.0269524924491713E-3</v>
      </c>
      <c r="AN67" s="99">
        <f>'Matrice Var-Covar'!AM103</f>
        <v>1.0547604391389766E-2</v>
      </c>
      <c r="AO67" s="99">
        <f>'Matrice Var-Covar'!AN103</f>
        <v>-1.097124430179755E-3</v>
      </c>
      <c r="AP67" s="99">
        <f>'Matrice Var-Covar'!AO103</f>
        <v>3.4353809984275069E-3</v>
      </c>
      <c r="AQ67" s="99">
        <f>'Matrice Var-Covar'!AP103</f>
        <v>2.053774699083652E-3</v>
      </c>
      <c r="AR67" s="99">
        <f>'Matrice Var-Covar'!AQ103</f>
        <v>-1.7288843236362456E-2</v>
      </c>
      <c r="AS67" s="99">
        <f>'Matrice Var-Covar'!AR103</f>
        <v>2.3519056743500338E-3</v>
      </c>
      <c r="AT67" s="99">
        <f>'Matrice Var-Covar'!AS103</f>
        <v>3.3823319122190221E-2</v>
      </c>
      <c r="AU67" s="99">
        <f>'Matrice Var-Covar'!AT103</f>
        <v>-2.2133614439178335E-3</v>
      </c>
      <c r="AV67" s="99">
        <f>'Matrice Var-Covar'!AU103</f>
        <v>-1.7936431415358853E-4</v>
      </c>
      <c r="AW67" s="99">
        <f>'Matrice Var-Covar'!AV103</f>
        <v>0.16355430665974457</v>
      </c>
      <c r="AX67" s="99">
        <f>'Matrice Var-Covar'!AW103</f>
        <v>-8.9340848418925419E-3</v>
      </c>
      <c r="AY67" s="99">
        <f>'Matrice Var-Covar'!AX103</f>
        <v>5.5903256252493013E-3</v>
      </c>
      <c r="AZ67" s="99">
        <f>'Matrice Var-Covar'!AY103</f>
        <v>-1.3372856992815289E-3</v>
      </c>
      <c r="BA67" s="99">
        <f>'Matrice Var-Covar'!AZ103</f>
        <v>-4.6617063169557407E-4</v>
      </c>
      <c r="BC67" s="10"/>
      <c r="BD67" s="10"/>
      <c r="BM67" s="26"/>
      <c r="BN67" s="26"/>
      <c r="BO67" s="26"/>
      <c r="BP67" s="26"/>
      <c r="BQ67" s="26"/>
    </row>
    <row r="68" spans="1:69" ht="14" thickBot="1">
      <c r="C68" s="25" t="str">
        <f>'Matrice Var-Covar'!B104</f>
        <v>CRH PLC</v>
      </c>
      <c r="D68" s="99">
        <f>'Matrice Var-Covar'!C104</f>
        <v>1.5640410367564882E-2</v>
      </c>
      <c r="E68" s="99">
        <f>'Matrice Var-Covar'!D104</f>
        <v>1.4560773952866507E-2</v>
      </c>
      <c r="F68" s="99">
        <f>'Matrice Var-Covar'!E104</f>
        <v>2.013188698080071E-2</v>
      </c>
      <c r="G68" s="99">
        <f>'Matrice Var-Covar'!F104</f>
        <v>1.1569461380160009E-2</v>
      </c>
      <c r="H68" s="99">
        <f>'Matrice Var-Covar'!G104</f>
        <v>1.183549089541518E-2</v>
      </c>
      <c r="I68" s="99">
        <f>'Matrice Var-Covar'!H104</f>
        <v>9.004562543370594E-3</v>
      </c>
      <c r="J68" s="99">
        <f>'Matrice Var-Covar'!I104</f>
        <v>2.5618067638361552E-2</v>
      </c>
      <c r="K68" s="99">
        <f>'Matrice Var-Covar'!J104</f>
        <v>6.5106592908200575E-3</v>
      </c>
      <c r="L68" s="99">
        <f>'Matrice Var-Covar'!K104</f>
        <v>1.7613332768533975E-2</v>
      </c>
      <c r="M68" s="99">
        <f>'Matrice Var-Covar'!L104</f>
        <v>1.1770311561127161E-2</v>
      </c>
      <c r="N68" s="99">
        <f>'Matrice Var-Covar'!M104</f>
        <v>3.0808088597256776E-2</v>
      </c>
      <c r="O68" s="99">
        <f>'Matrice Var-Covar'!N104</f>
        <v>1.8878531164033905E-2</v>
      </c>
      <c r="P68" s="99">
        <f>'Matrice Var-Covar'!O104</f>
        <v>2.7150723793620286E-2</v>
      </c>
      <c r="Q68" s="99">
        <f>'Matrice Var-Covar'!P104</f>
        <v>2.9543045424814452E-3</v>
      </c>
      <c r="R68" s="99">
        <f>'Matrice Var-Covar'!Q104</f>
        <v>2.3914930686545266E-2</v>
      </c>
      <c r="S68" s="99">
        <f>'Matrice Var-Covar'!R104</f>
        <v>2.6260695986769805E-2</v>
      </c>
      <c r="T68" s="99">
        <f>'Matrice Var-Covar'!S104</f>
        <v>1.980861896930677E-2</v>
      </c>
      <c r="U68" s="99">
        <f>'Matrice Var-Covar'!T104</f>
        <v>1.042962113976126E-2</v>
      </c>
      <c r="V68" s="99">
        <f>'Matrice Var-Covar'!U104</f>
        <v>3.3425912223860654E-2</v>
      </c>
      <c r="W68" s="99">
        <f>'Matrice Var-Covar'!V104</f>
        <v>1.8023380751721763E-2</v>
      </c>
      <c r="X68" s="99">
        <f>'Matrice Var-Covar'!W104</f>
        <v>2.2789549928406747E-2</v>
      </c>
      <c r="Y68" s="99">
        <f>'Matrice Var-Covar'!X104</f>
        <v>2.2196255594516334E-2</v>
      </c>
      <c r="Z68" s="99">
        <f>'Matrice Var-Covar'!Y104</f>
        <v>2.3936506685653579E-2</v>
      </c>
      <c r="AA68" s="99">
        <f>'Matrice Var-Covar'!Z104</f>
        <v>1.6658593203790574E-2</v>
      </c>
      <c r="AB68" s="99">
        <f>'Matrice Var-Covar'!AA104</f>
        <v>-2.6346087101000604E-3</v>
      </c>
      <c r="AC68" s="99">
        <f>'Matrice Var-Covar'!AB104</f>
        <v>1.2025299959719622E-3</v>
      </c>
      <c r="AD68" s="99">
        <f>'Matrice Var-Covar'!AC104</f>
        <v>1.2030790114916815E-2</v>
      </c>
      <c r="AE68" s="99">
        <f>'Matrice Var-Covar'!AD104</f>
        <v>2.211048294083854E-2</v>
      </c>
      <c r="AF68" s="99">
        <f>'Matrice Var-Covar'!AE104</f>
        <v>3.4778958621422659E-3</v>
      </c>
      <c r="AG68" s="99">
        <f>'Matrice Var-Covar'!AF104</f>
        <v>1.8657120902190075E-2</v>
      </c>
      <c r="AH68" s="99">
        <f>'Matrice Var-Covar'!AG104</f>
        <v>2.3058747459431875E-2</v>
      </c>
      <c r="AI68" s="99">
        <f>'Matrice Var-Covar'!AH104</f>
        <v>2.3270075899674766E-3</v>
      </c>
      <c r="AJ68" s="99">
        <f>'Matrice Var-Covar'!AI104</f>
        <v>1.7013441056629719E-2</v>
      </c>
      <c r="AK68" s="99">
        <f>'Matrice Var-Covar'!AJ104</f>
        <v>6.2804775088952259E-3</v>
      </c>
      <c r="AL68" s="99">
        <f>'Matrice Var-Covar'!AK104</f>
        <v>-1.8156134642629516E-3</v>
      </c>
      <c r="AM68" s="99">
        <f>'Matrice Var-Covar'!AL104</f>
        <v>9.9844576057853667E-3</v>
      </c>
      <c r="AN68" s="99">
        <f>'Matrice Var-Covar'!AM104</f>
        <v>2.12408034081943E-2</v>
      </c>
      <c r="AO68" s="99">
        <f>'Matrice Var-Covar'!AN104</f>
        <v>2.4212131877059423E-2</v>
      </c>
      <c r="AP68" s="99">
        <f>'Matrice Var-Covar'!AO104</f>
        <v>1.29234502649134E-2</v>
      </c>
      <c r="AQ68" s="99">
        <f>'Matrice Var-Covar'!AP104</f>
        <v>3.3769673928026801E-2</v>
      </c>
      <c r="AR68" s="99">
        <f>'Matrice Var-Covar'!AQ104</f>
        <v>1.5678821020028332E-2</v>
      </c>
      <c r="AS68" s="99">
        <f>'Matrice Var-Covar'!AR104</f>
        <v>1.187828835783406E-2</v>
      </c>
      <c r="AT68" s="99">
        <f>'Matrice Var-Covar'!AS104</f>
        <v>-1.0304349575955264E-4</v>
      </c>
      <c r="AU68" s="99">
        <f>'Matrice Var-Covar'!AT104</f>
        <v>5.8968645507700909E-3</v>
      </c>
      <c r="AV68" s="99">
        <f>'Matrice Var-Covar'!AU104</f>
        <v>1.0951192209678554E-2</v>
      </c>
      <c r="AW68" s="99">
        <f>'Matrice Var-Covar'!AV104</f>
        <v>-8.9340848418925419E-3</v>
      </c>
      <c r="AX68" s="99">
        <f>'Matrice Var-Covar'!AW104</f>
        <v>6.5596944456766185E-2</v>
      </c>
      <c r="AY68" s="99">
        <f>'Matrice Var-Covar'!AX104</f>
        <v>3.3095549945127839E-2</v>
      </c>
      <c r="AZ68" s="99">
        <f>'Matrice Var-Covar'!AY104</f>
        <v>1.9520512370122936E-2</v>
      </c>
      <c r="BA68" s="99">
        <f>'Matrice Var-Covar'!AZ104</f>
        <v>2.6153520933935349E-2</v>
      </c>
      <c r="BC68" s="10"/>
      <c r="BD68" s="10"/>
      <c r="BM68" s="26"/>
      <c r="BN68" s="26"/>
      <c r="BO68" s="26"/>
      <c r="BP68" s="26"/>
      <c r="BQ68" s="26"/>
    </row>
    <row r="69" spans="1:69" ht="14" thickBot="1">
      <c r="C69" s="25" t="str">
        <f>'Matrice Var-Covar'!B105</f>
        <v>SAINT-GOBAIN</v>
      </c>
      <c r="D69" s="99">
        <f>'Matrice Var-Covar'!C105</f>
        <v>1.7821925495722892E-2</v>
      </c>
      <c r="E69" s="99">
        <f>'Matrice Var-Covar'!D105</f>
        <v>3.5127440964936654E-2</v>
      </c>
      <c r="F69" s="99">
        <f>'Matrice Var-Covar'!E105</f>
        <v>2.2371412792409166E-2</v>
      </c>
      <c r="G69" s="99">
        <f>'Matrice Var-Covar'!F105</f>
        <v>1.145829267903231E-2</v>
      </c>
      <c r="H69" s="99">
        <f>'Matrice Var-Covar'!G105</f>
        <v>2.7832190856520365E-2</v>
      </c>
      <c r="I69" s="99">
        <f>'Matrice Var-Covar'!H105</f>
        <v>2.0825192082027794E-2</v>
      </c>
      <c r="J69" s="99">
        <f>'Matrice Var-Covar'!I105</f>
        <v>4.019956119203455E-2</v>
      </c>
      <c r="K69" s="99">
        <f>'Matrice Var-Covar'!J105</f>
        <v>2.198412285954339E-3</v>
      </c>
      <c r="L69" s="99">
        <f>'Matrice Var-Covar'!K105</f>
        <v>3.1922205216090786E-2</v>
      </c>
      <c r="M69" s="99">
        <f>'Matrice Var-Covar'!L105</f>
        <v>1.1909318508626917E-2</v>
      </c>
      <c r="N69" s="99">
        <f>'Matrice Var-Covar'!M105</f>
        <v>4.5867081693538363E-2</v>
      </c>
      <c r="O69" s="99">
        <f>'Matrice Var-Covar'!N105</f>
        <v>4.4330794715915424E-2</v>
      </c>
      <c r="P69" s="99">
        <f>'Matrice Var-Covar'!O105</f>
        <v>3.6970253046914023E-2</v>
      </c>
      <c r="Q69" s="99">
        <f>'Matrice Var-Covar'!P105</f>
        <v>1.0859449614974127E-2</v>
      </c>
      <c r="R69" s="99">
        <f>'Matrice Var-Covar'!Q105</f>
        <v>3.0871770319019852E-2</v>
      </c>
      <c r="S69" s="99">
        <f>'Matrice Var-Covar'!R105</f>
        <v>4.4520870026949641E-2</v>
      </c>
      <c r="T69" s="99">
        <f>'Matrice Var-Covar'!S105</f>
        <v>3.9942379132935468E-2</v>
      </c>
      <c r="U69" s="99">
        <f>'Matrice Var-Covar'!T105</f>
        <v>1.7545083129420286E-2</v>
      </c>
      <c r="V69" s="99">
        <f>'Matrice Var-Covar'!U105</f>
        <v>5.0847307217090347E-2</v>
      </c>
      <c r="W69" s="99">
        <f>'Matrice Var-Covar'!V105</f>
        <v>2.7519052002526384E-2</v>
      </c>
      <c r="X69" s="99">
        <f>'Matrice Var-Covar'!W105</f>
        <v>3.8687352136015471E-2</v>
      </c>
      <c r="Y69" s="99">
        <f>'Matrice Var-Covar'!X105</f>
        <v>4.9189213457146441E-2</v>
      </c>
      <c r="Z69" s="99">
        <f>'Matrice Var-Covar'!Y105</f>
        <v>3.2693278229521637E-2</v>
      </c>
      <c r="AA69" s="99">
        <f>'Matrice Var-Covar'!Z105</f>
        <v>3.4125526797062364E-2</v>
      </c>
      <c r="AB69" s="99">
        <f>'Matrice Var-Covar'!AA105</f>
        <v>1.7060283186293275E-2</v>
      </c>
      <c r="AC69" s="99">
        <f>'Matrice Var-Covar'!AB105</f>
        <v>7.2176865141702603E-3</v>
      </c>
      <c r="AD69" s="99">
        <f>'Matrice Var-Covar'!AC105</f>
        <v>1.5172417032972943E-2</v>
      </c>
      <c r="AE69" s="99">
        <f>'Matrice Var-Covar'!AD105</f>
        <v>3.7693060598488072E-2</v>
      </c>
      <c r="AF69" s="99">
        <f>'Matrice Var-Covar'!AE105</f>
        <v>7.9188817039330516E-3</v>
      </c>
      <c r="AG69" s="99">
        <f>'Matrice Var-Covar'!AF105</f>
        <v>4.8926269177976989E-2</v>
      </c>
      <c r="AH69" s="99">
        <f>'Matrice Var-Covar'!AG105</f>
        <v>3.7816705926080801E-2</v>
      </c>
      <c r="AI69" s="99">
        <f>'Matrice Var-Covar'!AH105</f>
        <v>1.0232702276511848E-2</v>
      </c>
      <c r="AJ69" s="99">
        <f>'Matrice Var-Covar'!AI105</f>
        <v>2.7076987991946067E-2</v>
      </c>
      <c r="AK69" s="99">
        <f>'Matrice Var-Covar'!AJ105</f>
        <v>1.408939962999186E-2</v>
      </c>
      <c r="AL69" s="99">
        <f>'Matrice Var-Covar'!AK105</f>
        <v>1.8833374616696497E-3</v>
      </c>
      <c r="AM69" s="99">
        <f>'Matrice Var-Covar'!AL105</f>
        <v>4.0675217413540772E-3</v>
      </c>
      <c r="AN69" s="99">
        <f>'Matrice Var-Covar'!AM105</f>
        <v>3.8333214697128068E-2</v>
      </c>
      <c r="AO69" s="99">
        <f>'Matrice Var-Covar'!AN105</f>
        <v>4.106467556757689E-2</v>
      </c>
      <c r="AP69" s="99">
        <f>'Matrice Var-Covar'!AO105</f>
        <v>2.1792329240801878E-2</v>
      </c>
      <c r="AQ69" s="99">
        <f>'Matrice Var-Covar'!AP105</f>
        <v>6.2259107097636809E-2</v>
      </c>
      <c r="AR69" s="99">
        <f>'Matrice Var-Covar'!AQ105</f>
        <v>3.2500699544350219E-2</v>
      </c>
      <c r="AS69" s="99">
        <f>'Matrice Var-Covar'!AR105</f>
        <v>2.3379569394230835E-2</v>
      </c>
      <c r="AT69" s="99">
        <f>'Matrice Var-Covar'!AS105</f>
        <v>-1.0899906050203078E-3</v>
      </c>
      <c r="AU69" s="99">
        <f>'Matrice Var-Covar'!AT105</f>
        <v>1.1563370242821131E-2</v>
      </c>
      <c r="AV69" s="99">
        <f>'Matrice Var-Covar'!AU105</f>
        <v>1.7306553643389996E-2</v>
      </c>
      <c r="AW69" s="99">
        <f>'Matrice Var-Covar'!AV105</f>
        <v>5.5903256252493013E-3</v>
      </c>
      <c r="AX69" s="99">
        <f>'Matrice Var-Covar'!AW105</f>
        <v>3.3095549945127839E-2</v>
      </c>
      <c r="AY69" s="99">
        <f>'Matrice Var-Covar'!AX105</f>
        <v>7.7218931080575967E-2</v>
      </c>
      <c r="AZ69" s="99">
        <f>'Matrice Var-Covar'!AY105</f>
        <v>3.0338456228048243E-2</v>
      </c>
      <c r="BA69" s="99">
        <f>'Matrice Var-Covar'!AZ105</f>
        <v>4.2468994835388386E-2</v>
      </c>
      <c r="BC69" s="10"/>
      <c r="BD69" s="10"/>
      <c r="BM69" s="26"/>
      <c r="BN69" s="26"/>
      <c r="BO69" s="26"/>
      <c r="BP69" s="26"/>
      <c r="BQ69" s="26"/>
    </row>
    <row r="70" spans="1:69" ht="14" thickBot="1">
      <c r="C70" s="25" t="str">
        <f>'Matrice Var-Covar'!B106</f>
        <v>E.ON</v>
      </c>
      <c r="D70" s="99">
        <f>'Matrice Var-Covar'!C106</f>
        <v>1.9731573223240498E-2</v>
      </c>
      <c r="E70" s="99">
        <f>'Matrice Var-Covar'!D106</f>
        <v>2.1127555480910911E-2</v>
      </c>
      <c r="F70" s="99">
        <f>'Matrice Var-Covar'!E106</f>
        <v>2.2330095259837011E-2</v>
      </c>
      <c r="G70" s="99">
        <f>'Matrice Var-Covar'!F106</f>
        <v>1.2285296492988004E-2</v>
      </c>
      <c r="H70" s="99">
        <f>'Matrice Var-Covar'!G106</f>
        <v>2.5859536742312401E-2</v>
      </c>
      <c r="I70" s="99">
        <f>'Matrice Var-Covar'!H106</f>
        <v>1.7293789629398738E-2</v>
      </c>
      <c r="J70" s="99">
        <f>'Matrice Var-Covar'!I106</f>
        <v>3.2836651845044182E-2</v>
      </c>
      <c r="K70" s="99">
        <f>'Matrice Var-Covar'!J106</f>
        <v>4.2764358526688369E-3</v>
      </c>
      <c r="L70" s="99">
        <f>'Matrice Var-Covar'!K106</f>
        <v>3.0011305188556145E-2</v>
      </c>
      <c r="M70" s="99">
        <f>'Matrice Var-Covar'!L106</f>
        <v>9.72984718321563E-3</v>
      </c>
      <c r="N70" s="99">
        <f>'Matrice Var-Covar'!M106</f>
        <v>2.7545165256709345E-2</v>
      </c>
      <c r="O70" s="99">
        <f>'Matrice Var-Covar'!N106</f>
        <v>3.9920964220186983E-2</v>
      </c>
      <c r="P70" s="99">
        <f>'Matrice Var-Covar'!O106</f>
        <v>2.9608755061182546E-2</v>
      </c>
      <c r="Q70" s="99">
        <f>'Matrice Var-Covar'!P106</f>
        <v>6.0402942046261111E-3</v>
      </c>
      <c r="R70" s="99">
        <f>'Matrice Var-Covar'!Q106</f>
        <v>3.1821995331018038E-2</v>
      </c>
      <c r="S70" s="99">
        <f>'Matrice Var-Covar'!R106</f>
        <v>4.1970598662389502E-2</v>
      </c>
      <c r="T70" s="99">
        <f>'Matrice Var-Covar'!S106</f>
        <v>3.0480454440425589E-2</v>
      </c>
      <c r="U70" s="99">
        <f>'Matrice Var-Covar'!T106</f>
        <v>2.2098131447421576E-2</v>
      </c>
      <c r="V70" s="99">
        <f>'Matrice Var-Covar'!U106</f>
        <v>3.5754173490548977E-2</v>
      </c>
      <c r="W70" s="99">
        <f>'Matrice Var-Covar'!V106</f>
        <v>2.4122619206284328E-2</v>
      </c>
      <c r="X70" s="99">
        <f>'Matrice Var-Covar'!W106</f>
        <v>2.4555143130882508E-2</v>
      </c>
      <c r="Y70" s="99">
        <f>'Matrice Var-Covar'!X106</f>
        <v>4.4791269900059716E-2</v>
      </c>
      <c r="Z70" s="99">
        <f>'Matrice Var-Covar'!Y106</f>
        <v>2.5988695002632289E-2</v>
      </c>
      <c r="AA70" s="99">
        <f>'Matrice Var-Covar'!Z106</f>
        <v>2.4049519958646473E-2</v>
      </c>
      <c r="AB70" s="99">
        <f>'Matrice Var-Covar'!AA106</f>
        <v>8.6979012799406567E-3</v>
      </c>
      <c r="AC70" s="99">
        <f>'Matrice Var-Covar'!AB106</f>
        <v>9.513114428420847E-3</v>
      </c>
      <c r="AD70" s="99">
        <f>'Matrice Var-Covar'!AC106</f>
        <v>1.4301004991856429E-2</v>
      </c>
      <c r="AE70" s="99">
        <f>'Matrice Var-Covar'!AD106</f>
        <v>1.9670475402791841E-2</v>
      </c>
      <c r="AF70" s="99">
        <f>'Matrice Var-Covar'!AE106</f>
        <v>1.4956630408014321E-3</v>
      </c>
      <c r="AG70" s="99">
        <f>'Matrice Var-Covar'!AF106</f>
        <v>3.63794112138442E-2</v>
      </c>
      <c r="AH70" s="99">
        <f>'Matrice Var-Covar'!AG106</f>
        <v>2.2323502887341591E-2</v>
      </c>
      <c r="AI70" s="99">
        <f>'Matrice Var-Covar'!AH106</f>
        <v>4.203298985941184E-3</v>
      </c>
      <c r="AJ70" s="99">
        <f>'Matrice Var-Covar'!AI106</f>
        <v>2.5169047892805552E-2</v>
      </c>
      <c r="AK70" s="99">
        <f>'Matrice Var-Covar'!AJ106</f>
        <v>1.5795139579960701E-2</v>
      </c>
      <c r="AL70" s="99">
        <f>'Matrice Var-Covar'!AK106</f>
        <v>1.6756623949572536E-3</v>
      </c>
      <c r="AM70" s="99">
        <f>'Matrice Var-Covar'!AL106</f>
        <v>1.3765188828443032E-2</v>
      </c>
      <c r="AN70" s="99">
        <f>'Matrice Var-Covar'!AM106</f>
        <v>3.1465012165774194E-2</v>
      </c>
      <c r="AO70" s="99">
        <f>'Matrice Var-Covar'!AN106</f>
        <v>3.0910296047836478E-2</v>
      </c>
      <c r="AP70" s="99">
        <f>'Matrice Var-Covar'!AO106</f>
        <v>3.3759914597867542E-2</v>
      </c>
      <c r="AQ70" s="99">
        <f>'Matrice Var-Covar'!AP106</f>
        <v>4.1155173400445381E-2</v>
      </c>
      <c r="AR70" s="99">
        <f>'Matrice Var-Covar'!AQ106</f>
        <v>2.7299640502356719E-2</v>
      </c>
      <c r="AS70" s="99">
        <f>'Matrice Var-Covar'!AR106</f>
        <v>2.2637973522330841E-2</v>
      </c>
      <c r="AT70" s="99">
        <f>'Matrice Var-Covar'!AS106</f>
        <v>-1.0327103759488884E-3</v>
      </c>
      <c r="AU70" s="99">
        <f>'Matrice Var-Covar'!AT106</f>
        <v>1.1994871491667763E-2</v>
      </c>
      <c r="AV70" s="99">
        <f>'Matrice Var-Covar'!AU106</f>
        <v>1.4376647707560242E-2</v>
      </c>
      <c r="AW70" s="99">
        <f>'Matrice Var-Covar'!AV106</f>
        <v>-1.3372856992815289E-3</v>
      </c>
      <c r="AX70" s="99">
        <f>'Matrice Var-Covar'!AW106</f>
        <v>1.9520512370122936E-2</v>
      </c>
      <c r="AY70" s="99">
        <f>'Matrice Var-Covar'!AX106</f>
        <v>3.0338456228048243E-2</v>
      </c>
      <c r="AZ70" s="99">
        <f>'Matrice Var-Covar'!AY106</f>
        <v>7.0300214446282608E-2</v>
      </c>
      <c r="BA70" s="99">
        <f>'Matrice Var-Covar'!AZ106</f>
        <v>3.6037715661926678E-2</v>
      </c>
      <c r="BC70" s="10"/>
      <c r="BD70" s="10"/>
      <c r="BM70" s="26"/>
      <c r="BN70" s="26"/>
      <c r="BO70" s="26"/>
      <c r="BP70" s="26"/>
      <c r="BQ70" s="26"/>
    </row>
    <row r="71" spans="1:69">
      <c r="C71" s="25" t="str">
        <f>'Matrice Var-Covar'!B107</f>
        <v>DEUTSCHE BANK</v>
      </c>
      <c r="D71" s="99">
        <f>'Matrice Var-Covar'!C107</f>
        <v>1.666181118205649E-2</v>
      </c>
      <c r="E71" s="99">
        <f>'Matrice Var-Covar'!D107</f>
        <v>3.9904846021062063E-2</v>
      </c>
      <c r="F71" s="99">
        <f>'Matrice Var-Covar'!E107</f>
        <v>2.7085464253678755E-2</v>
      </c>
      <c r="G71" s="99">
        <f>'Matrice Var-Covar'!F107</f>
        <v>9.4950333390476753E-3</v>
      </c>
      <c r="H71" s="99">
        <f>'Matrice Var-Covar'!G107</f>
        <v>3.4275612752810214E-2</v>
      </c>
      <c r="I71" s="99">
        <f>'Matrice Var-Covar'!H107</f>
        <v>2.6672353449173188E-2</v>
      </c>
      <c r="J71" s="99">
        <f>'Matrice Var-Covar'!I107</f>
        <v>5.3581582126245558E-2</v>
      </c>
      <c r="K71" s="99">
        <f>'Matrice Var-Covar'!J107</f>
        <v>2.9512342328823727E-3</v>
      </c>
      <c r="L71" s="99">
        <f>'Matrice Var-Covar'!K107</f>
        <v>3.7554148248528429E-2</v>
      </c>
      <c r="M71" s="99">
        <f>'Matrice Var-Covar'!L107</f>
        <v>1.7498878996935828E-2</v>
      </c>
      <c r="N71" s="99">
        <f>'Matrice Var-Covar'!M107</f>
        <v>3.3994201497070588E-2</v>
      </c>
      <c r="O71" s="99">
        <f>'Matrice Var-Covar'!N107</f>
        <v>7.3181683159814312E-2</v>
      </c>
      <c r="P71" s="99">
        <f>'Matrice Var-Covar'!O107</f>
        <v>5.0761613591856332E-2</v>
      </c>
      <c r="Q71" s="99">
        <f>'Matrice Var-Covar'!P107</f>
        <v>8.1713267292673128E-3</v>
      </c>
      <c r="R71" s="99">
        <f>'Matrice Var-Covar'!Q107</f>
        <v>2.6469876228444052E-2</v>
      </c>
      <c r="S71" s="99">
        <f>'Matrice Var-Covar'!R107</f>
        <v>7.5588091480070785E-2</v>
      </c>
      <c r="T71" s="99">
        <f>'Matrice Var-Covar'!S107</f>
        <v>6.9598516807032537E-2</v>
      </c>
      <c r="U71" s="99">
        <f>'Matrice Var-Covar'!T107</f>
        <v>2.0285339586383767E-2</v>
      </c>
      <c r="V71" s="99">
        <f>'Matrice Var-Covar'!U107</f>
        <v>5.7551878355381697E-2</v>
      </c>
      <c r="W71" s="99">
        <f>'Matrice Var-Covar'!V107</f>
        <v>2.4074441732413937E-2</v>
      </c>
      <c r="X71" s="99">
        <f>'Matrice Var-Covar'!W107</f>
        <v>5.2089268745952919E-2</v>
      </c>
      <c r="Y71" s="99">
        <f>'Matrice Var-Covar'!X107</f>
        <v>7.9733482155606425E-2</v>
      </c>
      <c r="Z71" s="99">
        <f>'Matrice Var-Covar'!Y107</f>
        <v>3.8583361804378755E-2</v>
      </c>
      <c r="AA71" s="99">
        <f>'Matrice Var-Covar'!Z107</f>
        <v>3.4403625346883848E-2</v>
      </c>
      <c r="AB71" s="99">
        <f>'Matrice Var-Covar'!AA107</f>
        <v>8.354406446894851E-3</v>
      </c>
      <c r="AC71" s="99">
        <f>'Matrice Var-Covar'!AB107</f>
        <v>1.0666377335988835E-2</v>
      </c>
      <c r="AD71" s="99">
        <f>'Matrice Var-Covar'!AC107</f>
        <v>1.7821405059121581E-2</v>
      </c>
      <c r="AE71" s="99">
        <f>'Matrice Var-Covar'!AD107</f>
        <v>3.2408797791446925E-2</v>
      </c>
      <c r="AF71" s="99">
        <f>'Matrice Var-Covar'!AE107</f>
        <v>4.8235104375173848E-3</v>
      </c>
      <c r="AG71" s="99">
        <f>'Matrice Var-Covar'!AF107</f>
        <v>7.5050306619684537E-2</v>
      </c>
      <c r="AH71" s="99">
        <f>'Matrice Var-Covar'!AG107</f>
        <v>4.0288751826395859E-2</v>
      </c>
      <c r="AI71" s="99">
        <f>'Matrice Var-Covar'!AH107</f>
        <v>2.002151253759763E-3</v>
      </c>
      <c r="AJ71" s="99">
        <f>'Matrice Var-Covar'!AI107</f>
        <v>2.5681474286231569E-2</v>
      </c>
      <c r="AK71" s="99">
        <f>'Matrice Var-Covar'!AJ107</f>
        <v>1.5459287543318562E-2</v>
      </c>
      <c r="AL71" s="99">
        <f>'Matrice Var-Covar'!AK107</f>
        <v>3.3513465908086917E-3</v>
      </c>
      <c r="AM71" s="99">
        <f>'Matrice Var-Covar'!AL107</f>
        <v>6.5911058406836337E-3</v>
      </c>
      <c r="AN71" s="99">
        <f>'Matrice Var-Covar'!AM107</f>
        <v>5.7508257410075606E-2</v>
      </c>
      <c r="AO71" s="99">
        <f>'Matrice Var-Covar'!AN107</f>
        <v>3.7688604752413403E-2</v>
      </c>
      <c r="AP71" s="99">
        <f>'Matrice Var-Covar'!AO107</f>
        <v>2.9385878872684228E-2</v>
      </c>
      <c r="AQ71" s="99">
        <f>'Matrice Var-Covar'!AP107</f>
        <v>9.8245982955425221E-2</v>
      </c>
      <c r="AR71" s="99">
        <f>'Matrice Var-Covar'!AQ107</f>
        <v>3.8948304808865901E-2</v>
      </c>
      <c r="AS71" s="99">
        <f>'Matrice Var-Covar'!AR107</f>
        <v>2.7911852086245401E-2</v>
      </c>
      <c r="AT71" s="99">
        <f>'Matrice Var-Covar'!AS107</f>
        <v>-3.767604650854984E-3</v>
      </c>
      <c r="AU71" s="99">
        <f>'Matrice Var-Covar'!AT107</f>
        <v>1.4725459145297999E-2</v>
      </c>
      <c r="AV71" s="99">
        <f>'Matrice Var-Covar'!AU107</f>
        <v>2.3480755329922484E-2</v>
      </c>
      <c r="AW71" s="99">
        <f>'Matrice Var-Covar'!AV107</f>
        <v>-4.6617063169557407E-4</v>
      </c>
      <c r="AX71" s="99">
        <f>'Matrice Var-Covar'!AW107</f>
        <v>2.6153520933935349E-2</v>
      </c>
      <c r="AY71" s="99">
        <f>'Matrice Var-Covar'!AX107</f>
        <v>4.2468994835388386E-2</v>
      </c>
      <c r="AZ71" s="99">
        <f>'Matrice Var-Covar'!AY107</f>
        <v>3.6037715661926678E-2</v>
      </c>
      <c r="BA71" s="99">
        <f>'Matrice Var-Covar'!AZ107</f>
        <v>0.12939558653813243</v>
      </c>
      <c r="BC71" s="10"/>
      <c r="BD71" s="10"/>
      <c r="BM71" s="26"/>
      <c r="BN71" s="26"/>
      <c r="BO71" s="26"/>
      <c r="BP71" s="26"/>
      <c r="BQ71" s="26"/>
    </row>
    <row r="72" spans="1:69" ht="14" thickBot="1">
      <c r="C72" s="2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26"/>
      <c r="BA72" s="32"/>
      <c r="BC72" s="33" t="s">
        <v>1</v>
      </c>
      <c r="BD72" s="10"/>
    </row>
    <row r="73" spans="1:69" ht="18" thickTop="1" thickBot="1">
      <c r="C73" s="34" t="s">
        <v>13</v>
      </c>
      <c r="D73" s="31">
        <f>D9*SUMPRODUCT($D$9:$BA$9,D22:BA22)</f>
        <v>2.507217799497262E-4</v>
      </c>
      <c r="E73" s="31">
        <f>E9*SUMPRODUCT($D$9:$BA$9,D23:BA23)</f>
        <v>0</v>
      </c>
      <c r="F73" s="31">
        <f>F9*SUMPRODUCT($D$9:$BA$9,D24:BA24)</f>
        <v>0</v>
      </c>
      <c r="G73" s="31">
        <f>G9*SUMPRODUCT($D$9:$BA$9,$D25:$BA25)</f>
        <v>0</v>
      </c>
      <c r="H73" s="31">
        <f>H9*SUMPRODUCT($D$9:$BA$9,$D26:$BA26)</f>
        <v>0</v>
      </c>
      <c r="I73" s="31">
        <f>I9*SUMPRODUCT($D$9:$BA$9,$D27:$BA27)</f>
        <v>0</v>
      </c>
      <c r="J73" s="31">
        <f>J9*SUMPRODUCT($D$9:$BA$9,$D28:$BA28)</f>
        <v>0</v>
      </c>
      <c r="K73" s="31">
        <f>K9*SUMPRODUCT($D$9:$BA$9,$D29:$BA29)</f>
        <v>1.3766861830201709E-3</v>
      </c>
      <c r="L73" s="31">
        <f>L9*SUMPRODUCT($D$9:$BA$9,$D30:$BA30)</f>
        <v>0</v>
      </c>
      <c r="M73" s="31">
        <f>M9*SUMPRODUCT($D$9:$BA$9,$D31:$BA31)</f>
        <v>0</v>
      </c>
      <c r="N73" s="31">
        <f>N9*SUMPRODUCT($D$9:$BA$9,$D32:$BA32)</f>
        <v>0</v>
      </c>
      <c r="O73" s="31">
        <f>O9*SUMPRODUCT($D$9:$BA$9,$D33:$BA33)</f>
        <v>0</v>
      </c>
      <c r="P73" s="31">
        <f>P9*SUMPRODUCT($D$9:$BA$9,$D34:$BA34)</f>
        <v>0</v>
      </c>
      <c r="Q73" s="31">
        <f>Q9*SUMPRODUCT($D$9:$BA$9,$D35:$BA35)</f>
        <v>0</v>
      </c>
      <c r="R73" s="31">
        <f>R9*SUMPRODUCT($D$9:$BA$9,$D36:$BA36)</f>
        <v>2.4936055543308311E-3</v>
      </c>
      <c r="S73" s="31">
        <f>S9*SUMPRODUCT($D$9:$BA$9,$D37:$BA37)</f>
        <v>0</v>
      </c>
      <c r="T73" s="31">
        <f>T9*SUMPRODUCT($D$9:$BA$9,$D38:$BA38)</f>
        <v>0</v>
      </c>
      <c r="U73" s="31">
        <f>U9*SUMPRODUCT($D$9:$BA$9,$D39:$BA39)</f>
        <v>0</v>
      </c>
      <c r="V73" s="31">
        <f>V9*SUMPRODUCT($D$9:$BA$9,$D40:$BA40)</f>
        <v>0</v>
      </c>
      <c r="W73" s="31">
        <f>W9*SUMPRODUCT($D$9:$BA$9,$D41:$BA41)</f>
        <v>0</v>
      </c>
      <c r="X73" s="31">
        <f>X9*SUMPRODUCT($D$9:$BA$9,$D42:$BA42)</f>
        <v>0</v>
      </c>
      <c r="Y73" s="31">
        <f>Y9*SUMPRODUCT($D$9:$BA$9,$D43:$BA43)</f>
        <v>0</v>
      </c>
      <c r="Z73" s="31">
        <f>Z9*SUMPRODUCT($D$9:$BA$9,$D44:$BA44)</f>
        <v>2.3487838856891246E-3</v>
      </c>
      <c r="AA73" s="31">
        <f>AA9*SUMPRODUCT($D$9:$BA$9,$D45:$BA45)</f>
        <v>0</v>
      </c>
      <c r="AB73" s="31">
        <f>AB9*SUMPRODUCT($D$9:$BA$9,$D46:$BA46)</f>
        <v>0</v>
      </c>
      <c r="AC73" s="31">
        <f>AC9*SUMPRODUCT($D$9:$BA$9,$D47:$BA47)</f>
        <v>2.2898451807591271E-4</v>
      </c>
      <c r="AD73" s="31">
        <f>AD9*SUMPRODUCT($D$9:$BA$9,$D48:$BA48)</f>
        <v>0</v>
      </c>
      <c r="AE73" s="31">
        <f>AE9*SUMPRODUCT($D$9:$BA$9,$D49:$BA49)</f>
        <v>0</v>
      </c>
      <c r="AF73" s="31">
        <f>AF9*SUMPRODUCT($D$9:$BA$9,$D50:$BA50)</f>
        <v>0</v>
      </c>
      <c r="AG73" s="31">
        <f>AG9*SUMPRODUCT($D$9:$BA$9,$D51:$BA51)</f>
        <v>0</v>
      </c>
      <c r="AH73" s="31">
        <f>AH9*SUMPRODUCT($D$9:$BA$9,$D52:$BA52)</f>
        <v>0</v>
      </c>
      <c r="AI73" s="31">
        <f>AI9*SUMPRODUCT($D$9:$BA$9,$D53:$BA53)</f>
        <v>0</v>
      </c>
      <c r="AJ73" s="31">
        <f>AJ9*SUMPRODUCT($D$9:$BA$9,$D54:$BA54)</f>
        <v>4.7626064458799637E-4</v>
      </c>
      <c r="AK73" s="31">
        <f>AK9*SUMPRODUCT($D$9:$BA$9,$D55:$BA55)</f>
        <v>0</v>
      </c>
      <c r="AL73" s="31">
        <f>AL9*SUMPRODUCT($D$9:$BA$9,$D56:$BA56)</f>
        <v>0</v>
      </c>
      <c r="AM73" s="31">
        <f>AM9*SUMPRODUCT($D$9:$BA$9,$D57:$BA57)</f>
        <v>3.043285097149951E-3</v>
      </c>
      <c r="AN73" s="31">
        <f>AN9*SUMPRODUCT($D$9:$BA$9,$D58:$BA58)</f>
        <v>0</v>
      </c>
      <c r="AO73" s="31">
        <f>AO9*SUMPRODUCT($D$9:$BA$9,$D59:$BA59)</f>
        <v>0</v>
      </c>
      <c r="AP73" s="31">
        <f>AP9*SUMPRODUCT($D$9:$BA$9,$D60:$BA60)</f>
        <v>0</v>
      </c>
      <c r="AQ73" s="31">
        <f>AQ9*SUMPRODUCT($D$9:$BA$9,$D61:$BA61)</f>
        <v>0</v>
      </c>
      <c r="AR73" s="31">
        <f>AR9*SUMPRODUCT($D$9:$BA$9,$D62:$BA62)</f>
        <v>0</v>
      </c>
      <c r="AS73" s="31">
        <f>AS9*SUMPRODUCT($D$9:$BA$9,$D63:$BA63)</f>
        <v>0</v>
      </c>
      <c r="AT73" s="31">
        <f>AT9*SUMPRODUCT($D$9:$BA$9,$D64:$BA64)</f>
        <v>0</v>
      </c>
      <c r="AU73" s="31">
        <f>AU9*SUMPRODUCT($D$9:$BA$9,$D65:$BA65)</f>
        <v>2.9819922852548368E-3</v>
      </c>
      <c r="AV73" s="31">
        <f>AV9*SUMPRODUCT($D$9:$BA$9,$D66:$BA66)</f>
        <v>0</v>
      </c>
      <c r="AW73" s="31">
        <f>AW9*SUMPRODUCT($D$9:$BA$9,$D67:$BA67)</f>
        <v>0</v>
      </c>
      <c r="AX73" s="31">
        <f>AX9*SUMPRODUCT($D$9:$BA$9,$D68:$BA68)</f>
        <v>0</v>
      </c>
      <c r="AY73" s="31">
        <f>AY9*SUMPRODUCT($D$9:$BA$9,$D69:$BA69)</f>
        <v>0</v>
      </c>
      <c r="AZ73" s="31">
        <f>AZ9*SUMPRODUCT($D$9:$BA$9,$D70:$BA70)</f>
        <v>0</v>
      </c>
      <c r="BA73" s="31">
        <f>BA9*SUMPRODUCT($D$9:$BA$9,$D71:$BA71)</f>
        <v>0</v>
      </c>
      <c r="BC73" s="35" t="s">
        <v>2</v>
      </c>
      <c r="BD73" s="36">
        <f>SUM(D73:BA73)</f>
        <v>1.320031994805855E-2</v>
      </c>
    </row>
    <row r="74" spans="1:69" ht="15" thickTop="1" thickBot="1">
      <c r="C74" s="2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37"/>
      <c r="BC74" s="8" t="s">
        <v>15</v>
      </c>
      <c r="BD74" s="38">
        <f>SQRT(BD73)</f>
        <v>0.11489264531752479</v>
      </c>
      <c r="BE74" s="81"/>
      <c r="BF74" s="24"/>
    </row>
    <row r="75" spans="1:69" ht="15" thickTop="1" thickBot="1">
      <c r="C75" s="40" t="s">
        <v>12</v>
      </c>
      <c r="D75" s="41">
        <f>D9*D18</f>
        <v>3.0720533502171668E-3</v>
      </c>
      <c r="E75" s="41">
        <f t="shared" ref="E75:BA75" si="50">E9*E18</f>
        <v>0</v>
      </c>
      <c r="F75" s="41">
        <f t="shared" si="50"/>
        <v>0</v>
      </c>
      <c r="G75" s="41">
        <f t="shared" si="50"/>
        <v>0</v>
      </c>
      <c r="H75" s="41">
        <f t="shared" si="50"/>
        <v>0</v>
      </c>
      <c r="I75" s="41">
        <f t="shared" si="50"/>
        <v>0</v>
      </c>
      <c r="J75" s="41">
        <f t="shared" si="50"/>
        <v>0</v>
      </c>
      <c r="K75" s="41">
        <f>K9*K18</f>
        <v>1.8586154831973681E-2</v>
      </c>
      <c r="L75" s="41">
        <f t="shared" si="50"/>
        <v>0</v>
      </c>
      <c r="M75" s="41">
        <f t="shared" si="50"/>
        <v>0</v>
      </c>
      <c r="N75" s="41">
        <f t="shared" si="50"/>
        <v>0</v>
      </c>
      <c r="O75" s="41">
        <f t="shared" si="50"/>
        <v>0</v>
      </c>
      <c r="P75" s="41">
        <f t="shared" si="50"/>
        <v>0</v>
      </c>
      <c r="Q75" s="41">
        <f t="shared" si="50"/>
        <v>0</v>
      </c>
      <c r="R75" s="41">
        <f>R9*R18</f>
        <v>2.9549613716466579E-2</v>
      </c>
      <c r="S75" s="41">
        <f t="shared" si="50"/>
        <v>0</v>
      </c>
      <c r="T75" s="41">
        <f t="shared" si="50"/>
        <v>0</v>
      </c>
      <c r="U75" s="41">
        <f t="shared" si="50"/>
        <v>0</v>
      </c>
      <c r="V75" s="41">
        <f t="shared" si="50"/>
        <v>0</v>
      </c>
      <c r="W75" s="41">
        <f t="shared" si="50"/>
        <v>0</v>
      </c>
      <c r="X75" s="41">
        <f t="shared" si="50"/>
        <v>0</v>
      </c>
      <c r="Y75" s="41">
        <f t="shared" si="50"/>
        <v>0</v>
      </c>
      <c r="Z75" s="41">
        <f>Z9*Z18</f>
        <v>2.8599575059635614E-2</v>
      </c>
      <c r="AA75" s="41">
        <f t="shared" si="50"/>
        <v>0</v>
      </c>
      <c r="AB75" s="41">
        <f t="shared" si="50"/>
        <v>0</v>
      </c>
      <c r="AC75" s="41">
        <f>AC9*AC18</f>
        <v>3.777536610017544E-3</v>
      </c>
      <c r="AD75" s="41">
        <f t="shared" si="50"/>
        <v>0</v>
      </c>
      <c r="AE75" s="41">
        <f t="shared" si="50"/>
        <v>0</v>
      </c>
      <c r="AF75" s="41">
        <f t="shared" si="50"/>
        <v>0</v>
      </c>
      <c r="AG75" s="41">
        <f t="shared" si="50"/>
        <v>0</v>
      </c>
      <c r="AH75" s="41">
        <f t="shared" si="50"/>
        <v>0</v>
      </c>
      <c r="AI75" s="41">
        <f t="shared" si="50"/>
        <v>0</v>
      </c>
      <c r="AJ75" s="41">
        <f t="shared" si="50"/>
        <v>5.7497534721030509E-3</v>
      </c>
      <c r="AK75" s="41">
        <f t="shared" si="50"/>
        <v>0</v>
      </c>
      <c r="AL75" s="41">
        <f t="shared" si="50"/>
        <v>0</v>
      </c>
      <c r="AM75" s="41">
        <f t="shared" si="50"/>
        <v>3.8935721882988925E-2</v>
      </c>
      <c r="AN75" s="41">
        <f t="shared" si="50"/>
        <v>0</v>
      </c>
      <c r="AO75" s="41">
        <f t="shared" si="50"/>
        <v>0</v>
      </c>
      <c r="AP75" s="41">
        <f t="shared" si="50"/>
        <v>0</v>
      </c>
      <c r="AQ75" s="41">
        <f t="shared" si="50"/>
        <v>0</v>
      </c>
      <c r="AR75" s="41">
        <f t="shared" si="50"/>
        <v>0</v>
      </c>
      <c r="AS75" s="41">
        <f t="shared" si="50"/>
        <v>0</v>
      </c>
      <c r="AT75" s="41">
        <f t="shared" si="50"/>
        <v>0</v>
      </c>
      <c r="AU75" s="41">
        <f t="shared" si="50"/>
        <v>3.8122883615100384E-2</v>
      </c>
      <c r="AV75" s="41">
        <f t="shared" si="50"/>
        <v>0</v>
      </c>
      <c r="AW75" s="41">
        <f t="shared" si="50"/>
        <v>0</v>
      </c>
      <c r="AX75" s="41">
        <f t="shared" si="50"/>
        <v>0</v>
      </c>
      <c r="AY75" s="41">
        <f t="shared" si="50"/>
        <v>0</v>
      </c>
      <c r="AZ75" s="41">
        <f t="shared" si="50"/>
        <v>0</v>
      </c>
      <c r="BA75" s="41">
        <f t="shared" si="50"/>
        <v>0</v>
      </c>
      <c r="BC75" s="42" t="s">
        <v>16</v>
      </c>
      <c r="BD75" s="43">
        <f>SUM(D75:BA75)</f>
        <v>0.16639329253850296</v>
      </c>
      <c r="BE75" s="81"/>
      <c r="BF75" s="266"/>
    </row>
    <row r="76" spans="1:69">
      <c r="BE76" s="24"/>
      <c r="BF76" s="24"/>
    </row>
    <row r="77" spans="1:69">
      <c r="A77" s="45" t="s">
        <v>14</v>
      </c>
      <c r="B77" s="46"/>
      <c r="C77" s="46"/>
      <c r="D77" s="46"/>
      <c r="E77" s="46"/>
      <c r="F77" s="46"/>
      <c r="G77" s="24"/>
      <c r="H77" s="24"/>
      <c r="I77" s="24"/>
      <c r="J77" s="24"/>
      <c r="K77" s="24"/>
      <c r="L77" s="24"/>
      <c r="M77" s="24"/>
      <c r="O77" s="24">
        <v>2000</v>
      </c>
      <c r="P77" s="107">
        <f>'Rendements titres'!BA191</f>
        <v>0.77052964936400326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B77" s="24"/>
      <c r="BC77" s="2" t="s">
        <v>176</v>
      </c>
      <c r="BD77" s="44">
        <f>'Taux sans risque'!B1</f>
        <v>2.8458729702970299E-2</v>
      </c>
      <c r="BE77" s="24"/>
      <c r="BF77" s="24"/>
    </row>
    <row r="78" spans="1:69">
      <c r="A78" s="47" t="s">
        <v>179</v>
      </c>
      <c r="B78" s="47" t="s">
        <v>140</v>
      </c>
      <c r="C78" s="47" t="s">
        <v>15</v>
      </c>
      <c r="D78" s="47" t="s">
        <v>3</v>
      </c>
      <c r="E78" s="47" t="s">
        <v>177</v>
      </c>
      <c r="F78" s="47" t="s">
        <v>21</v>
      </c>
      <c r="G78" s="80"/>
      <c r="H78" s="80"/>
      <c r="I78" s="80"/>
      <c r="J78" s="80"/>
      <c r="K78" s="80"/>
      <c r="L78" s="80"/>
      <c r="M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24" t="s">
        <v>177</v>
      </c>
      <c r="BD78" s="2">
        <f>(BD75-BD77)/BD74</f>
        <v>1.2005517189923491</v>
      </c>
      <c r="BE78" s="24"/>
      <c r="BF78" s="267"/>
    </row>
    <row r="79" spans="1:69">
      <c r="A79" s="117">
        <f>C3</f>
        <v>100000</v>
      </c>
      <c r="B79" s="2">
        <f>C2</f>
        <v>8</v>
      </c>
      <c r="C79" s="48">
        <f>BD74</f>
        <v>0.11489264531752479</v>
      </c>
      <c r="D79" s="48">
        <f>BD75</f>
        <v>0.16639329253850296</v>
      </c>
      <c r="E79" s="120">
        <f>BD78</f>
        <v>1.2005517189923491</v>
      </c>
      <c r="F79" s="117">
        <f>C4</f>
        <v>546.84941551052771</v>
      </c>
      <c r="G79" s="81"/>
      <c r="H79" s="81"/>
      <c r="I79" s="81"/>
      <c r="J79" s="81"/>
      <c r="K79" s="81"/>
      <c r="L79" s="81"/>
      <c r="M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24"/>
    </row>
    <row r="80" spans="1:69">
      <c r="C80" s="49"/>
      <c r="D80" s="49"/>
      <c r="E80" s="82"/>
      <c r="F80" s="82"/>
      <c r="G80" s="82"/>
      <c r="H80" s="82"/>
      <c r="I80" s="82"/>
      <c r="J80" s="82"/>
      <c r="K80" s="82"/>
      <c r="L80" s="82"/>
      <c r="M80" s="82"/>
      <c r="O80" s="103"/>
      <c r="P80" s="108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24"/>
    </row>
    <row r="81" spans="1:56">
      <c r="A81" s="50" t="s">
        <v>141</v>
      </c>
      <c r="B81" s="51"/>
      <c r="C81" s="51"/>
      <c r="D81" s="51"/>
      <c r="E81" s="51"/>
      <c r="F81" s="51"/>
      <c r="G81" s="24"/>
      <c r="H81" s="24"/>
      <c r="I81" s="24"/>
      <c r="J81" s="24"/>
      <c r="K81" s="24"/>
      <c r="L81" s="24"/>
      <c r="M81" s="24"/>
      <c r="O81" s="103"/>
      <c r="P81" s="108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B81" s="24"/>
      <c r="BC81" s="24"/>
      <c r="BD81" s="24"/>
    </row>
    <row r="82" spans="1:56">
      <c r="A82" s="52"/>
      <c r="B82" s="52"/>
      <c r="C82" s="52" t="s">
        <v>4</v>
      </c>
      <c r="D82" s="52" t="s">
        <v>5</v>
      </c>
      <c r="E82" s="52"/>
      <c r="F82" s="52"/>
      <c r="G82" s="24"/>
      <c r="H82" s="24"/>
      <c r="I82" s="24"/>
      <c r="J82" s="24"/>
      <c r="K82" s="24"/>
      <c r="L82" s="24"/>
      <c r="M82" s="24"/>
      <c r="O82" s="103"/>
      <c r="P82" s="108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B82" s="24"/>
      <c r="BC82" s="24"/>
      <c r="BD82" s="24"/>
    </row>
    <row r="83" spans="1:56">
      <c r="A83" s="53" t="s">
        <v>179</v>
      </c>
      <c r="B83" s="53" t="s">
        <v>140</v>
      </c>
      <c r="C83" s="53" t="s">
        <v>15</v>
      </c>
      <c r="D83" s="53" t="s">
        <v>3</v>
      </c>
      <c r="E83" s="53" t="s">
        <v>177</v>
      </c>
      <c r="F83" s="53" t="s">
        <v>21</v>
      </c>
      <c r="G83" s="83" t="s">
        <v>183</v>
      </c>
      <c r="H83" s="83"/>
      <c r="I83" s="83"/>
      <c r="J83" s="83"/>
      <c r="K83" s="83"/>
      <c r="L83" s="83"/>
      <c r="M83" s="83"/>
      <c r="O83" s="103"/>
      <c r="P83" s="108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24"/>
    </row>
    <row r="84" spans="1:56">
      <c r="A84" s="272">
        <v>200</v>
      </c>
      <c r="B84" s="273">
        <v>1</v>
      </c>
      <c r="C84" s="274">
        <v>0.23389354820512859</v>
      </c>
      <c r="D84" s="274">
        <v>0.16054756605463361</v>
      </c>
      <c r="E84" s="275">
        <v>0.5647391189936507</v>
      </c>
      <c r="F84" s="117">
        <v>9.3583333333333325</v>
      </c>
      <c r="G84" s="118">
        <f t="shared" ref="G84:G104" si="51">F84/A84</f>
        <v>4.6791666666666662E-2</v>
      </c>
      <c r="H84" s="48"/>
      <c r="I84" s="48"/>
      <c r="J84" s="48"/>
      <c r="K84" s="48"/>
      <c r="L84" s="48"/>
      <c r="M84" s="48"/>
      <c r="O84" s="103"/>
      <c r="P84" s="10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81"/>
      <c r="BB84" s="48"/>
      <c r="BC84" s="48"/>
    </row>
    <row r="85" spans="1:56">
      <c r="A85" s="272">
        <v>250</v>
      </c>
      <c r="B85" s="273">
        <v>1</v>
      </c>
      <c r="C85" s="274">
        <v>0.23389354820512859</v>
      </c>
      <c r="D85" s="274">
        <v>0.16920589938796682</v>
      </c>
      <c r="E85" s="275">
        <v>0.60175738392560907</v>
      </c>
      <c r="F85" s="117">
        <v>9.5333333333333332</v>
      </c>
      <c r="G85" s="118">
        <f t="shared" si="51"/>
        <v>3.8133333333333332E-2</v>
      </c>
      <c r="H85" s="48"/>
      <c r="I85" s="48"/>
      <c r="J85" s="48"/>
      <c r="K85" s="48"/>
      <c r="L85" s="48"/>
      <c r="M85" s="48"/>
      <c r="O85" s="103"/>
      <c r="P85" s="10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81"/>
      <c r="BB85" s="48"/>
      <c r="BC85" s="48"/>
    </row>
    <row r="86" spans="1:56">
      <c r="A86" s="272">
        <v>300</v>
      </c>
      <c r="B86" s="273">
        <v>1</v>
      </c>
      <c r="C86" s="274">
        <v>0.23389354820512859</v>
      </c>
      <c r="D86" s="274">
        <v>0.17497812161018911</v>
      </c>
      <c r="E86" s="275">
        <v>0.62643622721358183</v>
      </c>
      <c r="F86" s="117">
        <v>9.7083333333333321</v>
      </c>
      <c r="G86" s="118">
        <f t="shared" si="51"/>
        <v>3.2361111111111104E-2</v>
      </c>
      <c r="K86" s="48"/>
      <c r="L86" s="48"/>
      <c r="M86" s="48"/>
      <c r="O86" s="103"/>
      <c r="P86" s="10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81"/>
      <c r="BB86" s="48"/>
      <c r="BC86" s="48"/>
    </row>
    <row r="87" spans="1:56">
      <c r="A87" s="268">
        <v>350</v>
      </c>
      <c r="B87" s="269">
        <v>2</v>
      </c>
      <c r="C87" s="270">
        <v>0.21654408452125518</v>
      </c>
      <c r="D87" s="270">
        <v>0.17181768075233644</v>
      </c>
      <c r="E87" s="271">
        <v>0.66203125043249356</v>
      </c>
      <c r="F87" s="117">
        <v>18.541666642166668</v>
      </c>
      <c r="G87" s="118">
        <f t="shared" si="51"/>
        <v>5.2976190406190476E-2</v>
      </c>
      <c r="H87" s="129" t="s">
        <v>182</v>
      </c>
      <c r="I87" s="129"/>
      <c r="J87" s="129"/>
      <c r="K87" s="48"/>
      <c r="L87" s="48"/>
      <c r="M87" s="48"/>
      <c r="O87" s="103"/>
      <c r="P87" s="10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81"/>
      <c r="BB87" s="48"/>
      <c r="BC87" s="48"/>
    </row>
    <row r="88" spans="1:56">
      <c r="A88" s="268">
        <v>400</v>
      </c>
      <c r="B88" s="269">
        <v>2</v>
      </c>
      <c r="C88" s="270">
        <v>0.21598779621885697</v>
      </c>
      <c r="D88" s="270">
        <v>0.17762032563508787</v>
      </c>
      <c r="E88" s="271">
        <v>0.69060196244131544</v>
      </c>
      <c r="F88" s="117">
        <v>18.716666666905262</v>
      </c>
      <c r="G88" s="118">
        <f t="shared" si="51"/>
        <v>4.6791666667263157E-2</v>
      </c>
      <c r="K88" s="48"/>
      <c r="L88" s="48"/>
      <c r="M88" s="48"/>
      <c r="O88" s="103"/>
      <c r="P88" s="10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81"/>
      <c r="BB88" s="48"/>
      <c r="BC88" s="48"/>
    </row>
    <row r="89" spans="1:56">
      <c r="A89" s="268">
        <v>450</v>
      </c>
      <c r="B89" s="269">
        <v>2</v>
      </c>
      <c r="C89" s="270">
        <v>0.21598779621885697</v>
      </c>
      <c r="D89" s="270">
        <v>0.18243051082027312</v>
      </c>
      <c r="E89" s="271">
        <v>0.71287259656691748</v>
      </c>
      <c r="F89" s="117">
        <v>18.891666666935084</v>
      </c>
      <c r="G89" s="118">
        <f t="shared" si="51"/>
        <v>4.1981481482077962E-2</v>
      </c>
      <c r="O89" s="103"/>
      <c r="P89" s="108"/>
    </row>
    <row r="90" spans="1:56">
      <c r="A90" s="268">
        <v>500</v>
      </c>
      <c r="B90" s="269">
        <v>2</v>
      </c>
      <c r="C90" s="270">
        <v>0.21598779621885697</v>
      </c>
      <c r="D90" s="270">
        <v>0.18627865896842116</v>
      </c>
      <c r="E90" s="271">
        <v>0.73068910386739838</v>
      </c>
      <c r="F90" s="117">
        <v>19.066666666964906</v>
      </c>
      <c r="G90" s="118">
        <f t="shared" si="51"/>
        <v>3.8133333333929813E-2</v>
      </c>
      <c r="K90" s="49"/>
      <c r="L90" s="49"/>
      <c r="M90" s="49"/>
      <c r="O90" s="103"/>
      <c r="P90" s="108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82"/>
      <c r="BB90" s="49"/>
      <c r="BC90" s="49"/>
    </row>
    <row r="91" spans="1:56">
      <c r="A91" s="268">
        <v>600</v>
      </c>
      <c r="B91" s="269">
        <v>2</v>
      </c>
      <c r="C91" s="270">
        <v>0.21598779621885697</v>
      </c>
      <c r="D91" s="270">
        <v>0.19205088119064345</v>
      </c>
      <c r="E91" s="271">
        <v>0.75741386481812079</v>
      </c>
      <c r="F91" s="117">
        <v>19.416666667024554</v>
      </c>
      <c r="G91" s="118">
        <f t="shared" si="51"/>
        <v>3.2361111111707593E-2</v>
      </c>
      <c r="O91" s="103"/>
      <c r="P91" s="108"/>
    </row>
    <row r="92" spans="1:56">
      <c r="A92" s="125">
        <v>700</v>
      </c>
      <c r="B92" s="126">
        <v>3</v>
      </c>
      <c r="C92" s="127">
        <v>0.16009663655371106</v>
      </c>
      <c r="D92" s="127">
        <v>0.15566859776190034</v>
      </c>
      <c r="E92" s="128">
        <v>0.79458176509693379</v>
      </c>
      <c r="F92" s="117">
        <v>28.425000006356733</v>
      </c>
      <c r="G92" s="118">
        <f t="shared" si="51"/>
        <v>4.0607142866223904E-2</v>
      </c>
      <c r="O92" s="103"/>
      <c r="P92" s="108"/>
    </row>
    <row r="93" spans="1:56">
      <c r="A93" s="125">
        <v>800</v>
      </c>
      <c r="B93" s="126">
        <v>3</v>
      </c>
      <c r="C93" s="127">
        <v>0.16009663655371106</v>
      </c>
      <c r="D93" s="127">
        <v>0.16030699061904322</v>
      </c>
      <c r="E93" s="128">
        <v>0.82355422171432646</v>
      </c>
      <c r="F93" s="117">
        <v>28.775000007264836</v>
      </c>
      <c r="G93" s="118">
        <f t="shared" si="51"/>
        <v>3.5968750009081042E-2</v>
      </c>
      <c r="O93" s="103"/>
      <c r="P93" s="108"/>
    </row>
    <row r="94" spans="1:56">
      <c r="A94" s="125">
        <v>900</v>
      </c>
      <c r="B94" s="126">
        <v>3</v>
      </c>
      <c r="C94" s="127">
        <v>0.16009663655371106</v>
      </c>
      <c r="D94" s="127">
        <v>0.16391462950793223</v>
      </c>
      <c r="E94" s="128">
        <v>0.84608835463896592</v>
      </c>
      <c r="F94" s="117">
        <v>29.12500000817294</v>
      </c>
      <c r="G94" s="118">
        <f t="shared" si="51"/>
        <v>3.2361111120192153E-2</v>
      </c>
      <c r="H94" s="49"/>
      <c r="O94" s="103"/>
      <c r="P94" s="108"/>
    </row>
    <row r="95" spans="1:56">
      <c r="A95" s="125">
        <v>1000</v>
      </c>
      <c r="B95" s="126">
        <v>3</v>
      </c>
      <c r="C95" s="127">
        <v>0.16009662159626054</v>
      </c>
      <c r="D95" s="127">
        <v>0.16680072724974854</v>
      </c>
      <c r="E95" s="128">
        <v>0.8641156582033056</v>
      </c>
      <c r="F95" s="117">
        <v>29.474999974336448</v>
      </c>
      <c r="G95" s="118">
        <f t="shared" si="51"/>
        <v>2.947499997433645E-2</v>
      </c>
      <c r="H95" s="49"/>
      <c r="I95" s="49"/>
      <c r="J95" s="49"/>
      <c r="K95" s="49"/>
      <c r="L95" s="49"/>
      <c r="M95" s="49"/>
      <c r="O95" s="103"/>
      <c r="P95" s="108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82"/>
      <c r="BB95" s="49"/>
      <c r="BC95" s="49"/>
    </row>
    <row r="96" spans="1:56">
      <c r="A96" s="125">
        <v>1500</v>
      </c>
      <c r="B96" s="126">
        <v>3</v>
      </c>
      <c r="C96" s="127">
        <v>0.13748775165101026</v>
      </c>
      <c r="D96" s="127">
        <v>0.15528351234341231</v>
      </c>
      <c r="E96" s="128">
        <v>0.92244422588541242</v>
      </c>
      <c r="F96" s="117">
        <v>39.558333312935758</v>
      </c>
      <c r="G96" s="118">
        <f t="shared" si="51"/>
        <v>2.6372222208623838E-2</v>
      </c>
      <c r="H96" s="49"/>
      <c r="O96" s="103"/>
      <c r="P96" s="108"/>
    </row>
    <row r="97" spans="1:55">
      <c r="A97" s="125">
        <v>2000</v>
      </c>
      <c r="B97" s="126">
        <v>3</v>
      </c>
      <c r="C97" s="127">
        <v>0.13748775165101026</v>
      </c>
      <c r="D97" s="127">
        <v>0.1610015678989678</v>
      </c>
      <c r="E97" s="128">
        <v>0.96403378922389671</v>
      </c>
      <c r="F97" s="117">
        <v>41.308333306136561</v>
      </c>
      <c r="G97" s="118">
        <f t="shared" si="51"/>
        <v>2.0654166653068282E-2</v>
      </c>
      <c r="H97" s="49"/>
      <c r="O97" s="103"/>
      <c r="P97" s="108"/>
    </row>
    <row r="98" spans="1:55">
      <c r="A98" s="121">
        <v>2500</v>
      </c>
      <c r="B98" s="122">
        <v>4</v>
      </c>
      <c r="C98" s="123">
        <v>0.13448593371584219</v>
      </c>
      <c r="D98" s="123">
        <v>0.16487498006712759</v>
      </c>
      <c r="E98" s="124">
        <v>1.0143532977388823</v>
      </c>
      <c r="F98" s="117">
        <v>51.716666640823902</v>
      </c>
      <c r="G98" s="118">
        <f t="shared" si="51"/>
        <v>2.068666665632956E-2</v>
      </c>
      <c r="H98" s="49"/>
      <c r="J98" s="49"/>
      <c r="K98" s="49"/>
      <c r="L98" s="49"/>
      <c r="M98" s="49"/>
      <c r="O98" s="103"/>
      <c r="P98" s="108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82"/>
      <c r="BB98" s="49"/>
      <c r="BC98" s="49"/>
    </row>
    <row r="99" spans="1:55">
      <c r="A99" s="111">
        <v>3000</v>
      </c>
      <c r="B99" s="112">
        <v>5</v>
      </c>
      <c r="C99" s="113">
        <v>0.12030086282943045</v>
      </c>
      <c r="D99" s="113">
        <v>0.15403417710440426</v>
      </c>
      <c r="E99" s="114">
        <v>1.04384494381792</v>
      </c>
      <c r="F99" s="117">
        <v>70.458333331549284</v>
      </c>
      <c r="G99" s="118">
        <f t="shared" si="51"/>
        <v>2.3486111110516426E-2</v>
      </c>
      <c r="O99" s="103"/>
      <c r="P99" s="108"/>
    </row>
    <row r="100" spans="1:55">
      <c r="A100" s="111">
        <v>4000</v>
      </c>
      <c r="B100" s="112">
        <v>5</v>
      </c>
      <c r="C100" s="113">
        <v>0.11976580621660754</v>
      </c>
      <c r="D100" s="113">
        <v>0.15846124927973246</v>
      </c>
      <c r="E100" s="114">
        <v>1.0854727545660283</v>
      </c>
      <c r="F100" s="117">
        <v>73.958333352294488</v>
      </c>
      <c r="G100" s="118">
        <f t="shared" si="51"/>
        <v>1.8489583338073622E-2</v>
      </c>
      <c r="O100" s="103"/>
      <c r="P100" s="108"/>
    </row>
    <row r="101" spans="1:55">
      <c r="A101" s="111">
        <v>5000</v>
      </c>
      <c r="B101" s="112">
        <v>5</v>
      </c>
      <c r="C101" s="113">
        <v>0.11947853546438589</v>
      </c>
      <c r="D101" s="113">
        <v>0.16114376127864577</v>
      </c>
      <c r="E101" s="114">
        <v>1.1105344659604248</v>
      </c>
      <c r="F101" s="117">
        <v>77.458333173878884</v>
      </c>
      <c r="G101" s="118">
        <f t="shared" si="51"/>
        <v>1.5491666634775777E-2</v>
      </c>
      <c r="O101" s="103"/>
      <c r="P101" s="108"/>
    </row>
    <row r="102" spans="1:55">
      <c r="A102" s="111">
        <v>10000</v>
      </c>
      <c r="B102" s="112">
        <v>5</v>
      </c>
      <c r="C102" s="113">
        <v>0.11852729804288824</v>
      </c>
      <c r="D102" s="113">
        <v>0.16556822854407646</v>
      </c>
      <c r="E102" s="114">
        <v>1.1567757057238754</v>
      </c>
      <c r="F102" s="117">
        <v>97.445561068702162</v>
      </c>
      <c r="G102" s="118">
        <f t="shared" si="51"/>
        <v>9.7445561068702155E-3</v>
      </c>
      <c r="O102" s="103"/>
      <c r="P102" s="108"/>
    </row>
    <row r="103" spans="1:55">
      <c r="A103" s="111">
        <v>15000</v>
      </c>
      <c r="B103" s="112">
        <v>5</v>
      </c>
      <c r="C103" s="113">
        <v>0.11894795630022083</v>
      </c>
      <c r="D103" s="113">
        <v>0.16796110569712955</v>
      </c>
      <c r="E103" s="114">
        <v>1.1728017893982114</v>
      </c>
      <c r="F103" s="117">
        <v>120.90010014948062</v>
      </c>
      <c r="G103" s="118">
        <f t="shared" si="51"/>
        <v>8.0600066766320418E-3</v>
      </c>
      <c r="O103" s="103"/>
      <c r="P103" s="108"/>
    </row>
    <row r="104" spans="1:55">
      <c r="A104" s="111">
        <v>20000</v>
      </c>
      <c r="B104" s="112">
        <v>5</v>
      </c>
      <c r="C104" s="113">
        <v>0.118873312337462</v>
      </c>
      <c r="D104" s="113">
        <v>0.1683490570978956</v>
      </c>
      <c r="E104" s="114">
        <v>1.1768017954929986</v>
      </c>
      <c r="F104" s="117">
        <v>151.7112409005228</v>
      </c>
      <c r="G104" s="118">
        <f t="shared" si="51"/>
        <v>7.5855620450261396E-3</v>
      </c>
      <c r="I104" s="24"/>
      <c r="J104" s="24"/>
      <c r="K104" s="24"/>
      <c r="L104" s="24"/>
      <c r="M104" s="24"/>
      <c r="N104" s="24"/>
    </row>
    <row r="105" spans="1:55">
      <c r="A105" s="111">
        <v>30000</v>
      </c>
      <c r="B105" s="112">
        <v>5</v>
      </c>
      <c r="C105" s="113">
        <v>0.11884125749063303</v>
      </c>
      <c r="D105" s="113">
        <v>0.16936413257239577</v>
      </c>
      <c r="E105" s="114">
        <v>1.1856606522405024</v>
      </c>
      <c r="F105" s="117">
        <v>196.31177485162235</v>
      </c>
      <c r="G105" s="118">
        <f>F105/A105</f>
        <v>6.5437258283874119E-3</v>
      </c>
      <c r="I105" s="24"/>
      <c r="J105" s="24"/>
      <c r="K105" s="24"/>
      <c r="L105" s="24"/>
      <c r="M105" s="24"/>
      <c r="N105" s="24"/>
    </row>
    <row r="106" spans="1:55">
      <c r="A106" s="136">
        <v>40000</v>
      </c>
      <c r="B106" s="137">
        <v>6</v>
      </c>
      <c r="C106" s="138">
        <v>0.11450848169732369</v>
      </c>
      <c r="D106" s="138">
        <v>0.16473090939792262</v>
      </c>
      <c r="E106" s="139">
        <v>1.1900618860282843</v>
      </c>
      <c r="F106" s="117">
        <v>250.19428588119462</v>
      </c>
      <c r="G106" s="118">
        <f t="shared" ref="G106:G110" si="52">F106/A106</f>
        <v>6.2548571470298657E-3</v>
      </c>
    </row>
    <row r="107" spans="1:55">
      <c r="A107" s="136">
        <v>50000</v>
      </c>
      <c r="B107" s="137">
        <v>6</v>
      </c>
      <c r="C107" s="138">
        <v>0.11926267122803144</v>
      </c>
      <c r="D107" s="138">
        <v>0.17074401842236944</v>
      </c>
      <c r="E107" s="139">
        <v>1.1930412697812898</v>
      </c>
      <c r="F107" s="117">
        <v>299.33887920730206</v>
      </c>
      <c r="G107" s="118">
        <f t="shared" si="52"/>
        <v>5.986777584146041E-3</v>
      </c>
    </row>
    <row r="108" spans="1:55">
      <c r="A108" s="132">
        <v>100000</v>
      </c>
      <c r="B108" s="133">
        <v>7</v>
      </c>
      <c r="C108" s="134">
        <v>0.11481430848021161</v>
      </c>
      <c r="D108" s="134">
        <v>0.16630025383882058</v>
      </c>
      <c r="E108" s="135">
        <v>1.2005605047005743</v>
      </c>
      <c r="F108" s="117">
        <v>540.56271503763139</v>
      </c>
      <c r="G108" s="118">
        <f t="shared" si="52"/>
        <v>5.4056271503763144E-3</v>
      </c>
      <c r="H108" s="49"/>
      <c r="L108" s="24"/>
      <c r="M108" s="24"/>
      <c r="N108" s="24"/>
      <c r="O108" s="82"/>
      <c r="P108" s="210"/>
      <c r="Q108" s="24"/>
      <c r="R108" s="82"/>
      <c r="S108" s="24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82"/>
      <c r="BB108" s="49"/>
      <c r="BC108" s="49"/>
    </row>
    <row r="109" spans="1:55">
      <c r="A109" s="202">
        <v>500000</v>
      </c>
      <c r="B109" s="109">
        <v>8</v>
      </c>
      <c r="C109" s="110">
        <v>0.11466673865285304</v>
      </c>
      <c r="D109" s="110">
        <v>0.16677721489221811</v>
      </c>
      <c r="E109" s="203">
        <v>1.2062651019315991</v>
      </c>
      <c r="F109" s="117">
        <v>2406.3333437380265</v>
      </c>
      <c r="G109" s="204">
        <f t="shared" si="52"/>
        <v>4.8126666874760528E-3</v>
      </c>
      <c r="L109" s="24"/>
      <c r="M109" s="24"/>
      <c r="N109" s="24"/>
      <c r="O109" s="24"/>
      <c r="P109" s="24"/>
      <c r="Q109" s="24"/>
      <c r="R109" s="24"/>
      <c r="S109" s="24"/>
    </row>
    <row r="110" spans="1:55">
      <c r="A110" s="202">
        <v>750000</v>
      </c>
      <c r="B110" s="109">
        <v>8</v>
      </c>
      <c r="C110" s="110">
        <v>0.11466673865285304</v>
      </c>
      <c r="D110" s="110">
        <v>0.16678506559814602</v>
      </c>
      <c r="E110" s="203">
        <v>1.206333567347291</v>
      </c>
      <c r="F110" s="117">
        <v>3603.6119861611442</v>
      </c>
      <c r="G110" s="204">
        <f t="shared" si="52"/>
        <v>4.8048159815481922E-3</v>
      </c>
      <c r="L110" s="24"/>
      <c r="M110" s="24"/>
      <c r="N110" s="24"/>
      <c r="O110" s="24"/>
      <c r="P110" s="24"/>
      <c r="Q110" s="24"/>
      <c r="R110" s="24"/>
      <c r="S110" s="24"/>
    </row>
    <row r="111" spans="1:55">
      <c r="A111" s="202">
        <v>900000</v>
      </c>
      <c r="B111" s="109">
        <v>8</v>
      </c>
      <c r="C111" s="110">
        <v>0.11466673865285304</v>
      </c>
      <c r="D111" s="110">
        <v>0.16678768250012199</v>
      </c>
      <c r="E111" s="203">
        <v>1.2063563891525217</v>
      </c>
      <c r="F111" s="117">
        <v>4321.9791716150157</v>
      </c>
      <c r="G111" s="204">
        <f>F111/A111</f>
        <v>4.8021990795722395E-3</v>
      </c>
      <c r="L111" s="24"/>
      <c r="M111" s="24"/>
      <c r="N111" s="24"/>
      <c r="O111" s="24"/>
      <c r="P111" s="24"/>
      <c r="Q111" s="24"/>
      <c r="R111" s="24"/>
      <c r="S111" s="24"/>
    </row>
    <row r="112" spans="1:55">
      <c r="A112" s="202">
        <v>1000000</v>
      </c>
      <c r="B112" s="109">
        <v>8</v>
      </c>
      <c r="C112" s="110">
        <v>0.11475277815531983</v>
      </c>
      <c r="D112" s="110">
        <v>0.16689773733136515</v>
      </c>
      <c r="E112" s="203">
        <v>1.2064109458074759</v>
      </c>
      <c r="F112" s="117">
        <v>4796.4246428516026</v>
      </c>
      <c r="G112" s="204">
        <f t="shared" ref="G112:G117" si="53">F112/A112</f>
        <v>4.7964246428516023E-3</v>
      </c>
      <c r="L112" s="24"/>
      <c r="M112" s="24"/>
      <c r="N112" s="24"/>
      <c r="O112" s="24"/>
      <c r="P112" s="24"/>
      <c r="Q112" s="24"/>
      <c r="R112" s="24"/>
      <c r="S112" s="24"/>
    </row>
    <row r="113" spans="1:55">
      <c r="A113" s="202">
        <v>2000000</v>
      </c>
      <c r="B113" s="109">
        <v>8</v>
      </c>
      <c r="C113" s="110">
        <v>0.11473210964765643</v>
      </c>
      <c r="D113" s="110">
        <v>0.16700863175701916</v>
      </c>
      <c r="E113" s="203">
        <v>1.2075948265881027</v>
      </c>
      <c r="F113" s="117">
        <v>9266.4991246552399</v>
      </c>
      <c r="G113" s="204">
        <f t="shared" si="53"/>
        <v>4.6332495623276201E-3</v>
      </c>
      <c r="H113" s="109" t="s">
        <v>181</v>
      </c>
      <c r="I113" s="109"/>
      <c r="J113" s="109"/>
      <c r="L113" s="24"/>
      <c r="M113" s="24"/>
      <c r="N113" s="24"/>
      <c r="O113" s="24"/>
      <c r="P113" s="24"/>
      <c r="Q113" s="24"/>
      <c r="R113" s="24"/>
      <c r="S113" s="24"/>
    </row>
    <row r="114" spans="1:55">
      <c r="A114" s="202">
        <v>5000000</v>
      </c>
      <c r="B114" s="109">
        <v>8</v>
      </c>
      <c r="C114" s="110">
        <v>0.11522362299828025</v>
      </c>
      <c r="D114" s="110">
        <v>0.16904089279441975</v>
      </c>
      <c r="E114" s="203">
        <v>1.2200810860941915</v>
      </c>
      <c r="F114" s="117">
        <v>15957.406434382412</v>
      </c>
      <c r="G114" s="204">
        <f t="shared" si="53"/>
        <v>3.1914812868764826E-3</v>
      </c>
      <c r="H114" s="109" t="s">
        <v>181</v>
      </c>
      <c r="I114" s="109"/>
      <c r="J114" s="109"/>
      <c r="L114" s="24"/>
      <c r="M114" s="24"/>
      <c r="N114" s="24"/>
      <c r="O114" s="24"/>
      <c r="P114" s="24"/>
      <c r="Q114" s="24"/>
      <c r="R114" s="24"/>
      <c r="S114" s="24"/>
    </row>
    <row r="115" spans="1:55">
      <c r="A115" s="202">
        <v>7500000</v>
      </c>
      <c r="B115" s="109">
        <v>8</v>
      </c>
      <c r="C115" s="110">
        <v>0.11507900976004702</v>
      </c>
      <c r="D115" s="110">
        <v>0.16939439856140676</v>
      </c>
      <c r="E115" s="203">
        <v>1.2246861452171298</v>
      </c>
      <c r="F115" s="117">
        <v>19990.086967948941</v>
      </c>
      <c r="G115" s="204">
        <f t="shared" si="53"/>
        <v>2.6653449290598586E-3</v>
      </c>
      <c r="H115" s="109" t="s">
        <v>181</v>
      </c>
      <c r="I115" s="109"/>
      <c r="J115" s="109"/>
      <c r="L115" s="24"/>
      <c r="M115" s="24"/>
      <c r="N115" s="24"/>
      <c r="O115" s="24"/>
      <c r="P115" s="24"/>
      <c r="Q115" s="24"/>
      <c r="R115" s="24"/>
      <c r="S115" s="24"/>
    </row>
    <row r="116" spans="1:55">
      <c r="A116" s="202">
        <v>10000000</v>
      </c>
      <c r="B116" s="109">
        <v>8</v>
      </c>
      <c r="C116" s="110">
        <v>0.11396971989180317</v>
      </c>
      <c r="D116" s="110">
        <v>0.16831806587801154</v>
      </c>
      <c r="E116" s="203">
        <v>1.2271622349148203</v>
      </c>
      <c r="F116" s="117">
        <v>24014.758027269792</v>
      </c>
      <c r="G116" s="204">
        <f t="shared" si="53"/>
        <v>2.4014758027269792E-3</v>
      </c>
      <c r="H116" s="109" t="s">
        <v>181</v>
      </c>
      <c r="I116" s="109"/>
      <c r="J116" s="109"/>
      <c r="L116" s="24"/>
      <c r="M116" s="24"/>
      <c r="N116" s="24"/>
      <c r="O116" s="24"/>
      <c r="P116" s="24"/>
      <c r="Q116" s="24"/>
      <c r="R116" s="24"/>
      <c r="S116" s="24"/>
    </row>
    <row r="117" spans="1:55">
      <c r="A117" s="202">
        <v>20000000</v>
      </c>
      <c r="B117" s="109">
        <v>8</v>
      </c>
      <c r="C117" s="110">
        <v>0.1139002435237325</v>
      </c>
      <c r="D117" s="110">
        <v>0.1687324009395865</v>
      </c>
      <c r="E117" s="203">
        <v>1.2315484752004806</v>
      </c>
      <c r="F117" s="117">
        <v>38216.148616492799</v>
      </c>
      <c r="G117" s="204">
        <f t="shared" si="53"/>
        <v>1.9108074308246399E-3</v>
      </c>
      <c r="H117" s="109" t="s">
        <v>181</v>
      </c>
      <c r="I117" s="109"/>
      <c r="J117" s="109"/>
      <c r="L117" s="24"/>
      <c r="M117" s="24"/>
      <c r="N117" s="24"/>
      <c r="O117" s="24"/>
      <c r="P117" s="24"/>
      <c r="Q117" s="24"/>
      <c r="R117" s="24"/>
      <c r="S117" s="24"/>
    </row>
    <row r="118" spans="1:55">
      <c r="A118" s="101"/>
      <c r="C118" s="44"/>
      <c r="D118" s="44"/>
      <c r="E118" s="115"/>
      <c r="F118" s="117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82"/>
      <c r="BB118" s="49"/>
      <c r="BC118" s="49"/>
    </row>
    <row r="119" spans="1:55">
      <c r="A119" s="101"/>
      <c r="C119" s="44"/>
      <c r="D119" s="44"/>
      <c r="E119" s="115"/>
      <c r="F119" s="117"/>
    </row>
    <row r="125" spans="1:55">
      <c r="A125" s="140"/>
      <c r="B125" s="24"/>
      <c r="C125" s="24"/>
      <c r="D125" s="24"/>
      <c r="E125" s="24"/>
      <c r="F125" s="24"/>
    </row>
    <row r="126" spans="1:55">
      <c r="A126" s="141"/>
      <c r="B126" s="141"/>
      <c r="C126" s="141"/>
      <c r="D126" s="141"/>
      <c r="E126" s="141"/>
      <c r="F126" s="24"/>
    </row>
    <row r="127" spans="1:55">
      <c r="A127" s="83"/>
      <c r="B127" s="83"/>
      <c r="C127" s="83"/>
      <c r="D127" s="83"/>
      <c r="E127" s="83"/>
      <c r="F127" s="24"/>
    </row>
    <row r="128" spans="1:55">
      <c r="A128" s="130"/>
      <c r="B128" s="24"/>
      <c r="C128" s="107"/>
      <c r="D128" s="107"/>
      <c r="E128" s="108"/>
      <c r="F128" s="24"/>
    </row>
    <row r="129" spans="1:6">
      <c r="A129" s="130"/>
      <c r="B129" s="24"/>
      <c r="C129" s="107"/>
      <c r="D129" s="107"/>
      <c r="E129" s="108"/>
      <c r="F129" s="24"/>
    </row>
    <row r="130" spans="1:6">
      <c r="A130" s="130"/>
      <c r="B130" s="24"/>
      <c r="C130" s="107"/>
      <c r="D130" s="107"/>
      <c r="E130" s="108"/>
      <c r="F130" s="24"/>
    </row>
    <row r="131" spans="1:6">
      <c r="A131" s="130"/>
      <c r="B131" s="24"/>
      <c r="C131" s="107"/>
      <c r="D131" s="107"/>
      <c r="E131" s="108"/>
      <c r="F131" s="24"/>
    </row>
    <row r="132" spans="1:6">
      <c r="A132" s="130"/>
      <c r="B132" s="24"/>
      <c r="C132" s="107"/>
      <c r="D132" s="107"/>
      <c r="E132" s="108"/>
      <c r="F132" s="24"/>
    </row>
    <row r="133" spans="1:6">
      <c r="A133" s="130"/>
      <c r="B133" s="24"/>
      <c r="C133" s="107"/>
      <c r="D133" s="107"/>
      <c r="E133" s="108"/>
      <c r="F133" s="24"/>
    </row>
    <row r="134" spans="1:6">
      <c r="A134" s="130"/>
      <c r="B134" s="24"/>
      <c r="C134" s="107"/>
      <c r="D134" s="107"/>
      <c r="E134" s="108"/>
      <c r="F134" s="24"/>
    </row>
    <row r="135" spans="1:6">
      <c r="A135" s="130"/>
      <c r="B135" s="24"/>
      <c r="C135" s="107"/>
      <c r="D135" s="107"/>
      <c r="E135" s="108"/>
      <c r="F135" s="24"/>
    </row>
    <row r="136" spans="1:6">
      <c r="A136" s="130"/>
      <c r="B136" s="24"/>
      <c r="C136" s="107"/>
      <c r="D136" s="107"/>
      <c r="E136" s="108"/>
      <c r="F136" s="24"/>
    </row>
  </sheetData>
  <printOptions gridLinesSet="0"/>
  <pageMargins left="0.75" right="0.75" top="1" bottom="1" header="0.5" footer="0.5"/>
  <pageSetup orientation="portrait" horizontalDpi="4294967292" verticalDpi="4294967292" r:id="rId1"/>
  <headerFooter alignWithMargins="0">
    <oddHeader>&amp;F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70F8-45C4-FE43-85A6-868226AC1960}">
  <dimension ref="A1:BQ119"/>
  <sheetViews>
    <sheetView showGridLines="0" zoomScale="106" workbookViewId="0">
      <selection activeCell="D7" sqref="D7:BA7"/>
    </sheetView>
  </sheetViews>
  <sheetFormatPr baseColWidth="10" defaultColWidth="9.1640625" defaultRowHeight="13"/>
  <cols>
    <col min="1" max="1" width="13.6640625" style="2" customWidth="1"/>
    <col min="2" max="2" width="17.33203125" style="2" customWidth="1"/>
    <col min="3" max="3" width="16.6640625" style="2" customWidth="1"/>
    <col min="4" max="4" width="11.1640625" style="2" customWidth="1"/>
    <col min="5" max="5" width="11.83203125" style="2" customWidth="1"/>
    <col min="6" max="6" width="9.5" style="2" customWidth="1"/>
    <col min="7" max="10" width="9.1640625" style="2"/>
    <col min="11" max="11" width="11.5" style="2" bestFit="1" customWidth="1"/>
    <col min="12" max="12" width="9.1640625" style="2"/>
    <col min="13" max="13" width="11" style="2" bestFit="1" customWidth="1"/>
    <col min="14" max="14" width="9.1640625" style="2"/>
    <col min="15" max="16" width="9.5" style="2" customWidth="1"/>
    <col min="17" max="17" width="9.1640625" style="2"/>
    <col min="18" max="18" width="12.1640625" style="2" bestFit="1" customWidth="1"/>
    <col min="19" max="25" width="9.1640625" style="2"/>
    <col min="26" max="26" width="11.5" style="2" bestFit="1" customWidth="1"/>
    <col min="27" max="38" width="9.1640625" style="2"/>
    <col min="39" max="39" width="11.5" style="2" bestFit="1" customWidth="1"/>
    <col min="40" max="44" width="9.1640625" style="2"/>
    <col min="45" max="46" width="9.1640625" style="2" customWidth="1"/>
    <col min="47" max="47" width="9.6640625" style="2" bestFit="1" customWidth="1"/>
    <col min="48" max="51" width="9.1640625" style="2"/>
    <col min="52" max="53" width="9.1640625" style="24"/>
    <col min="54" max="55" width="8.33203125" style="2" customWidth="1"/>
    <col min="56" max="57" width="11.5" style="2" bestFit="1" customWidth="1"/>
    <col min="58" max="58" width="13" style="2" bestFit="1" customWidth="1"/>
    <col min="59" max="16384" width="9.1640625" style="2"/>
  </cols>
  <sheetData>
    <row r="1" spans="2:59" ht="14" thickBot="1">
      <c r="B1" s="1" t="s">
        <v>6</v>
      </c>
    </row>
    <row r="2" spans="2:59" ht="15" thickTop="1" thickBot="1">
      <c r="B2" s="2" t="s">
        <v>17</v>
      </c>
      <c r="C2" s="2">
        <f>COUNTIF(D10:BA10,"oui")</f>
        <v>16</v>
      </c>
      <c r="D2" s="2">
        <v>6</v>
      </c>
      <c r="BA2" s="24" t="s">
        <v>7</v>
      </c>
      <c r="BC2" s="11">
        <v>1</v>
      </c>
    </row>
    <row r="3" spans="2:59" ht="14" thickTop="1">
      <c r="B3" s="2" t="s">
        <v>19</v>
      </c>
      <c r="C3" s="119">
        <f>A79</f>
        <v>20000000</v>
      </c>
      <c r="BC3" s="30"/>
    </row>
    <row r="4" spans="2:59">
      <c r="B4" s="2" t="s">
        <v>21</v>
      </c>
      <c r="C4" s="119">
        <f>SUM(D16:BA16)</f>
        <v>50739.773688284702</v>
      </c>
      <c r="D4" s="118">
        <f>C4/C3</f>
        <v>2.5369886844142349E-3</v>
      </c>
      <c r="BC4" s="30"/>
    </row>
    <row r="5" spans="2:59">
      <c r="B5" s="2" t="s">
        <v>22</v>
      </c>
      <c r="C5" s="119">
        <f>C3+C4</f>
        <v>20050739.773688287</v>
      </c>
      <c r="BC5" s="30"/>
    </row>
    <row r="6" spans="2:59" ht="14" thickBot="1">
      <c r="H6" s="101"/>
      <c r="K6" s="44"/>
      <c r="AC6" s="2" t="s">
        <v>184</v>
      </c>
    </row>
    <row r="7" spans="2:59" ht="14" thickTop="1">
      <c r="C7" s="90" t="s">
        <v>27</v>
      </c>
      <c r="D7" s="189" t="str">
        <f>'Matrice Var-Covar'!C57</f>
        <v>AB INBEV</v>
      </c>
      <c r="E7" s="189" t="str">
        <f>'Matrice Var-Covar'!D57</f>
        <v>LVMH</v>
      </c>
      <c r="F7" s="189" t="str">
        <f>'Matrice Var-Covar'!E57</f>
        <v>TOTAL</v>
      </c>
      <c r="G7" s="189" t="str">
        <f>'Matrice Var-Covar'!F57</f>
        <v>UNILEVER</v>
      </c>
      <c r="H7" s="189" t="str">
        <f>'Matrice Var-Covar'!G57</f>
        <v>SAP</v>
      </c>
      <c r="I7" s="189" t="str">
        <f>'Matrice Var-Covar'!H57</f>
        <v>L'ORÉAL</v>
      </c>
      <c r="J7" s="189" t="str">
        <f>'Matrice Var-Covar'!I57</f>
        <v>SIEMENS</v>
      </c>
      <c r="K7" s="189" t="str">
        <f>'Matrice Var-Covar'!J57</f>
        <v>INDITEX</v>
      </c>
      <c r="L7" s="189" t="str">
        <f>'Matrice Var-Covar'!K57</f>
        <v>BAYER</v>
      </c>
      <c r="M7" s="189" t="str">
        <f>'Matrice Var-Covar'!L57</f>
        <v>SANOFI</v>
      </c>
      <c r="N7" s="189" t="str">
        <f>'Matrice Var-Covar'!M57</f>
        <v>AIRBUS SE</v>
      </c>
      <c r="O7" s="189" t="str">
        <f>'Matrice Var-Covar'!N57</f>
        <v>ALLIANZ</v>
      </c>
      <c r="P7" s="189" t="str">
        <f>'Matrice Var-Covar'!O57</f>
        <v>BASF</v>
      </c>
      <c r="Q7" s="189" t="str">
        <f>'Matrice Var-Covar'!P57</f>
        <v>BANCO SANTANDER</v>
      </c>
      <c r="R7" s="189" t="str">
        <f>'Matrice Var-Covar'!Q57</f>
        <v>ASML HOLDING</v>
      </c>
      <c r="S7" s="189" t="str">
        <f>'Matrice Var-Covar'!R57</f>
        <v>VOLKSWAGEN</v>
      </c>
      <c r="T7" s="189" t="str">
        <f>'Matrice Var-Covar'!S57</f>
        <v>BNP PARIBAS</v>
      </c>
      <c r="U7" s="189" t="str">
        <f>'Matrice Var-Covar'!T57</f>
        <v>DEUTSCHE TELEKOM</v>
      </c>
      <c r="V7" s="189" t="str">
        <f>'Matrice Var-Covar'!U57</f>
        <v>DAIMLER</v>
      </c>
      <c r="W7" s="189" t="str">
        <f>'Matrice Var-Covar'!V57</f>
        <v>ENI</v>
      </c>
      <c r="X7" s="189" t="str">
        <f>'Matrice Var-Covar'!W57</f>
        <v>BMW</v>
      </c>
      <c r="Y7" s="189" t="str">
        <f>'Matrice Var-Covar'!X57</f>
        <v>AXA</v>
      </c>
      <c r="Z7" s="189" t="str">
        <f>'Matrice Var-Covar'!Y57</f>
        <v>VINCI</v>
      </c>
      <c r="AA7" s="189" t="str">
        <f>'Matrice Var-Covar'!Z57</f>
        <v>ENEL</v>
      </c>
      <c r="AB7" s="189" t="str">
        <f>'Matrice Var-Covar'!AA57</f>
        <v>ING GROEP</v>
      </c>
      <c r="AC7" s="189" t="str">
        <f>'Matrice Var-Covar'!AB57</f>
        <v>AIR LIQUIDE</v>
      </c>
      <c r="AD7" s="189" t="str">
        <f>'Matrice Var-Covar'!AC57</f>
        <v>DANONE</v>
      </c>
      <c r="AE7" s="189" t="str">
        <f>'Matrice Var-Covar'!AD57</f>
        <v>SAFRAN</v>
      </c>
      <c r="AF7" s="189" t="str">
        <f>'Matrice Var-Covar'!AE57</f>
        <v>IBERDROLA</v>
      </c>
      <c r="AG7" s="189" t="str">
        <f>'Matrice Var-Covar'!AF57</f>
        <v>INTESA SANPAOLO</v>
      </c>
      <c r="AH7" s="189" t="str">
        <f>'Matrice Var-Covar'!AG57</f>
        <v>SCHNEIDER ELECTRIC SE</v>
      </c>
      <c r="AI7" s="189" t="str">
        <f>'Matrice Var-Covar'!AH57</f>
        <v>BANCO BILBAO</v>
      </c>
      <c r="AJ7" s="189" t="str">
        <f>'Matrice Var-Covar'!AI57</f>
        <v>ADIDAS</v>
      </c>
      <c r="AK7" s="189" t="str">
        <f>'Matrice Var-Covar'!AJ57</f>
        <v>ORANGE</v>
      </c>
      <c r="AL7" s="189" t="str">
        <f>'Matrice Var-Covar'!AK57</f>
        <v>TELEFONICA</v>
      </c>
      <c r="AM7" s="189" t="str">
        <f>'Matrice Var-Covar'!AL57</f>
        <v>FRESENIUS</v>
      </c>
      <c r="AN7" s="189" t="str">
        <f>'Matrice Var-Covar'!AM57</f>
        <v>DEUTSCHE POST</v>
      </c>
      <c r="AO7" s="189" t="str">
        <f>'Matrice Var-Covar'!AN57</f>
        <v>ROYAL PHILIPS</v>
      </c>
      <c r="AP7" s="189" t="str">
        <f>'Matrice Var-Covar'!AO57</f>
        <v>ENGIE</v>
      </c>
      <c r="AQ7" s="189" t="str">
        <f>'Matrice Var-Covar'!AP57</f>
        <v>SOCIÉTÉ GÉNÉRALE</v>
      </c>
      <c r="AR7" s="189" t="str">
        <f>'Matrice Var-Covar'!AQ57</f>
        <v>NOKIA</v>
      </c>
      <c r="AS7" s="189" t="str">
        <f>'Matrice Var-Covar'!AR57</f>
        <v>VIVENDI</v>
      </c>
      <c r="AT7" s="189" t="str">
        <f>'Matrice Var-Covar'!AS57</f>
        <v>MUENCHENER RUECKVERSICHERUNGS</v>
      </c>
      <c r="AU7" s="189" t="str">
        <f>'Matrice Var-Covar'!AT57</f>
        <v>ESSILOR INTERNATIONAL</v>
      </c>
      <c r="AV7" s="189" t="str">
        <f>'Matrice Var-Covar'!AU57</f>
        <v>UNIBAIL-RODAMCO-WESTFIELD</v>
      </c>
      <c r="AW7" s="189" t="str">
        <f>'Matrice Var-Covar'!AV57</f>
        <v>AHOLD DELHAIZE</v>
      </c>
      <c r="AX7" s="189" t="str">
        <f>'Matrice Var-Covar'!AW57</f>
        <v>CRH PLC</v>
      </c>
      <c r="AY7" s="189" t="str">
        <f>'Matrice Var-Covar'!AX57</f>
        <v>SAINT-GOBAIN</v>
      </c>
      <c r="AZ7" s="189" t="str">
        <f>'Matrice Var-Covar'!AY57</f>
        <v>E.ON</v>
      </c>
      <c r="BA7" s="189" t="str">
        <f>'Matrice Var-Covar'!AZ57</f>
        <v>DEUTSCHE BANK</v>
      </c>
      <c r="BB7" s="5"/>
      <c r="BC7" s="6" t="s">
        <v>0</v>
      </c>
      <c r="BG7" s="7"/>
    </row>
    <row r="8" spans="2:59" ht="14" thickBot="1">
      <c r="C8" s="91" t="s">
        <v>153</v>
      </c>
      <c r="D8" s="22" t="str">
        <f>INDEX(Composition!$B$4:$E$53,MATCH(D7,Composition!$B$4:$B$53,0),4)</f>
        <v>Belgique</v>
      </c>
      <c r="E8" s="22" t="str">
        <f>INDEX(Composition!$B$4:$E$53,MATCH(E7,Composition!$B$4:$B$53,0),4)</f>
        <v>France</v>
      </c>
      <c r="F8" s="22" t="str">
        <f>INDEX(Composition!$B$4:$E$53,MATCH(F7,Composition!$B$4:$B$53,0),4)</f>
        <v>France</v>
      </c>
      <c r="G8" s="22" t="str">
        <f>INDEX(Composition!$B$4:$E$53,MATCH(G7,Composition!$B$4:$B$53,0),4)</f>
        <v>Pays-Bas</v>
      </c>
      <c r="H8" s="22" t="str">
        <f>INDEX(Composition!$B$4:$E$53,MATCH(H7,Composition!$B$4:$B$53,0),4)</f>
        <v>Allemagne</v>
      </c>
      <c r="I8" s="22" t="str">
        <f>INDEX(Composition!$B$4:$E$53,MATCH(I7,Composition!$B$4:$B$53,0),4)</f>
        <v>France</v>
      </c>
      <c r="J8" s="22" t="str">
        <f>INDEX(Composition!$B$4:$E$53,MATCH(J7,Composition!$B$4:$B$53,0),4)</f>
        <v>Allemagne</v>
      </c>
      <c r="K8" s="22" t="str">
        <f>INDEX(Composition!$B$4:$E$53,MATCH(K7,Composition!$B$4:$B$53,0),4)</f>
        <v>Allemagne</v>
      </c>
      <c r="L8" s="22" t="str">
        <f>INDEX(Composition!$B$4:$E$53,MATCH(L7,Composition!$B$4:$B$53,0),4)</f>
        <v>Allemagne</v>
      </c>
      <c r="M8" s="22" t="str">
        <f>INDEX(Composition!$B$4:$E$53,MATCH(M7,Composition!$B$4:$B$53,0),4)</f>
        <v>France</v>
      </c>
      <c r="N8" s="22" t="str">
        <f>INDEX(Composition!$B$4:$E$53,MATCH(N7,Composition!$B$4:$B$53,0),4)</f>
        <v>France</v>
      </c>
      <c r="O8" s="22" t="str">
        <f>INDEX(Composition!$B$4:$E$53,MATCH(O7,Composition!$B$4:$B$53,0),4)</f>
        <v>Allemagne</v>
      </c>
      <c r="P8" s="22" t="str">
        <f>INDEX(Composition!$B$4:$E$53,MATCH(P7,Composition!$B$4:$B$53,0),4)</f>
        <v>Allemagne</v>
      </c>
      <c r="Q8" s="22" t="str">
        <f>INDEX(Composition!$B$4:$E$53,MATCH(Q7,Composition!$B$4:$B$53,0),4)</f>
        <v>Espagne</v>
      </c>
      <c r="R8" s="22" t="str">
        <f>INDEX(Composition!$B$4:$E$53,MATCH(R7,Composition!$B$4:$B$53,0),4)</f>
        <v>Pays-Bas</v>
      </c>
      <c r="S8" s="22" t="str">
        <f>INDEX(Composition!$B$4:$E$53,MATCH(S7,Composition!$B$4:$B$53,0),4)</f>
        <v>Allemagne</v>
      </c>
      <c r="T8" s="22" t="str">
        <f>INDEX(Composition!$B$4:$E$53,MATCH(T7,Composition!$B$4:$B$53,0),4)</f>
        <v>France</v>
      </c>
      <c r="U8" s="22" t="str">
        <f>INDEX(Composition!$B$4:$E$53,MATCH(U7,Composition!$B$4:$B$53,0),4)</f>
        <v>Allemagne</v>
      </c>
      <c r="V8" s="22" t="str">
        <f>INDEX(Composition!$B$4:$E$53,MATCH(V7,Composition!$B$4:$B$53,0),4)</f>
        <v>Allemagne</v>
      </c>
      <c r="W8" s="22" t="str">
        <f>INDEX(Composition!$B$4:$E$53,MATCH(W7,Composition!$B$4:$B$53,0),4)</f>
        <v>Italie</v>
      </c>
      <c r="X8" s="22" t="str">
        <f>INDEX(Composition!$B$4:$E$53,MATCH(X7,Composition!$B$4:$B$53,0),4)</f>
        <v>Allemagne</v>
      </c>
      <c r="Y8" s="22" t="str">
        <f>INDEX(Composition!$B$4:$E$53,MATCH(Y7,Composition!$B$4:$B$53,0),4)</f>
        <v>France</v>
      </c>
      <c r="Z8" s="22" t="str">
        <f>INDEX(Composition!$B$4:$E$53,MATCH(Z7,Composition!$B$4:$B$53,0),4)</f>
        <v>France</v>
      </c>
      <c r="AA8" s="22" t="str">
        <f>INDEX(Composition!$B$4:$E$53,MATCH(AA7,Composition!$B$4:$B$53,0),4)</f>
        <v>Allemagne</v>
      </c>
      <c r="AB8" s="22" t="str">
        <f>INDEX(Composition!$B$4:$E$53,MATCH(AB7,Composition!$B$4:$B$53,0),4)</f>
        <v>Pays-Bas</v>
      </c>
      <c r="AC8" s="22" t="str">
        <f>INDEX(Composition!$B$4:$E$53,MATCH(AC7,Composition!$B$4:$B$53,0),4)</f>
        <v>France</v>
      </c>
      <c r="AD8" s="22" t="str">
        <f>INDEX(Composition!$B$4:$E$53,MATCH(AD7,Composition!$B$4:$B$53,0),4)</f>
        <v>France</v>
      </c>
      <c r="AE8" s="22" t="str">
        <f>INDEX(Composition!$B$4:$E$53,MATCH(AE7,Composition!$B$4:$B$53,0),4)</f>
        <v>France</v>
      </c>
      <c r="AF8" s="22" t="str">
        <f>INDEX(Composition!$B$4:$E$53,MATCH(AF7,Composition!$B$4:$B$53,0),4)</f>
        <v>Espagne</v>
      </c>
      <c r="AG8" s="22" t="str">
        <f>INDEX(Composition!$B$4:$E$53,MATCH(AG7,Composition!$B$4:$B$53,0),4)</f>
        <v>Italie</v>
      </c>
      <c r="AH8" s="22" t="str">
        <f>INDEX(Composition!$B$4:$E$53,MATCH(AH7,Composition!$B$4:$B$53,0),4)</f>
        <v>France</v>
      </c>
      <c r="AI8" s="22" t="str">
        <f>INDEX(Composition!$B$4:$E$53,MATCH(AI7,Composition!$B$4:$B$53,0),4)</f>
        <v>Espagne</v>
      </c>
      <c r="AJ8" s="22" t="str">
        <f>INDEX(Composition!$B$4:$E$53,MATCH(AJ7,Composition!$B$4:$B$53,0),4)</f>
        <v>Allemagne</v>
      </c>
      <c r="AK8" s="22" t="str">
        <f>INDEX(Composition!$B$4:$E$53,MATCH(AK7,Composition!$B$4:$B$53,0),4)</f>
        <v>France</v>
      </c>
      <c r="AL8" s="22" t="str">
        <f>INDEX(Composition!$B$4:$E$53,MATCH(AL7,Composition!$B$4:$B$53,0),4)</f>
        <v>Espagne</v>
      </c>
      <c r="AM8" s="22" t="str">
        <f>INDEX(Composition!$B$4:$E$53,MATCH(AM7,Composition!$B$4:$B$53,0),4)</f>
        <v>Allemagne</v>
      </c>
      <c r="AN8" s="22" t="str">
        <f>INDEX(Composition!$B$4:$E$53,MATCH(AN7,Composition!$B$4:$B$53,0),4)</f>
        <v>Allemagne</v>
      </c>
      <c r="AO8" s="22" t="str">
        <f>INDEX(Composition!$B$4:$E$53,MATCH(AO7,Composition!$B$4:$B$53,0),4)</f>
        <v>Pays-Bas</v>
      </c>
      <c r="AP8" s="22" t="str">
        <f>INDEX(Composition!$B$4:$E$53,MATCH(AP7,Composition!$B$4:$B$53,0),4)</f>
        <v>France</v>
      </c>
      <c r="AQ8" s="22" t="str">
        <f>INDEX(Composition!$B$4:$E$53,MATCH(AQ7,Composition!$B$4:$B$53,0),4)</f>
        <v>France</v>
      </c>
      <c r="AR8" s="22" t="str">
        <f>INDEX(Composition!$B$4:$E$53,MATCH(AR7,Composition!$B$4:$B$53,0),4)</f>
        <v>France</v>
      </c>
      <c r="AS8" s="22" t="str">
        <f>INDEX(Composition!$B$4:$E$53,MATCH(AS7,Composition!$B$4:$B$53,0),4)</f>
        <v>France</v>
      </c>
      <c r="AT8" s="22" t="str">
        <f>INDEX(Composition!$B$4:$E$53,MATCH(AT7,Composition!$B$4:$B$53,0),4)</f>
        <v>Allemagne</v>
      </c>
      <c r="AU8" s="22" t="str">
        <f>INDEX(Composition!$B$4:$E$53,MATCH(AU7,Composition!$B$4:$B$53,0),4)</f>
        <v>France</v>
      </c>
      <c r="AV8" s="22" t="str">
        <f>INDEX(Composition!$B$4:$E$53,MATCH(AV7,Composition!$B$4:$B$53,0),4)</f>
        <v>Pays-Bas</v>
      </c>
      <c r="AW8" s="22" t="str">
        <f>INDEX(Composition!$B$4:$E$53,MATCH(AW7,Composition!$B$4:$B$53,0),4)</f>
        <v>Pays-Bas</v>
      </c>
      <c r="AX8" s="22" t="str">
        <f>INDEX(Composition!$B$4:$E$53,MATCH(AX7,Composition!$B$4:$B$53,0),4)</f>
        <v>Allemagne</v>
      </c>
      <c r="AY8" s="22" t="str">
        <f>INDEX(Composition!$B$4:$E$53,MATCH(AY7,Composition!$B$4:$B$53,0),4)</f>
        <v>France</v>
      </c>
      <c r="AZ8" s="190" t="str">
        <f>INDEX(Composition!$B$4:$E$53,MATCH(AZ7,Composition!$B$4:$B$53,0),4)</f>
        <v>Belgique</v>
      </c>
      <c r="BA8" s="190" t="str">
        <f>INDEX(Composition!$B$4:$E$53,MATCH(BA7,Composition!$B$4:$B$53,0),4)</f>
        <v>Allemagne</v>
      </c>
      <c r="BB8" s="10"/>
      <c r="BC8" s="22"/>
      <c r="BG8" s="7"/>
    </row>
    <row r="9" spans="2:59" ht="15" thickTop="1" thickBot="1">
      <c r="C9" s="8" t="s">
        <v>9</v>
      </c>
      <c r="D9" s="9">
        <v>0</v>
      </c>
      <c r="E9" s="9">
        <v>0</v>
      </c>
      <c r="F9" s="9">
        <v>0</v>
      </c>
      <c r="G9" s="9">
        <v>6.2671319555653346E-2</v>
      </c>
      <c r="H9" s="9">
        <v>0</v>
      </c>
      <c r="I9" s="9">
        <v>0</v>
      </c>
      <c r="J9" s="9">
        <v>0</v>
      </c>
      <c r="K9" s="9">
        <v>1.1204271757483024E-2</v>
      </c>
      <c r="L9" s="9">
        <v>0</v>
      </c>
      <c r="M9" s="9">
        <v>2.3609799939648341E-3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3.9726406804999642E-2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0.18397483178509585</v>
      </c>
      <c r="AD9" s="9">
        <v>7.4304134666119501E-2</v>
      </c>
      <c r="AE9" s="9">
        <v>0</v>
      </c>
      <c r="AF9" s="9">
        <v>3.1647627095487914E-2</v>
      </c>
      <c r="AG9" s="9">
        <v>0</v>
      </c>
      <c r="AH9" s="9">
        <v>0</v>
      </c>
      <c r="AI9" s="9">
        <v>0</v>
      </c>
      <c r="AJ9" s="9">
        <v>0</v>
      </c>
      <c r="AK9" s="9">
        <v>6.0407457957665271E-2</v>
      </c>
      <c r="AL9" s="9">
        <v>7.0520507904810528E-2</v>
      </c>
      <c r="AM9" s="9">
        <v>0.15466450209419164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6.2616728010277747E-2</v>
      </c>
      <c r="AT9" s="9">
        <v>4.1405577825878677E-2</v>
      </c>
      <c r="AU9" s="9">
        <v>0.13949863463716231</v>
      </c>
      <c r="AV9" s="9">
        <v>1.3438837171298491E-2</v>
      </c>
      <c r="AW9" s="9">
        <v>3.1658712106523428E-2</v>
      </c>
      <c r="AX9" s="9">
        <v>1.9899463746169899E-2</v>
      </c>
      <c r="AY9" s="9">
        <v>0</v>
      </c>
      <c r="AZ9" s="191">
        <v>0</v>
      </c>
      <c r="BA9" s="191">
        <v>0</v>
      </c>
      <c r="BB9" s="10"/>
      <c r="BC9" s="11">
        <f>SUM(D9:BA9)</f>
        <v>0.99999999311278198</v>
      </c>
      <c r="BG9" s="12"/>
    </row>
    <row r="10" spans="2:59" ht="14" thickTop="1">
      <c r="C10" s="8" t="s">
        <v>180</v>
      </c>
      <c r="D10" s="104" t="str">
        <f>IF(D9&gt;0,"oui","non")</f>
        <v>non</v>
      </c>
      <c r="E10" s="104" t="str">
        <f t="shared" ref="E10:BA10" si="0">IF(E9&gt;0,"oui","non")</f>
        <v>non</v>
      </c>
      <c r="F10" s="104" t="str">
        <f t="shared" si="0"/>
        <v>non</v>
      </c>
      <c r="G10" s="104" t="str">
        <f t="shared" si="0"/>
        <v>oui</v>
      </c>
      <c r="H10" s="104" t="str">
        <f t="shared" si="0"/>
        <v>non</v>
      </c>
      <c r="I10" s="104" t="str">
        <f t="shared" si="0"/>
        <v>non</v>
      </c>
      <c r="J10" s="104" t="str">
        <f t="shared" si="0"/>
        <v>non</v>
      </c>
      <c r="K10" s="104" t="str">
        <f t="shared" si="0"/>
        <v>oui</v>
      </c>
      <c r="L10" s="104" t="str">
        <f t="shared" si="0"/>
        <v>non</v>
      </c>
      <c r="M10" s="104" t="str">
        <f t="shared" si="0"/>
        <v>oui</v>
      </c>
      <c r="N10" s="104" t="str">
        <f t="shared" si="0"/>
        <v>non</v>
      </c>
      <c r="O10" s="104" t="str">
        <f t="shared" si="0"/>
        <v>non</v>
      </c>
      <c r="P10" s="104" t="str">
        <f t="shared" si="0"/>
        <v>non</v>
      </c>
      <c r="Q10" s="104" t="str">
        <f t="shared" si="0"/>
        <v>non</v>
      </c>
      <c r="R10" s="104" t="str">
        <f t="shared" si="0"/>
        <v>non</v>
      </c>
      <c r="S10" s="104" t="str">
        <f t="shared" si="0"/>
        <v>non</v>
      </c>
      <c r="T10" s="104" t="str">
        <f t="shared" si="0"/>
        <v>non</v>
      </c>
      <c r="U10" s="104" t="str">
        <f t="shared" si="0"/>
        <v>non</v>
      </c>
      <c r="V10" s="104" t="str">
        <f t="shared" si="0"/>
        <v>non</v>
      </c>
      <c r="W10" s="104" t="str">
        <f t="shared" si="0"/>
        <v>oui</v>
      </c>
      <c r="X10" s="104" t="str">
        <f t="shared" si="0"/>
        <v>non</v>
      </c>
      <c r="Y10" s="104" t="str">
        <f t="shared" si="0"/>
        <v>non</v>
      </c>
      <c r="Z10" s="104" t="str">
        <f t="shared" si="0"/>
        <v>non</v>
      </c>
      <c r="AA10" s="104" t="str">
        <f t="shared" si="0"/>
        <v>non</v>
      </c>
      <c r="AB10" s="104" t="str">
        <f t="shared" si="0"/>
        <v>non</v>
      </c>
      <c r="AC10" s="104" t="str">
        <f t="shared" si="0"/>
        <v>oui</v>
      </c>
      <c r="AD10" s="104" t="str">
        <f t="shared" si="0"/>
        <v>oui</v>
      </c>
      <c r="AE10" s="104" t="str">
        <f t="shared" si="0"/>
        <v>non</v>
      </c>
      <c r="AF10" s="104" t="str">
        <f t="shared" si="0"/>
        <v>oui</v>
      </c>
      <c r="AG10" s="104" t="str">
        <f t="shared" si="0"/>
        <v>non</v>
      </c>
      <c r="AH10" s="104" t="str">
        <f t="shared" si="0"/>
        <v>non</v>
      </c>
      <c r="AI10" s="104" t="str">
        <f t="shared" si="0"/>
        <v>non</v>
      </c>
      <c r="AJ10" s="104" t="str">
        <f t="shared" si="0"/>
        <v>non</v>
      </c>
      <c r="AK10" s="104" t="str">
        <f t="shared" si="0"/>
        <v>oui</v>
      </c>
      <c r="AL10" s="104" t="str">
        <f t="shared" si="0"/>
        <v>oui</v>
      </c>
      <c r="AM10" s="104" t="str">
        <f t="shared" si="0"/>
        <v>oui</v>
      </c>
      <c r="AN10" s="104" t="str">
        <f t="shared" si="0"/>
        <v>non</v>
      </c>
      <c r="AO10" s="104" t="str">
        <f t="shared" si="0"/>
        <v>non</v>
      </c>
      <c r="AP10" s="104" t="str">
        <f t="shared" si="0"/>
        <v>non</v>
      </c>
      <c r="AQ10" s="104" t="str">
        <f t="shared" si="0"/>
        <v>non</v>
      </c>
      <c r="AR10" s="104" t="str">
        <f t="shared" si="0"/>
        <v>non</v>
      </c>
      <c r="AS10" s="104" t="str">
        <f t="shared" si="0"/>
        <v>oui</v>
      </c>
      <c r="AT10" s="104" t="str">
        <f t="shared" si="0"/>
        <v>oui</v>
      </c>
      <c r="AU10" s="104" t="str">
        <f t="shared" si="0"/>
        <v>oui</v>
      </c>
      <c r="AV10" s="104" t="str">
        <f t="shared" si="0"/>
        <v>oui</v>
      </c>
      <c r="AW10" s="104" t="str">
        <f t="shared" si="0"/>
        <v>oui</v>
      </c>
      <c r="AX10" s="104" t="str">
        <f t="shared" si="0"/>
        <v>oui</v>
      </c>
      <c r="AY10" s="104" t="str">
        <f t="shared" si="0"/>
        <v>non</v>
      </c>
      <c r="AZ10" s="192" t="str">
        <f t="shared" si="0"/>
        <v>non</v>
      </c>
      <c r="BA10" s="192" t="str">
        <f t="shared" si="0"/>
        <v>non</v>
      </c>
      <c r="BB10" s="10"/>
      <c r="BC10" s="30"/>
      <c r="BG10" s="12"/>
    </row>
    <row r="11" spans="2:59">
      <c r="C11" s="8" t="s">
        <v>20</v>
      </c>
      <c r="D11" s="58">
        <f>$C$3*D9</f>
        <v>0</v>
      </c>
      <c r="E11" s="58">
        <f>$C$3*E9</f>
        <v>0</v>
      </c>
      <c r="F11" s="58">
        <f>$C$3*F9</f>
        <v>0</v>
      </c>
      <c r="G11" s="58">
        <f>$C$3*G9</f>
        <v>1253426.3911130668</v>
      </c>
      <c r="H11" s="58">
        <f t="shared" ref="H11:AZ11" si="1">$C$3*H9</f>
        <v>0</v>
      </c>
      <c r="I11" s="58">
        <f t="shared" si="1"/>
        <v>0</v>
      </c>
      <c r="J11" s="58">
        <f t="shared" si="1"/>
        <v>0</v>
      </c>
      <c r="K11" s="58">
        <f t="shared" si="1"/>
        <v>224085.43514966048</v>
      </c>
      <c r="L11" s="58">
        <f t="shared" si="1"/>
        <v>0</v>
      </c>
      <c r="M11" s="58">
        <f t="shared" si="1"/>
        <v>47219.599879296678</v>
      </c>
      <c r="N11" s="58">
        <f t="shared" si="1"/>
        <v>0</v>
      </c>
      <c r="O11" s="58">
        <f t="shared" si="1"/>
        <v>0</v>
      </c>
      <c r="P11" s="58">
        <f t="shared" si="1"/>
        <v>0</v>
      </c>
      <c r="Q11" s="58">
        <f t="shared" si="1"/>
        <v>0</v>
      </c>
      <c r="R11" s="58">
        <f>$C$3*R9</f>
        <v>0</v>
      </c>
      <c r="S11" s="58">
        <f t="shared" si="1"/>
        <v>0</v>
      </c>
      <c r="T11" s="58">
        <f t="shared" si="1"/>
        <v>0</v>
      </c>
      <c r="U11" s="58">
        <f t="shared" si="1"/>
        <v>0</v>
      </c>
      <c r="V11" s="58">
        <f t="shared" si="1"/>
        <v>0</v>
      </c>
      <c r="W11" s="58">
        <f t="shared" si="1"/>
        <v>794528.13609999279</v>
      </c>
      <c r="X11" s="58">
        <f t="shared" si="1"/>
        <v>0</v>
      </c>
      <c r="Y11" s="58">
        <f t="shared" si="1"/>
        <v>0</v>
      </c>
      <c r="Z11" s="58">
        <f t="shared" si="1"/>
        <v>0</v>
      </c>
      <c r="AA11" s="58">
        <f t="shared" si="1"/>
        <v>0</v>
      </c>
      <c r="AB11" s="58">
        <f t="shared" si="1"/>
        <v>0</v>
      </c>
      <c r="AC11" s="58">
        <f t="shared" si="1"/>
        <v>3679496.6357019171</v>
      </c>
      <c r="AD11" s="58">
        <f t="shared" si="1"/>
        <v>1486082.6933223901</v>
      </c>
      <c r="AE11" s="58">
        <f t="shared" si="1"/>
        <v>0</v>
      </c>
      <c r="AF11" s="58">
        <f t="shared" si="1"/>
        <v>632952.54190975823</v>
      </c>
      <c r="AG11" s="58">
        <f t="shared" si="1"/>
        <v>0</v>
      </c>
      <c r="AH11" s="58">
        <f t="shared" si="1"/>
        <v>0</v>
      </c>
      <c r="AI11" s="58">
        <f t="shared" si="1"/>
        <v>0</v>
      </c>
      <c r="AJ11" s="58">
        <f t="shared" si="1"/>
        <v>0</v>
      </c>
      <c r="AK11" s="58">
        <f t="shared" si="1"/>
        <v>1208149.1591533055</v>
      </c>
      <c r="AL11" s="58">
        <f t="shared" si="1"/>
        <v>1410410.1580962106</v>
      </c>
      <c r="AM11" s="58">
        <f t="shared" si="1"/>
        <v>3093290.0418838328</v>
      </c>
      <c r="AN11" s="58">
        <f t="shared" si="1"/>
        <v>0</v>
      </c>
      <c r="AO11" s="58">
        <f t="shared" si="1"/>
        <v>0</v>
      </c>
      <c r="AP11" s="58">
        <f t="shared" si="1"/>
        <v>0</v>
      </c>
      <c r="AQ11" s="58">
        <f t="shared" si="1"/>
        <v>0</v>
      </c>
      <c r="AR11" s="58">
        <f t="shared" si="1"/>
        <v>0</v>
      </c>
      <c r="AS11" s="58">
        <f t="shared" si="1"/>
        <v>1252334.5602055551</v>
      </c>
      <c r="AT11" s="58">
        <f t="shared" si="1"/>
        <v>828111.55651757354</v>
      </c>
      <c r="AU11" s="58">
        <f t="shared" si="1"/>
        <v>2789972.692743246</v>
      </c>
      <c r="AV11" s="58">
        <f t="shared" si="1"/>
        <v>268776.74342596985</v>
      </c>
      <c r="AW11" s="58">
        <f t="shared" si="1"/>
        <v>633174.2421304686</v>
      </c>
      <c r="AX11" s="58">
        <f t="shared" si="1"/>
        <v>397989.27492339798</v>
      </c>
      <c r="AY11" s="58">
        <f t="shared" si="1"/>
        <v>0</v>
      </c>
      <c r="AZ11" s="193">
        <f t="shared" si="1"/>
        <v>0</v>
      </c>
      <c r="BA11" s="193">
        <f>$C$3*BA9</f>
        <v>0</v>
      </c>
      <c r="BB11" s="78"/>
      <c r="BC11" s="30"/>
      <c r="BD11" s="77">
        <f>SUM(D11:BA11)</f>
        <v>19999999.862255644</v>
      </c>
      <c r="BG11" s="12"/>
    </row>
    <row r="12" spans="2:59" ht="14" thickBot="1">
      <c r="C12" s="13" t="s">
        <v>10</v>
      </c>
      <c r="D12" s="14">
        <f>'Rendements titres'!B186</f>
        <v>0.17807264486309782</v>
      </c>
      <c r="E12" s="14">
        <f>'Rendements titres'!C186</f>
        <v>0.15529381749257376</v>
      </c>
      <c r="F12" s="14">
        <f>'Rendements titres'!D186</f>
        <v>0.11074438450260726</v>
      </c>
      <c r="G12" s="14">
        <f>'Rendements titres'!E186</f>
        <v>0.1272955151006312</v>
      </c>
      <c r="H12" s="14">
        <f>'Rendements titres'!F186</f>
        <v>0.1217813934250076</v>
      </c>
      <c r="I12" s="14">
        <f>'Rendements titres'!G186</f>
        <v>9.0803809951661929E-2</v>
      </c>
      <c r="J12" s="14">
        <f>'Rendements titres'!H186</f>
        <v>0.11519369796923251</v>
      </c>
      <c r="K12" s="14">
        <f>'Rendements titres'!I186</f>
        <v>0.13127337484974477</v>
      </c>
      <c r="L12" s="14">
        <f>'Rendements titres'!J186</f>
        <v>0.16424586931889573</v>
      </c>
      <c r="M12" s="14">
        <f>'Rendements titres'!K186</f>
        <v>6.4043105350543028E-2</v>
      </c>
      <c r="N12" s="14">
        <f>'Rendements titres'!L186</f>
        <v>0.18445470559185795</v>
      </c>
      <c r="O12" s="14">
        <f>'Rendements titres'!M186</f>
        <v>0.11431355225955131</v>
      </c>
      <c r="P12" s="14">
        <f>'Rendements titres'!N186</f>
        <v>0.178271247120114</v>
      </c>
      <c r="Q12" s="14">
        <f>'Rendements titres'!O186</f>
        <v>-6.0091700653465141E-3</v>
      </c>
      <c r="R12" s="14">
        <f>'Rendements titres'!P186</f>
        <v>0.24866769378272413</v>
      </c>
      <c r="S12" s="14">
        <f>'Rendements titres'!Q186</f>
        <v>0.16399027303648905</v>
      </c>
      <c r="T12" s="14">
        <f>'Rendements titres'!R186</f>
        <v>8.8022016797696834E-2</v>
      </c>
      <c r="U12" s="14">
        <f>'Rendements titres'!S186</f>
        <v>7.1110650007206733E-2</v>
      </c>
      <c r="V12" s="14">
        <f>'Rendements titres'!T186</f>
        <v>0.10540611030256897</v>
      </c>
      <c r="W12" s="14">
        <f>'Rendements titres'!U186</f>
        <v>6.3036786649946164E-2</v>
      </c>
      <c r="X12" s="14">
        <f>'Rendements titres'!V186</f>
        <v>0.12936830870317362</v>
      </c>
      <c r="Y12" s="14">
        <f>'Rendements titres'!W186</f>
        <v>0.16499463454161711</v>
      </c>
      <c r="Z12" s="14">
        <f>'Rendements titres'!X186</f>
        <v>0.20733923272130017</v>
      </c>
      <c r="AA12" s="14">
        <f>'Rendements titres'!Y186</f>
        <v>6.1107223319630588E-2</v>
      </c>
      <c r="AB12" s="14">
        <f>'Rendements titres'!Z186</f>
        <v>1.4245863155550209E-2</v>
      </c>
      <c r="AC12" s="14">
        <f>'Rendements titres'!AA186</f>
        <v>8.1474420029367112E-2</v>
      </c>
      <c r="AD12" s="14">
        <f>'Rendements titres'!AB186</f>
        <v>0.10673146188799865</v>
      </c>
      <c r="AE12" s="14">
        <f>'Rendements titres'!AC186</f>
        <v>0.166736166506946</v>
      </c>
      <c r="AF12" s="14">
        <f>'Rendements titres'!AD186</f>
        <v>4.4926537275923328E-2</v>
      </c>
      <c r="AG12" s="14">
        <f>'Rendements titres'!AE186</f>
        <v>0.11955333489098652</v>
      </c>
      <c r="AH12" s="14">
        <f>'Rendements titres'!AF186</f>
        <v>0.14960178005934166</v>
      </c>
      <c r="AI12" s="14">
        <f>'Rendements titres'!AG186</f>
        <v>-1.3820295778152913E-2</v>
      </c>
      <c r="AJ12" s="14">
        <f>'Rendements titres'!AH186</f>
        <v>0.19008698072974228</v>
      </c>
      <c r="AK12" s="14">
        <f>'Rendements titres'!AI186</f>
        <v>2.6601686802252278E-2</v>
      </c>
      <c r="AL12" s="14">
        <f>'Rendements titres'!AJ186</f>
        <v>7.3868352040529217E-4</v>
      </c>
      <c r="AM12" s="14">
        <f>'Rendements titres'!AK186</f>
        <v>0.16263777610077046</v>
      </c>
      <c r="AN12" s="14">
        <f>'Rendements titres'!AL186</f>
        <v>0.13324854936636865</v>
      </c>
      <c r="AO12" s="14">
        <f>'Rendements titres'!AM186</f>
        <v>8.6395359405828653E-2</v>
      </c>
      <c r="AP12" s="14">
        <f>'Rendements titres'!AN186</f>
        <v>3.5128225130390156E-2</v>
      </c>
      <c r="AQ12" s="14">
        <f>'Rendements titres'!AO186</f>
        <v>3.4527564356472196E-2</v>
      </c>
      <c r="AR12" s="14">
        <f>'Rendements titres'!AP186</f>
        <v>-5.941103742821785E-2</v>
      </c>
      <c r="AS12" s="14">
        <f>'Rendements titres'!AQ186</f>
        <v>8.9193255313148256E-2</v>
      </c>
      <c r="AT12" s="14">
        <f>'Rendements titres'!AR186</f>
        <v>3.4606240290592005E-2</v>
      </c>
      <c r="AU12" s="14">
        <f>'Rendements titres'!AS186</f>
        <v>0.1627042101641536</v>
      </c>
      <c r="AV12" s="14">
        <f>'Rendements titres'!AT186</f>
        <v>8.2114064193133274E-2</v>
      </c>
      <c r="AW12" s="14">
        <f>'Rendements titres'!AU186</f>
        <v>1.4716005198817772E-2</v>
      </c>
      <c r="AX12" s="14">
        <f>'Rendements titres'!AV186</f>
        <v>8.1938292186483963E-2</v>
      </c>
      <c r="AY12" s="14">
        <f>'Rendements titres'!AW186</f>
        <v>7.2564728819005886E-2</v>
      </c>
      <c r="AZ12" s="194">
        <f>'Rendements titres'!AX186</f>
        <v>9.8609417395167931E-3</v>
      </c>
      <c r="BA12" s="194">
        <f>'Rendements titres'!AY186</f>
        <v>-1.1494412434492673E-2</v>
      </c>
      <c r="BB12" s="10"/>
      <c r="BC12" s="30"/>
      <c r="BG12" s="12"/>
    </row>
    <row r="13" spans="2:59" ht="14" thickTop="1">
      <c r="C13" s="8" t="s">
        <v>23</v>
      </c>
      <c r="D13" s="58">
        <f>D11*(1+D12)</f>
        <v>0</v>
      </c>
      <c r="E13" s="58">
        <f>E11*(1+E12)</f>
        <v>0</v>
      </c>
      <c r="F13" s="58">
        <f>F11*(1+F12)</f>
        <v>0</v>
      </c>
      <c r="G13" s="58">
        <f>G11*(1+G12)</f>
        <v>1412981.9492105299</v>
      </c>
      <c r="H13" s="58">
        <f t="shared" ref="H13:AZ13" si="2">H11*(1+H12)</f>
        <v>0</v>
      </c>
      <c r="I13" s="58">
        <f t="shared" si="2"/>
        <v>0</v>
      </c>
      <c r="J13" s="58">
        <f t="shared" si="2"/>
        <v>0</v>
      </c>
      <c r="K13" s="58">
        <f t="shared" si="2"/>
        <v>253501.88647643002</v>
      </c>
      <c r="L13" s="58">
        <f t="shared" si="2"/>
        <v>0</v>
      </c>
      <c r="M13" s="58">
        <f t="shared" si="2"/>
        <v>50243.689688976963</v>
      </c>
      <c r="N13" s="58">
        <f t="shared" si="2"/>
        <v>0</v>
      </c>
      <c r="O13" s="58">
        <f t="shared" si="2"/>
        <v>0</v>
      </c>
      <c r="P13" s="58">
        <f t="shared" si="2"/>
        <v>0</v>
      </c>
      <c r="Q13" s="58">
        <f t="shared" si="2"/>
        <v>0</v>
      </c>
      <c r="R13" s="58">
        <f t="shared" si="2"/>
        <v>0</v>
      </c>
      <c r="S13" s="58">
        <f t="shared" si="2"/>
        <v>0</v>
      </c>
      <c r="T13" s="58">
        <f t="shared" si="2"/>
        <v>0</v>
      </c>
      <c r="U13" s="58">
        <f t="shared" si="2"/>
        <v>0</v>
      </c>
      <c r="V13" s="58">
        <f t="shared" si="2"/>
        <v>0</v>
      </c>
      <c r="W13" s="58">
        <f t="shared" si="2"/>
        <v>844612.63670270739</v>
      </c>
      <c r="X13" s="58">
        <f t="shared" si="2"/>
        <v>0</v>
      </c>
      <c r="Y13" s="58">
        <f t="shared" si="2"/>
        <v>0</v>
      </c>
      <c r="Z13" s="58">
        <f t="shared" si="2"/>
        <v>0</v>
      </c>
      <c r="AA13" s="58">
        <f t="shared" si="2"/>
        <v>0</v>
      </c>
      <c r="AB13" s="58">
        <f t="shared" si="2"/>
        <v>0</v>
      </c>
      <c r="AC13" s="58">
        <f t="shared" si="2"/>
        <v>3979281.4900957383</v>
      </c>
      <c r="AD13" s="58">
        <f t="shared" si="2"/>
        <v>1644694.4716671431</v>
      </c>
      <c r="AE13" s="58">
        <f t="shared" si="2"/>
        <v>0</v>
      </c>
      <c r="AF13" s="58">
        <f t="shared" si="2"/>
        <v>661388.90787775745</v>
      </c>
      <c r="AG13" s="58">
        <f t="shared" si="2"/>
        <v>0</v>
      </c>
      <c r="AH13" s="58">
        <f t="shared" si="2"/>
        <v>0</v>
      </c>
      <c r="AI13" s="58">
        <f t="shared" si="2"/>
        <v>0</v>
      </c>
      <c r="AJ13" s="58">
        <f t="shared" si="2"/>
        <v>0</v>
      </c>
      <c r="AK13" s="58">
        <f t="shared" si="2"/>
        <v>1240287.964695506</v>
      </c>
      <c r="AL13" s="58">
        <f t="shared" si="2"/>
        <v>1411452.0048370084</v>
      </c>
      <c r="AM13" s="58">
        <f t="shared" si="2"/>
        <v>3596375.8551304783</v>
      </c>
      <c r="AN13" s="58">
        <f t="shared" si="2"/>
        <v>0</v>
      </c>
      <c r="AO13" s="58">
        <f t="shared" si="2"/>
        <v>0</v>
      </c>
      <c r="AP13" s="58">
        <f t="shared" si="2"/>
        <v>0</v>
      </c>
      <c r="AQ13" s="58">
        <f t="shared" si="2"/>
        <v>0</v>
      </c>
      <c r="AR13" s="58">
        <f t="shared" si="2"/>
        <v>0</v>
      </c>
      <c r="AS13" s="58">
        <f t="shared" si="2"/>
        <v>1364034.3563714484</v>
      </c>
      <c r="AT13" s="58">
        <f t="shared" si="2"/>
        <v>856769.38402983686</v>
      </c>
      <c r="AU13" s="58">
        <f>AU11*(1+AU12)</f>
        <v>3243912.9960955926</v>
      </c>
      <c r="AV13" s="58">
        <f t="shared" si="2"/>
        <v>290847.09418927127</v>
      </c>
      <c r="AW13" s="58">
        <f t="shared" si="2"/>
        <v>642492.03756941808</v>
      </c>
      <c r="AX13" s="58">
        <f t="shared" si="2"/>
        <v>430599.83641915827</v>
      </c>
      <c r="AY13" s="58">
        <f t="shared" si="2"/>
        <v>0</v>
      </c>
      <c r="AZ13" s="193">
        <f t="shared" si="2"/>
        <v>0</v>
      </c>
      <c r="BA13" s="193">
        <f>BA11*(1+BA12)</f>
        <v>0</v>
      </c>
      <c r="BB13" s="10"/>
      <c r="BC13" s="30"/>
      <c r="BG13" s="12"/>
    </row>
    <row r="14" spans="2:59">
      <c r="C14" s="8" t="s">
        <v>142</v>
      </c>
      <c r="D14" s="84">
        <f>IF(0.35%*D11&lt;=1600,0.35%*D11,1600)</f>
        <v>0</v>
      </c>
      <c r="E14" s="84">
        <f t="shared" ref="E14:BA14" si="3">IF(0.35%*E11&lt;=1600,0.35%*E11,1600)</f>
        <v>0</v>
      </c>
      <c r="F14" s="84">
        <f t="shared" si="3"/>
        <v>0</v>
      </c>
      <c r="G14" s="84">
        <f t="shared" si="3"/>
        <v>1600</v>
      </c>
      <c r="H14" s="84">
        <f t="shared" si="3"/>
        <v>0</v>
      </c>
      <c r="I14" s="84">
        <f t="shared" si="3"/>
        <v>0</v>
      </c>
      <c r="J14" s="84">
        <f t="shared" si="3"/>
        <v>0</v>
      </c>
      <c r="K14" s="84">
        <f t="shared" si="3"/>
        <v>784.29902302381163</v>
      </c>
      <c r="L14" s="84">
        <f t="shared" si="3"/>
        <v>0</v>
      </c>
      <c r="M14" s="84">
        <f t="shared" si="3"/>
        <v>165.26859957753837</v>
      </c>
      <c r="N14" s="84">
        <f t="shared" si="3"/>
        <v>0</v>
      </c>
      <c r="O14" s="84">
        <f t="shared" si="3"/>
        <v>0</v>
      </c>
      <c r="P14" s="84">
        <f t="shared" si="3"/>
        <v>0</v>
      </c>
      <c r="Q14" s="84">
        <f t="shared" si="3"/>
        <v>0</v>
      </c>
      <c r="R14" s="84">
        <f t="shared" si="3"/>
        <v>0</v>
      </c>
      <c r="S14" s="84">
        <f t="shared" si="3"/>
        <v>0</v>
      </c>
      <c r="T14" s="84">
        <f t="shared" si="3"/>
        <v>0</v>
      </c>
      <c r="U14" s="84">
        <f t="shared" si="3"/>
        <v>0</v>
      </c>
      <c r="V14" s="84">
        <f t="shared" si="3"/>
        <v>0</v>
      </c>
      <c r="W14" s="84">
        <f t="shared" si="3"/>
        <v>1600</v>
      </c>
      <c r="X14" s="84">
        <f t="shared" si="3"/>
        <v>0</v>
      </c>
      <c r="Y14" s="84">
        <f t="shared" si="3"/>
        <v>0</v>
      </c>
      <c r="Z14" s="84">
        <f t="shared" si="3"/>
        <v>0</v>
      </c>
      <c r="AA14" s="84">
        <f t="shared" si="3"/>
        <v>0</v>
      </c>
      <c r="AB14" s="84">
        <f t="shared" si="3"/>
        <v>0</v>
      </c>
      <c r="AC14" s="84">
        <f t="shared" si="3"/>
        <v>1600</v>
      </c>
      <c r="AD14" s="84">
        <f t="shared" si="3"/>
        <v>1600</v>
      </c>
      <c r="AE14" s="84">
        <f t="shared" si="3"/>
        <v>0</v>
      </c>
      <c r="AF14" s="84">
        <f t="shared" si="3"/>
        <v>1600</v>
      </c>
      <c r="AG14" s="84">
        <f t="shared" si="3"/>
        <v>0</v>
      </c>
      <c r="AH14" s="84">
        <f t="shared" si="3"/>
        <v>0</v>
      </c>
      <c r="AI14" s="84">
        <f t="shared" si="3"/>
        <v>0</v>
      </c>
      <c r="AJ14" s="84">
        <f t="shared" si="3"/>
        <v>0</v>
      </c>
      <c r="AK14" s="84">
        <f t="shared" si="3"/>
        <v>1600</v>
      </c>
      <c r="AL14" s="84">
        <f t="shared" si="3"/>
        <v>1600</v>
      </c>
      <c r="AM14" s="84">
        <f t="shared" si="3"/>
        <v>1600</v>
      </c>
      <c r="AN14" s="84">
        <f t="shared" si="3"/>
        <v>0</v>
      </c>
      <c r="AO14" s="84">
        <f t="shared" si="3"/>
        <v>0</v>
      </c>
      <c r="AP14" s="84">
        <f t="shared" si="3"/>
        <v>0</v>
      </c>
      <c r="AQ14" s="84">
        <f t="shared" si="3"/>
        <v>0</v>
      </c>
      <c r="AR14" s="84">
        <f t="shared" si="3"/>
        <v>0</v>
      </c>
      <c r="AS14" s="84">
        <f t="shared" si="3"/>
        <v>1600</v>
      </c>
      <c r="AT14" s="84">
        <f t="shared" si="3"/>
        <v>1600</v>
      </c>
      <c r="AU14" s="84">
        <f t="shared" si="3"/>
        <v>1600</v>
      </c>
      <c r="AV14" s="84">
        <f t="shared" si="3"/>
        <v>940.7186019908944</v>
      </c>
      <c r="AW14" s="84">
        <f t="shared" si="3"/>
        <v>1600</v>
      </c>
      <c r="AX14" s="84">
        <f t="shared" si="3"/>
        <v>1392.9624622318929</v>
      </c>
      <c r="AY14" s="84">
        <f t="shared" si="3"/>
        <v>0</v>
      </c>
      <c r="AZ14" s="195">
        <f t="shared" si="3"/>
        <v>0</v>
      </c>
      <c r="BA14" s="195">
        <f t="shared" si="3"/>
        <v>0</v>
      </c>
      <c r="BB14" s="10"/>
      <c r="BC14" s="30"/>
      <c r="BG14" s="12"/>
    </row>
    <row r="15" spans="2:59">
      <c r="C15" s="8" t="s">
        <v>143</v>
      </c>
      <c r="D15" s="85">
        <f>IF(D9&gt;0,IF(D8="Belgique",IF(D11&lt;=2500,'Feuille récapitulative CT'!$B$4,IF('CT Min Var'!D11&lt;=5000,'Feuille récapitulative CT'!$B$5+'Feuille récapitulative CT'!$C$5*'CT Min Var'!D11,IF('CT Min Var'!D11&lt;=50000,'Feuille récapitulative CT'!$B$6+'Feuille récapitulative CT'!$C$6*'CT Min Var'!D11,'Feuille récapitulative CT'!$B$7+'Feuille récapitulative CT'!$C$7*'CT Min Var'!D11))),IF(D8="France",IF(D11&lt;=2500,'Feuille récapitulative CT'!$B$10,IF('CT Min Var'!D11&lt;=5000,'Feuille récapitulative CT'!$B$11+'Feuille récapitulative CT'!$C$11*'CT Min Var'!D11,IF('CT Min Var'!D11&lt;=50000,'Feuille récapitulative CT'!$B$12+'Feuille récapitulative CT'!$C$12*'CT Min Var'!D11,'Feuille récapitulative CT'!$B$7+'Feuille récapitulative CT'!$C$7*'CT Min Var'!D11))),IF(D8="Pays-Bas",IF(D11&lt;=2500,'Feuille récapitulative CT'!$B$10,IF('CT Min Var'!D11&lt;=5000,'Feuille récapitulative CT'!$B$11+'Feuille récapitulative CT'!$C$11*'CT Min Var'!D11,IF('CT Min Var'!D11&lt;=50000,'Feuille récapitulative CT'!$B$12+'Feuille récapitulative CT'!$C$12*'CT Min Var'!D11,'Feuille récapitulative CT'!$B$7+'Feuille récapitulative CT'!$C$7*'CT Min Var'!D11))), IF(D8="Allemagne",IF(D11&lt;=2500,'Feuille récapitulative CT'!$B$16+'Feuille récapitulative CT'!$C$16*'CT Min Var'!D11, IF(D11&lt;=5000,'Feuille récapitulative CT'!$B$17+'Feuille récapitulative CT'!$C$17*'CT Min Var'!D11,IF('CT Min Var'!D11&lt;=50000,'Feuille récapitulative CT'!$B$18+'Feuille récapitulative CT'!$C$18*'CT Min Var'!D11,'Feuille récapitulative CT'!$B$19+'Feuille récapitulative CT'!$C$19*'CT Min Var'!D11))),IF(D8="Italie",IF(D11&lt;=2500,'Feuille récapitulative CT'!$B$22+'Feuille récapitulative CT'!$C$22*'CT Min Var'!D11, IF(D11&lt;=5000,'Feuille récapitulative CT'!$B$23+'Feuille récapitulative CT'!$C$23*'CT Min Var'!D11,IF(D11&lt;=50000,'Feuille récapitulative CT'!$B$24+'Feuille récapitulative CT'!$C$24*'CT Min Var'!D11,'Feuille récapitulative CT'!$B$25+'Feuille récapitulative CT'!$C$25*'CT Min Var'!D11))),IF(D8="Espagne",IF(D11&lt;=2500,'Feuille récapitulative CT'!$B$28,IF('CT Min Var'!D11&lt;=5000,'Feuille récapitulative CT'!$B$29+'Feuille récapitulative CT'!$C$29*'CT Min Var'!D11,IF('CT Min Var'!D11&lt;=50000,'Feuille récapitulative CT'!$B$30+'Feuille récapitulative CT'!$C$30*'CT Min Var'!D11,'Feuille récapitulative CT'!$B$31+'Feuille récapitulative CT'!$C$31*'CT Min Var'!D11))),"PB")))))),0)</f>
        <v>0</v>
      </c>
      <c r="E15" s="85">
        <f>IF(E9&gt;0,IF(E8="Belgique",IF(E11&lt;=2500,'Feuille récapitulative CT'!$B$4,IF('CT Min Var'!E11&lt;=5000,'Feuille récapitulative CT'!$B$5+'Feuille récapitulative CT'!$C$5*'CT Min Var'!E11,IF('CT Min Var'!E11&lt;=50000,'Feuille récapitulative CT'!$B$6+'Feuille récapitulative CT'!$C$6*'CT Min Var'!E11,'Feuille récapitulative CT'!$B$7+'Feuille récapitulative CT'!$C$7*'CT Min Var'!E11))),IF(E8="France",IF(E11&lt;=2500,'Feuille récapitulative CT'!$B$10,IF('CT Min Var'!E11&lt;=5000,'Feuille récapitulative CT'!$B$11+'Feuille récapitulative CT'!$C$11*'CT Min Var'!E11,IF('CT Min Var'!E11&lt;=50000,'Feuille récapitulative CT'!$B$12+'Feuille récapitulative CT'!$C$12*'CT Min Var'!E11,'Feuille récapitulative CT'!$B$7+'Feuille récapitulative CT'!$C$7*'CT Min Var'!E11))),IF(E8="Pays-Bas",IF(E11&lt;=2500,'Feuille récapitulative CT'!$B$10,IF('CT Min Var'!E11&lt;=5000,'Feuille récapitulative CT'!$B$11+'Feuille récapitulative CT'!$C$11*'CT Min Var'!E11,IF('CT Min Var'!E11&lt;=50000,'Feuille récapitulative CT'!$B$12+'Feuille récapitulative CT'!$C$12*'CT Min Var'!E11,'Feuille récapitulative CT'!$B$7+'Feuille récapitulative CT'!$C$7*'CT Min Var'!E11))), IF(E8="Allemagne",IF(E11&lt;=2500,'Feuille récapitulative CT'!$B$16+'Feuille récapitulative CT'!$C$16*'CT Min Var'!E11, IF(E11&lt;=5000,'Feuille récapitulative CT'!$B$17+'Feuille récapitulative CT'!$C$17*'CT Min Var'!E11,IF('CT Min Var'!E11&lt;=50000,'Feuille récapitulative CT'!$B$18+'Feuille récapitulative CT'!$C$18*'CT Min Var'!E11,'Feuille récapitulative CT'!$B$19+'Feuille récapitulative CT'!$C$19*'CT Min Var'!E11))),IF(E8="Italie",IF(E11&lt;=2500,'Feuille récapitulative CT'!$B$22+'Feuille récapitulative CT'!$C$22*'CT Min Var'!E11, IF(E11&lt;=5000,'Feuille récapitulative CT'!$B$23+'Feuille récapitulative CT'!$C$23*'CT Min Var'!E11,IF(E11&lt;=50000,'Feuille récapitulative CT'!$B$24+'Feuille récapitulative CT'!$C$24*'CT Min Var'!E11,'Feuille récapitulative CT'!$B$25+'Feuille récapitulative CT'!$C$25*'CT Min Var'!E11))),IF(E8="Espagne",IF(E11&lt;=2500,'Feuille récapitulative CT'!$B$28,IF('CT Min Var'!E11&lt;=5000,'Feuille récapitulative CT'!$B$29+'Feuille récapitulative CT'!$C$29*'CT Min Var'!E11,IF('CT Min Var'!E11&lt;=50000,'Feuille récapitulative CT'!$B$30+'Feuille récapitulative CT'!$C$30*'CT Min Var'!E11,'Feuille récapitulative CT'!$B$31+'Feuille récapitulative CT'!$C$31*'CT Min Var'!E11))),"PB")))))),0)</f>
        <v>0</v>
      </c>
      <c r="F15" s="85">
        <f>IF(F9&gt;0,IF(F8="Belgique",IF(F11&lt;=2500,'Feuille récapitulative CT'!$B$4,IF('CT Min Var'!F11&lt;=5000,'Feuille récapitulative CT'!$B$5+'Feuille récapitulative CT'!$C$5*'CT Min Var'!F11,IF('CT Min Var'!F11&lt;=50000,'Feuille récapitulative CT'!$B$6+'Feuille récapitulative CT'!$C$6*'CT Min Var'!F11,'Feuille récapitulative CT'!$B$7+'Feuille récapitulative CT'!$C$7*'CT Min Var'!F11))),IF(F8="France",IF(F11&lt;=2500,'Feuille récapitulative CT'!$B$10,IF('CT Min Var'!F11&lt;=5000,'Feuille récapitulative CT'!$B$11+'Feuille récapitulative CT'!$C$11*'CT Min Var'!F11,IF('CT Min Var'!F11&lt;=50000,'Feuille récapitulative CT'!$B$12+'Feuille récapitulative CT'!$C$12*'CT Min Var'!F11,'Feuille récapitulative CT'!$B$7+'Feuille récapitulative CT'!$C$7*'CT Min Var'!F11))),IF(F8="Pays-Bas",IF(F11&lt;=2500,'Feuille récapitulative CT'!$B$10,IF('CT Min Var'!F11&lt;=5000,'Feuille récapitulative CT'!$B$11+'Feuille récapitulative CT'!$C$11*'CT Min Var'!F11,IF('CT Min Var'!F11&lt;=50000,'Feuille récapitulative CT'!$B$12+'Feuille récapitulative CT'!$C$12*'CT Min Var'!F11,'Feuille récapitulative CT'!$B$7+'Feuille récapitulative CT'!$C$7*'CT Min Var'!F11))), IF(F8="Allemagne",IF(F11&lt;=2500,'Feuille récapitulative CT'!$B$16+'Feuille récapitulative CT'!$C$16*'CT Min Var'!F11, IF(F11&lt;=5000,'Feuille récapitulative CT'!$B$17+'Feuille récapitulative CT'!$C$17*'CT Min Var'!F11,IF('CT Min Var'!F11&lt;=50000,'Feuille récapitulative CT'!$B$18+'Feuille récapitulative CT'!$C$18*'CT Min Var'!F11,'Feuille récapitulative CT'!$B$19+'Feuille récapitulative CT'!$C$19*'CT Min Var'!F11))),IF(F8="Italie",IF(F11&lt;=2500,'Feuille récapitulative CT'!$B$22+'Feuille récapitulative CT'!$C$22*'CT Min Var'!F11, IF(F11&lt;=5000,'Feuille récapitulative CT'!$B$23+'Feuille récapitulative CT'!$C$23*'CT Min Var'!F11,IF(F11&lt;=50000,'Feuille récapitulative CT'!$B$24+'Feuille récapitulative CT'!$C$24*'CT Min Var'!F11,'Feuille récapitulative CT'!$B$25+'Feuille récapitulative CT'!$C$25*'CT Min Var'!F11))),IF(F8="Espagne",IF(F11&lt;=2500,'Feuille récapitulative CT'!$B$28,IF('CT Min Var'!F11&lt;=5000,'Feuille récapitulative CT'!$B$29+'Feuille récapitulative CT'!$C$29*'CT Min Var'!F11,IF('CT Min Var'!F11&lt;=50000,'Feuille récapitulative CT'!$B$30+'Feuille récapitulative CT'!$C$30*'CT Min Var'!F11,'Feuille récapitulative CT'!$B$31+'Feuille récapitulative CT'!$C$31*'CT Min Var'!F11))),"PB")))))),0)</f>
        <v>0</v>
      </c>
      <c r="G15" s="85">
        <f>IF(G9&gt;0,IF(G8="Belgique",IF(G11&lt;=2500,'Feuille récapitulative CT'!$B$4,IF('CT Min Var'!G11&lt;=5000,'Feuille récapitulative CT'!$B$5+'Feuille récapitulative CT'!$C$5*'CT Min Var'!G11,IF('CT Min Var'!G11&lt;=50000,'Feuille récapitulative CT'!$B$6+'Feuille récapitulative CT'!$C$6*'CT Min Var'!G11,'Feuille récapitulative CT'!$B$7+'Feuille récapitulative CT'!$C$7*'CT Min Var'!G11))),IF(G8="France",IF(G11&lt;=2500,'Feuille récapitulative CT'!$B$10,IF('CT Min Var'!G11&lt;=5000,'Feuille récapitulative CT'!$B$11+'Feuille récapitulative CT'!$C$11*'CT Min Var'!G11,IF('CT Min Var'!G11&lt;=50000,'Feuille récapitulative CT'!$B$12+'Feuille récapitulative CT'!$C$12*'CT Min Var'!G11,'Feuille récapitulative CT'!$B$7+'Feuille récapitulative CT'!$C$7*'CT Min Var'!G11))),IF(G8="Pays-Bas",IF(G11&lt;=2500,'Feuille récapitulative CT'!$B$10,IF('CT Min Var'!G11&lt;=5000,'Feuille récapitulative CT'!$B$11+'Feuille récapitulative CT'!$C$11*'CT Min Var'!G11,IF('CT Min Var'!G11&lt;=50000,'Feuille récapitulative CT'!$B$12+'Feuille récapitulative CT'!$C$12*'CT Min Var'!G11,'Feuille récapitulative CT'!$B$7+'Feuille récapitulative CT'!$C$7*'CT Min Var'!G11))), IF(G8="Allemagne",IF(G11&lt;=2500,'Feuille récapitulative CT'!$B$16+'Feuille récapitulative CT'!$C$16*'CT Min Var'!G11, IF(G11&lt;=5000,'Feuille récapitulative CT'!$B$17+'Feuille récapitulative CT'!$C$17*'CT Min Var'!G11,IF('CT Min Var'!G11&lt;=50000,'Feuille récapitulative CT'!$B$18+'Feuille récapitulative CT'!$C$18*'CT Min Var'!G11,'Feuille récapitulative CT'!$B$19+'Feuille récapitulative CT'!$C$19*'CT Min Var'!G11))),IF(G8="Italie",IF(G11&lt;=2500,'Feuille récapitulative CT'!$B$22+'Feuille récapitulative CT'!$C$22*'CT Min Var'!G11, IF(G11&lt;=5000,'Feuille récapitulative CT'!$B$23+'Feuille récapitulative CT'!$C$23*'CT Min Var'!G11,IF(G11&lt;=50000,'Feuille récapitulative CT'!$B$24+'Feuille récapitulative CT'!$C$24*'CT Min Var'!G11,'Feuille récapitulative CT'!$B$25+'Feuille récapitulative CT'!$C$25*'CT Min Var'!G11))),IF(G8="Espagne",IF(G11&lt;=2500,'Feuille récapitulative CT'!$B$28,IF('CT Min Var'!G11&lt;=5000,'Feuille récapitulative CT'!$B$29+'Feuille récapitulative CT'!$C$29*'CT Min Var'!G11,IF('CT Min Var'!G11&lt;=50000,'Feuille récapitulative CT'!$B$30+'Feuille récapitulative CT'!$C$30*'CT Min Var'!G11,'Feuille récapitulative CT'!$B$31+'Feuille récapitulative CT'!$C$31*'CT Min Var'!G11))),"PB")))))),0)</f>
        <v>1325.5235354702306</v>
      </c>
      <c r="H15" s="85">
        <f>IF(H9&gt;0,IF(H8="Belgique",IF(H11&lt;=2500,'Feuille récapitulative CT'!$B$4,IF('CT Min Var'!H11&lt;=5000,'Feuille récapitulative CT'!$B$5+'Feuille récapitulative CT'!$C$5*'CT Min Var'!H11,IF('CT Min Var'!H11&lt;=50000,'Feuille récapitulative CT'!$B$6+'Feuille récapitulative CT'!$C$6*'CT Min Var'!H11,'Feuille récapitulative CT'!$B$7+'Feuille récapitulative CT'!$C$7*'CT Min Var'!H11))),IF(H8="France",IF(H11&lt;=2500,'Feuille récapitulative CT'!$B$10,IF('CT Min Var'!H11&lt;=5000,'Feuille récapitulative CT'!$B$11+'Feuille récapitulative CT'!$C$11*'CT Min Var'!H11,IF('CT Min Var'!H11&lt;=50000,'Feuille récapitulative CT'!$B$12+'Feuille récapitulative CT'!$C$12*'CT Min Var'!H11,'Feuille récapitulative CT'!$B$7+'Feuille récapitulative CT'!$C$7*'CT Min Var'!H11))),IF(H8="Pays-Bas",IF(H11&lt;=2500,'Feuille récapitulative CT'!$B$10,IF('CT Min Var'!H11&lt;=5000,'Feuille récapitulative CT'!$B$11+'Feuille récapitulative CT'!$C$11*'CT Min Var'!H11,IF('CT Min Var'!H11&lt;=50000,'Feuille récapitulative CT'!$B$12+'Feuille récapitulative CT'!$C$12*'CT Min Var'!H11,'Feuille récapitulative CT'!$B$7+'Feuille récapitulative CT'!$C$7*'CT Min Var'!H11))), IF(H8="Allemagne",IF(H11&lt;=2500,'Feuille récapitulative CT'!$B$16+'Feuille récapitulative CT'!$C$16*'CT Min Var'!H11, IF(H11&lt;=5000,'Feuille récapitulative CT'!$B$17+'Feuille récapitulative CT'!$C$17*'CT Min Var'!H11,IF('CT Min Var'!H11&lt;=50000,'Feuille récapitulative CT'!$B$18+'Feuille récapitulative CT'!$C$18*'CT Min Var'!H11,'Feuille récapitulative CT'!$B$19+'Feuille récapitulative CT'!$C$19*'CT Min Var'!H11))),IF(H8="Italie",IF(H11&lt;=2500,'Feuille récapitulative CT'!$B$22+'Feuille récapitulative CT'!$C$22*'CT Min Var'!H11, IF(H11&lt;=5000,'Feuille récapitulative CT'!$B$23+'Feuille récapitulative CT'!$C$23*'CT Min Var'!H11,IF(H11&lt;=50000,'Feuille récapitulative CT'!$B$24+'Feuille récapitulative CT'!$C$24*'CT Min Var'!H11,'Feuille récapitulative CT'!$B$25+'Feuille récapitulative CT'!$C$25*'CT Min Var'!H11))),IF(H8="Espagne",IF(H11&lt;=2500,'Feuille récapitulative CT'!$B$28,IF('CT Min Var'!H11&lt;=5000,'Feuille récapitulative CT'!$B$29+'Feuille récapitulative CT'!$C$29*'CT Min Var'!H11,IF('CT Min Var'!H11&lt;=50000,'Feuille récapitulative CT'!$B$30+'Feuille récapitulative CT'!$C$30*'CT Min Var'!H11,'Feuille récapitulative CT'!$B$31+'Feuille récapitulative CT'!$C$31*'CT Min Var'!H11))),"PB")))))),0)</f>
        <v>0</v>
      </c>
      <c r="I15" s="85">
        <f>IF(I9&gt;0,IF(I8="Belgique",IF(I11&lt;=2500,'Feuille récapitulative CT'!$B$4,IF('CT Min Var'!I11&lt;=5000,'Feuille récapitulative CT'!$B$5+'Feuille récapitulative CT'!$C$5*'CT Min Var'!I11,IF('CT Min Var'!I11&lt;=50000,'Feuille récapitulative CT'!$B$6+'Feuille récapitulative CT'!$C$6*'CT Min Var'!I11,'Feuille récapitulative CT'!$B$7+'Feuille récapitulative CT'!$C$7*'CT Min Var'!I11))),IF(I8="France",IF(I11&lt;=2500,'Feuille récapitulative CT'!$B$10,IF('CT Min Var'!I11&lt;=5000,'Feuille récapitulative CT'!$B$11+'Feuille récapitulative CT'!$C$11*'CT Min Var'!I11,IF('CT Min Var'!I11&lt;=50000,'Feuille récapitulative CT'!$B$12+'Feuille récapitulative CT'!$C$12*'CT Min Var'!I11,'Feuille récapitulative CT'!$B$7+'Feuille récapitulative CT'!$C$7*'CT Min Var'!I11))),IF(I8="Pays-Bas",IF(I11&lt;=2500,'Feuille récapitulative CT'!$B$10,IF('CT Min Var'!I11&lt;=5000,'Feuille récapitulative CT'!$B$11+'Feuille récapitulative CT'!$C$11*'CT Min Var'!I11,IF('CT Min Var'!I11&lt;=50000,'Feuille récapitulative CT'!$B$12+'Feuille récapitulative CT'!$C$12*'CT Min Var'!I11,'Feuille récapitulative CT'!$B$7+'Feuille récapitulative CT'!$C$7*'CT Min Var'!I11))), IF(I8="Allemagne",IF(I11&lt;=2500,'Feuille récapitulative CT'!$B$16+'Feuille récapitulative CT'!$C$16*'CT Min Var'!I11, IF(I11&lt;=5000,'Feuille récapitulative CT'!$B$17+'Feuille récapitulative CT'!$C$17*'CT Min Var'!I11,IF('CT Min Var'!I11&lt;=50000,'Feuille récapitulative CT'!$B$18+'Feuille récapitulative CT'!$C$18*'CT Min Var'!I11,'Feuille récapitulative CT'!$B$19+'Feuille récapitulative CT'!$C$19*'CT Min Var'!I11))),IF(I8="Italie",IF(I11&lt;=2500,'Feuille récapitulative CT'!$B$22+'Feuille récapitulative CT'!$C$22*'CT Min Var'!I11, IF(I11&lt;=5000,'Feuille récapitulative CT'!$B$23+'Feuille récapitulative CT'!$C$23*'CT Min Var'!I11,IF(I11&lt;=50000,'Feuille récapitulative CT'!$B$24+'Feuille récapitulative CT'!$C$24*'CT Min Var'!I11,'Feuille récapitulative CT'!$B$25+'Feuille récapitulative CT'!$C$25*'CT Min Var'!I11))),IF(I8="Espagne",IF(I11&lt;=2500,'Feuille récapitulative CT'!$B$28,IF('CT Min Var'!I11&lt;=5000,'Feuille récapitulative CT'!$B$29+'Feuille récapitulative CT'!$C$29*'CT Min Var'!I11,IF('CT Min Var'!I11&lt;=50000,'Feuille récapitulative CT'!$B$30+'Feuille récapitulative CT'!$C$30*'CT Min Var'!I11,'Feuille récapitulative CT'!$B$31+'Feuille récapitulative CT'!$C$31*'CT Min Var'!I11))),"PB")))))),0)</f>
        <v>0</v>
      </c>
      <c r="J15" s="85">
        <f>IF(J9&gt;0,IF(J8="Belgique",IF(J11&lt;=2500,'Feuille récapitulative CT'!$B$4,IF('CT Min Var'!J11&lt;=5000,'Feuille récapitulative CT'!$B$5+'Feuille récapitulative CT'!$C$5*'CT Min Var'!J11,IF('CT Min Var'!J11&lt;=50000,'Feuille récapitulative CT'!$B$6+'Feuille récapitulative CT'!$C$6*'CT Min Var'!J11,'Feuille récapitulative CT'!$B$7+'Feuille récapitulative CT'!$C$7*'CT Min Var'!J11))),IF(J8="France",IF(J11&lt;=2500,'Feuille récapitulative CT'!$B$10,IF('CT Min Var'!J11&lt;=5000,'Feuille récapitulative CT'!$B$11+'Feuille récapitulative CT'!$C$11*'CT Min Var'!J11,IF('CT Min Var'!J11&lt;=50000,'Feuille récapitulative CT'!$B$12+'Feuille récapitulative CT'!$C$12*'CT Min Var'!J11,'Feuille récapitulative CT'!$B$7+'Feuille récapitulative CT'!$C$7*'CT Min Var'!J11))),IF(J8="Pays-Bas",IF(J11&lt;=2500,'Feuille récapitulative CT'!$B$10,IF('CT Min Var'!J11&lt;=5000,'Feuille récapitulative CT'!$B$11+'Feuille récapitulative CT'!$C$11*'CT Min Var'!J11,IF('CT Min Var'!J11&lt;=50000,'Feuille récapitulative CT'!$B$12+'Feuille récapitulative CT'!$C$12*'CT Min Var'!J11,'Feuille récapitulative CT'!$B$7+'Feuille récapitulative CT'!$C$7*'CT Min Var'!J11))), IF(J8="Allemagne",IF(J11&lt;=2500,'Feuille récapitulative CT'!$B$16+'Feuille récapitulative CT'!$C$16*'CT Min Var'!J11, IF(J11&lt;=5000,'Feuille récapitulative CT'!$B$17+'Feuille récapitulative CT'!$C$17*'CT Min Var'!J11,IF('CT Min Var'!J11&lt;=50000,'Feuille récapitulative CT'!$B$18+'Feuille récapitulative CT'!$C$18*'CT Min Var'!J11,'Feuille récapitulative CT'!$B$19+'Feuille récapitulative CT'!$C$19*'CT Min Var'!J11))),IF(J8="Italie",IF(J11&lt;=2500,'Feuille récapitulative CT'!$B$22+'Feuille récapitulative CT'!$C$22*'CT Min Var'!J11, IF(J11&lt;=5000,'Feuille récapitulative CT'!$B$23+'Feuille récapitulative CT'!$C$23*'CT Min Var'!J11,IF(J11&lt;=50000,'Feuille récapitulative CT'!$B$24+'Feuille récapitulative CT'!$C$24*'CT Min Var'!J11,'Feuille récapitulative CT'!$B$25+'Feuille récapitulative CT'!$C$25*'CT Min Var'!J11))),IF(J8="Espagne",IF(J11&lt;=2500,'Feuille récapitulative CT'!$B$28,IF('CT Min Var'!J11&lt;=5000,'Feuille récapitulative CT'!$B$29+'Feuille récapitulative CT'!$C$29*'CT Min Var'!J11,IF('CT Min Var'!J11&lt;=50000,'Feuille récapitulative CT'!$B$30+'Feuille récapitulative CT'!$C$30*'CT Min Var'!J11,'Feuille récapitulative CT'!$B$31+'Feuille récapitulative CT'!$C$31*'CT Min Var'!J11))),"PB")))))),0)</f>
        <v>0</v>
      </c>
      <c r="K15" s="85">
        <f>IF(K9&gt;0,IF(K8="Belgique",IF(K11&lt;=2500,'Feuille récapitulative CT'!$B$4,IF('CT Min Var'!K11&lt;=5000,'Feuille récapitulative CT'!$B$5+'Feuille récapitulative CT'!$C$5*'CT Min Var'!K11,IF('CT Min Var'!K11&lt;=50000,'Feuille récapitulative CT'!$B$6+'Feuille récapitulative CT'!$C$6*'CT Min Var'!K11,'Feuille récapitulative CT'!$B$7+'Feuille récapitulative CT'!$C$7*'CT Min Var'!K11))),IF(K8="France",IF(K11&lt;=2500,'Feuille récapitulative CT'!$B$10,IF('CT Min Var'!K11&lt;=5000,'Feuille récapitulative CT'!$B$11+'Feuille récapitulative CT'!$C$11*'CT Min Var'!K11,IF('CT Min Var'!K11&lt;=50000,'Feuille récapitulative CT'!$B$12+'Feuille récapitulative CT'!$C$12*'CT Min Var'!K11,'Feuille récapitulative CT'!$B$7+'Feuille récapitulative CT'!$C$7*'CT Min Var'!K11))),IF(K8="Pays-Bas",IF(K11&lt;=2500,'Feuille récapitulative CT'!$B$10,IF('CT Min Var'!K11&lt;=5000,'Feuille récapitulative CT'!$B$11+'Feuille récapitulative CT'!$C$11*'CT Min Var'!K11,IF('CT Min Var'!K11&lt;=50000,'Feuille récapitulative CT'!$B$12+'Feuille récapitulative CT'!$C$12*'CT Min Var'!K11,'Feuille récapitulative CT'!$B$7+'Feuille récapitulative CT'!$C$7*'CT Min Var'!K11))), IF(K8="Allemagne",IF(K11&lt;=2500,'Feuille récapitulative CT'!$B$16+'Feuille récapitulative CT'!$C$16*'CT Min Var'!K11, IF(K11&lt;=5000,'Feuille récapitulative CT'!$B$17+'Feuille récapitulative CT'!$C$17*'CT Min Var'!K11,IF('CT Min Var'!K11&lt;=50000,'Feuille récapitulative CT'!$B$18+'Feuille récapitulative CT'!$C$18*'CT Min Var'!K11,'Feuille récapitulative CT'!$B$19+'Feuille récapitulative CT'!$C$19*'CT Min Var'!K11))),IF(K8="Italie",IF(K11&lt;=2500,'Feuille récapitulative CT'!$B$22+'Feuille récapitulative CT'!$C$22*'CT Min Var'!K11, IF(K11&lt;=5000,'Feuille récapitulative CT'!$B$23+'Feuille récapitulative CT'!$C$23*'CT Min Var'!K11,IF(K11&lt;=50000,'Feuille récapitulative CT'!$B$24+'Feuille récapitulative CT'!$C$24*'CT Min Var'!K11,'Feuille récapitulative CT'!$B$25+'Feuille récapitulative CT'!$C$25*'CT Min Var'!K11))),IF(K8="Espagne",IF(K11&lt;=2500,'Feuille récapitulative CT'!$B$28,IF('CT Min Var'!K11&lt;=5000,'Feuille récapitulative CT'!$B$29+'Feuille récapitulative CT'!$C$29*'CT Min Var'!K11,IF('CT Min Var'!K11&lt;=50000,'Feuille récapitulative CT'!$B$30+'Feuille récapitulative CT'!$C$30*'CT Min Var'!K11,'Feuille récapitulative CT'!$B$31+'Feuille récapitulative CT'!$C$31*'CT Min Var'!K11))),"PB")))))),0)</f>
        <v>373.06490195165981</v>
      </c>
      <c r="L15" s="85">
        <f>IF(L9&gt;0,IF(L8="Belgique",IF(L11&lt;=2500,'Feuille récapitulative CT'!$B$4,IF('CT Min Var'!L11&lt;=5000,'Feuille récapitulative CT'!$B$5+'Feuille récapitulative CT'!$C$5*'CT Min Var'!L11,IF('CT Min Var'!L11&lt;=50000,'Feuille récapitulative CT'!$B$6+'Feuille récapitulative CT'!$C$6*'CT Min Var'!L11,'Feuille récapitulative CT'!$B$7+'Feuille récapitulative CT'!$C$7*'CT Min Var'!L11))),IF(L8="France",IF(L11&lt;=2500,'Feuille récapitulative CT'!$B$10,IF('CT Min Var'!L11&lt;=5000,'Feuille récapitulative CT'!$B$11+'Feuille récapitulative CT'!$C$11*'CT Min Var'!L11,IF('CT Min Var'!L11&lt;=50000,'Feuille récapitulative CT'!$B$12+'Feuille récapitulative CT'!$C$12*'CT Min Var'!L11,'Feuille récapitulative CT'!$B$7+'Feuille récapitulative CT'!$C$7*'CT Min Var'!L11))),IF(L8="Pays-Bas",IF(L11&lt;=2500,'Feuille récapitulative CT'!$B$10,IF('CT Min Var'!L11&lt;=5000,'Feuille récapitulative CT'!$B$11+'Feuille récapitulative CT'!$C$11*'CT Min Var'!L11,IF('CT Min Var'!L11&lt;=50000,'Feuille récapitulative CT'!$B$12+'Feuille récapitulative CT'!$C$12*'CT Min Var'!L11,'Feuille récapitulative CT'!$B$7+'Feuille récapitulative CT'!$C$7*'CT Min Var'!L11))), IF(L8="Allemagne",IF(L11&lt;=2500,'Feuille récapitulative CT'!$B$16+'Feuille récapitulative CT'!$C$16*'CT Min Var'!L11, IF(L11&lt;=5000,'Feuille récapitulative CT'!$B$17+'Feuille récapitulative CT'!$C$17*'CT Min Var'!L11,IF('CT Min Var'!L11&lt;=50000,'Feuille récapitulative CT'!$B$18+'Feuille récapitulative CT'!$C$18*'CT Min Var'!L11,'Feuille récapitulative CT'!$B$19+'Feuille récapitulative CT'!$C$19*'CT Min Var'!L11))),IF(L8="Italie",IF(L11&lt;=2500,'Feuille récapitulative CT'!$B$22+'Feuille récapitulative CT'!$C$22*'CT Min Var'!L11, IF(L11&lt;=5000,'Feuille récapitulative CT'!$B$23+'Feuille récapitulative CT'!$C$23*'CT Min Var'!L11,IF(L11&lt;=50000,'Feuille récapitulative CT'!$B$24+'Feuille récapitulative CT'!$C$24*'CT Min Var'!L11,'Feuille récapitulative CT'!$B$25+'Feuille récapitulative CT'!$C$25*'CT Min Var'!L11))),IF(L8="Espagne",IF(L11&lt;=2500,'Feuille récapitulative CT'!$B$28,IF('CT Min Var'!L11&lt;=5000,'Feuille récapitulative CT'!$B$29+'Feuille récapitulative CT'!$C$29*'CT Min Var'!L11,IF('CT Min Var'!L11&lt;=50000,'Feuille récapitulative CT'!$B$30+'Feuille récapitulative CT'!$C$30*'CT Min Var'!L11,'Feuille récapitulative CT'!$B$31+'Feuille récapitulative CT'!$C$31*'CT Min Var'!L11))),"PB")))))),0)</f>
        <v>0</v>
      </c>
      <c r="M15" s="85">
        <f>IF(M9&gt;0,IF(M8="Belgique",IF(M11&lt;=2500,'Feuille récapitulative CT'!$B$4,IF('CT Min Var'!M11&lt;=5000,'Feuille récapitulative CT'!$B$5+'Feuille récapitulative CT'!$C$5*'CT Min Var'!M11,IF('CT Min Var'!M11&lt;=50000,'Feuille récapitulative CT'!$B$6+'Feuille récapitulative CT'!$C$6*'CT Min Var'!M11,'Feuille récapitulative CT'!$B$7+'Feuille récapitulative CT'!$C$7*'CT Min Var'!M11))),IF(M8="France",IF(M11&lt;=2500,'Feuille récapitulative CT'!$B$10,IF('CT Min Var'!M11&lt;=5000,'Feuille récapitulative CT'!$B$11+'Feuille récapitulative CT'!$C$11*'CT Min Var'!M11,IF('CT Min Var'!M11&lt;=50000,'Feuille récapitulative CT'!$B$12+'Feuille récapitulative CT'!$C$12*'CT Min Var'!M11,'Feuille récapitulative CT'!$B$7+'Feuille récapitulative CT'!$C$7*'CT Min Var'!M11))),IF(M8="Pays-Bas",IF(M11&lt;=2500,'Feuille récapitulative CT'!$B$10,IF('CT Min Var'!M11&lt;=5000,'Feuille récapitulative CT'!$B$11+'Feuille récapitulative CT'!$C$11*'CT Min Var'!M11,IF('CT Min Var'!M11&lt;=50000,'Feuille récapitulative CT'!$B$12+'Feuille récapitulative CT'!$C$12*'CT Min Var'!M11,'Feuille récapitulative CT'!$B$7+'Feuille récapitulative CT'!$C$7*'CT Min Var'!M11))), IF(M8="Allemagne",IF(M11&lt;=2500,'Feuille récapitulative CT'!$B$16+'Feuille récapitulative CT'!$C$16*'CT Min Var'!M11, IF(M11&lt;=5000,'Feuille récapitulative CT'!$B$17+'Feuille récapitulative CT'!$C$17*'CT Min Var'!M11,IF('CT Min Var'!M11&lt;=50000,'Feuille récapitulative CT'!$B$18+'Feuille récapitulative CT'!$C$18*'CT Min Var'!M11,'Feuille récapitulative CT'!$B$19+'Feuille récapitulative CT'!$C$19*'CT Min Var'!M11))),IF(M8="Italie",IF(M11&lt;=2500,'Feuille récapitulative CT'!$B$22+'Feuille récapitulative CT'!$C$22*'CT Min Var'!M11, IF(M11&lt;=5000,'Feuille récapitulative CT'!$B$23+'Feuille récapitulative CT'!$C$23*'CT Min Var'!M11,IF(M11&lt;=50000,'Feuille récapitulative CT'!$B$24+'Feuille récapitulative CT'!$C$24*'CT Min Var'!M11,'Feuille récapitulative CT'!$B$25+'Feuille récapitulative CT'!$C$25*'CT Min Var'!M11))),IF(M8="Espagne",IF(M11&lt;=2500,'Feuille récapitulative CT'!$B$28,IF('CT Min Var'!M11&lt;=5000,'Feuille récapitulative CT'!$B$29+'Feuille récapitulative CT'!$C$29*'CT Min Var'!M11,IF('CT Min Var'!M11&lt;=50000,'Feuille récapitulative CT'!$B$30+'Feuille récapitulative CT'!$C$30*'CT Min Var'!M11,'Feuille récapitulative CT'!$B$31+'Feuille récapitulative CT'!$C$31*'CT Min Var'!M11))),"PB")))))),0)</f>
        <v>47.5483629191584</v>
      </c>
      <c r="N15" s="85">
        <f>IF(N9&gt;0,IF(N8="Belgique",IF(N11&lt;=2500,'Feuille récapitulative CT'!$B$4,IF('CT Min Var'!N11&lt;=5000,'Feuille récapitulative CT'!$B$5+'Feuille récapitulative CT'!$C$5*'CT Min Var'!N11,IF('CT Min Var'!N11&lt;=50000,'Feuille récapitulative CT'!$B$6+'Feuille récapitulative CT'!$C$6*'CT Min Var'!N11,'Feuille récapitulative CT'!$B$7+'Feuille récapitulative CT'!$C$7*'CT Min Var'!N11))),IF(N8="France",IF(N11&lt;=2500,'Feuille récapitulative CT'!$B$10,IF('CT Min Var'!N11&lt;=5000,'Feuille récapitulative CT'!$B$11+'Feuille récapitulative CT'!$C$11*'CT Min Var'!N11,IF('CT Min Var'!N11&lt;=50000,'Feuille récapitulative CT'!$B$12+'Feuille récapitulative CT'!$C$12*'CT Min Var'!N11,'Feuille récapitulative CT'!$B$7+'Feuille récapitulative CT'!$C$7*'CT Min Var'!N11))),IF(N8="Pays-Bas",IF(N11&lt;=2500,'Feuille récapitulative CT'!$B$10,IF('CT Min Var'!N11&lt;=5000,'Feuille récapitulative CT'!$B$11+'Feuille récapitulative CT'!$C$11*'CT Min Var'!N11,IF('CT Min Var'!N11&lt;=50000,'Feuille récapitulative CT'!$B$12+'Feuille récapitulative CT'!$C$12*'CT Min Var'!N11,'Feuille récapitulative CT'!$B$7+'Feuille récapitulative CT'!$C$7*'CT Min Var'!N11))), IF(N8="Allemagne",IF(N11&lt;=2500,'Feuille récapitulative CT'!$B$16+'Feuille récapitulative CT'!$C$16*'CT Min Var'!N11, IF(N11&lt;=5000,'Feuille récapitulative CT'!$B$17+'Feuille récapitulative CT'!$C$17*'CT Min Var'!N11,IF('CT Min Var'!N11&lt;=50000,'Feuille récapitulative CT'!$B$18+'Feuille récapitulative CT'!$C$18*'CT Min Var'!N11,'Feuille récapitulative CT'!$B$19+'Feuille récapitulative CT'!$C$19*'CT Min Var'!N11))),IF(N8="Italie",IF(N11&lt;=2500,'Feuille récapitulative CT'!$B$22+'Feuille récapitulative CT'!$C$22*'CT Min Var'!N11, IF(N11&lt;=5000,'Feuille récapitulative CT'!$B$23+'Feuille récapitulative CT'!$C$23*'CT Min Var'!N11,IF(N11&lt;=50000,'Feuille récapitulative CT'!$B$24+'Feuille récapitulative CT'!$C$24*'CT Min Var'!N11,'Feuille récapitulative CT'!$B$25+'Feuille récapitulative CT'!$C$25*'CT Min Var'!N11))),IF(N8="Espagne",IF(N11&lt;=2500,'Feuille récapitulative CT'!$B$28,IF('CT Min Var'!N11&lt;=5000,'Feuille récapitulative CT'!$B$29+'Feuille récapitulative CT'!$C$29*'CT Min Var'!N11,IF('CT Min Var'!N11&lt;=50000,'Feuille récapitulative CT'!$B$30+'Feuille récapitulative CT'!$C$30*'CT Min Var'!N11,'Feuille récapitulative CT'!$B$31+'Feuille récapitulative CT'!$C$31*'CT Min Var'!N11))),"PB")))))),0)</f>
        <v>0</v>
      </c>
      <c r="O15" s="85">
        <f>IF(O9&gt;0,IF(O8="Belgique",IF(O11&lt;=2500,'Feuille récapitulative CT'!$B$4,IF('CT Min Var'!O11&lt;=5000,'Feuille récapitulative CT'!$B$5+'Feuille récapitulative CT'!$C$5*'CT Min Var'!O11,IF('CT Min Var'!O11&lt;=50000,'Feuille récapitulative CT'!$B$6+'Feuille récapitulative CT'!$C$6*'CT Min Var'!O11,'Feuille récapitulative CT'!$B$7+'Feuille récapitulative CT'!$C$7*'CT Min Var'!O11))),IF(O8="France",IF(O11&lt;=2500,'Feuille récapitulative CT'!$B$10,IF('CT Min Var'!O11&lt;=5000,'Feuille récapitulative CT'!$B$11+'Feuille récapitulative CT'!$C$11*'CT Min Var'!O11,IF('CT Min Var'!O11&lt;=50000,'Feuille récapitulative CT'!$B$12+'Feuille récapitulative CT'!$C$12*'CT Min Var'!O11,'Feuille récapitulative CT'!$B$7+'Feuille récapitulative CT'!$C$7*'CT Min Var'!O11))),IF(O8="Pays-Bas",IF(O11&lt;=2500,'Feuille récapitulative CT'!$B$10,IF('CT Min Var'!O11&lt;=5000,'Feuille récapitulative CT'!$B$11+'Feuille récapitulative CT'!$C$11*'CT Min Var'!O11,IF('CT Min Var'!O11&lt;=50000,'Feuille récapitulative CT'!$B$12+'Feuille récapitulative CT'!$C$12*'CT Min Var'!O11,'Feuille récapitulative CT'!$B$7+'Feuille récapitulative CT'!$C$7*'CT Min Var'!O11))), IF(O8="Allemagne",IF(O11&lt;=2500,'Feuille récapitulative CT'!$B$16+'Feuille récapitulative CT'!$C$16*'CT Min Var'!O11, IF(O11&lt;=5000,'Feuille récapitulative CT'!$B$17+'Feuille récapitulative CT'!$C$17*'CT Min Var'!O11,IF('CT Min Var'!O11&lt;=50000,'Feuille récapitulative CT'!$B$18+'Feuille récapitulative CT'!$C$18*'CT Min Var'!O11,'Feuille récapitulative CT'!$B$19+'Feuille récapitulative CT'!$C$19*'CT Min Var'!O11))),IF(O8="Italie",IF(O11&lt;=2500,'Feuille récapitulative CT'!$B$22+'Feuille récapitulative CT'!$C$22*'CT Min Var'!O11, IF(O11&lt;=5000,'Feuille récapitulative CT'!$B$23+'Feuille récapitulative CT'!$C$23*'CT Min Var'!O11,IF(O11&lt;=50000,'Feuille récapitulative CT'!$B$24+'Feuille récapitulative CT'!$C$24*'CT Min Var'!O11,'Feuille récapitulative CT'!$B$25+'Feuille récapitulative CT'!$C$25*'CT Min Var'!O11))),IF(O8="Espagne",IF(O11&lt;=2500,'Feuille récapitulative CT'!$B$28,IF('CT Min Var'!O11&lt;=5000,'Feuille récapitulative CT'!$B$29+'Feuille récapitulative CT'!$C$29*'CT Min Var'!O11,IF('CT Min Var'!O11&lt;=50000,'Feuille récapitulative CT'!$B$30+'Feuille récapitulative CT'!$C$30*'CT Min Var'!O11,'Feuille récapitulative CT'!$B$31+'Feuille récapitulative CT'!$C$31*'CT Min Var'!O11))),"PB")))))),0)</f>
        <v>0</v>
      </c>
      <c r="P15" s="85">
        <f>IF(P9&gt;0,IF(P8="Belgique",IF(P11&lt;=2500,'Feuille récapitulative CT'!$B$4,IF('CT Min Var'!P11&lt;=5000,'Feuille récapitulative CT'!$B$5+'Feuille récapitulative CT'!$C$5*'CT Min Var'!P11,IF('CT Min Var'!P11&lt;=50000,'Feuille récapitulative CT'!$B$6+'Feuille récapitulative CT'!$C$6*'CT Min Var'!P11,'Feuille récapitulative CT'!$B$7+'Feuille récapitulative CT'!$C$7*'CT Min Var'!P11))),IF(P8="France",IF(P11&lt;=2500,'Feuille récapitulative CT'!$B$10,IF('CT Min Var'!P11&lt;=5000,'Feuille récapitulative CT'!$B$11+'Feuille récapitulative CT'!$C$11*'CT Min Var'!P11,IF('CT Min Var'!P11&lt;=50000,'Feuille récapitulative CT'!$B$12+'Feuille récapitulative CT'!$C$12*'CT Min Var'!P11,'Feuille récapitulative CT'!$B$7+'Feuille récapitulative CT'!$C$7*'CT Min Var'!P11))),IF(P8="Pays-Bas",IF(P11&lt;=2500,'Feuille récapitulative CT'!$B$10,IF('CT Min Var'!P11&lt;=5000,'Feuille récapitulative CT'!$B$11+'Feuille récapitulative CT'!$C$11*'CT Min Var'!P11,IF('CT Min Var'!P11&lt;=50000,'Feuille récapitulative CT'!$B$12+'Feuille récapitulative CT'!$C$12*'CT Min Var'!P11,'Feuille récapitulative CT'!$B$7+'Feuille récapitulative CT'!$C$7*'CT Min Var'!P11))), IF(P8="Allemagne",IF(P11&lt;=2500,'Feuille récapitulative CT'!$B$16+'Feuille récapitulative CT'!$C$16*'CT Min Var'!P11, IF(P11&lt;=5000,'Feuille récapitulative CT'!$B$17+'Feuille récapitulative CT'!$C$17*'CT Min Var'!P11,IF('CT Min Var'!P11&lt;=50000,'Feuille récapitulative CT'!$B$18+'Feuille récapitulative CT'!$C$18*'CT Min Var'!P11,'Feuille récapitulative CT'!$B$19+'Feuille récapitulative CT'!$C$19*'CT Min Var'!P11))),IF(P8="Italie",IF(P11&lt;=2500,'Feuille récapitulative CT'!$B$22+'Feuille récapitulative CT'!$C$22*'CT Min Var'!P11, IF(P11&lt;=5000,'Feuille récapitulative CT'!$B$23+'Feuille récapitulative CT'!$C$23*'CT Min Var'!P11,IF(P11&lt;=50000,'Feuille récapitulative CT'!$B$24+'Feuille récapitulative CT'!$C$24*'CT Min Var'!P11,'Feuille récapitulative CT'!$B$25+'Feuille récapitulative CT'!$C$25*'CT Min Var'!P11))),IF(P8="Espagne",IF(P11&lt;=2500,'Feuille récapitulative CT'!$B$28,IF('CT Min Var'!P11&lt;=5000,'Feuille récapitulative CT'!$B$29+'Feuille récapitulative CT'!$C$29*'CT Min Var'!P11,IF('CT Min Var'!P11&lt;=50000,'Feuille récapitulative CT'!$B$30+'Feuille récapitulative CT'!$C$30*'CT Min Var'!P11,'Feuille récapitulative CT'!$B$31+'Feuille récapitulative CT'!$C$31*'CT Min Var'!P11))),"PB")))))),0)</f>
        <v>0</v>
      </c>
      <c r="Q15" s="85">
        <f>IF(Q9&gt;0,IF(Q8="Belgique",IF(Q11&lt;=2500,'Feuille récapitulative CT'!$B$4,IF('CT Min Var'!Q11&lt;=5000,'Feuille récapitulative CT'!$B$5+'Feuille récapitulative CT'!$C$5*'CT Min Var'!Q11,IF('CT Min Var'!Q11&lt;=50000,'Feuille récapitulative CT'!$B$6+'Feuille récapitulative CT'!$C$6*'CT Min Var'!Q11,'Feuille récapitulative CT'!$B$7+'Feuille récapitulative CT'!$C$7*'CT Min Var'!Q11))),IF(Q8="France",IF(Q11&lt;=2500,'Feuille récapitulative CT'!$B$10,IF('CT Min Var'!Q11&lt;=5000,'Feuille récapitulative CT'!$B$11+'Feuille récapitulative CT'!$C$11*'CT Min Var'!Q11,IF('CT Min Var'!Q11&lt;=50000,'Feuille récapitulative CT'!$B$12+'Feuille récapitulative CT'!$C$12*'CT Min Var'!Q11,'Feuille récapitulative CT'!$B$7+'Feuille récapitulative CT'!$C$7*'CT Min Var'!Q11))),IF(Q8="Pays-Bas",IF(Q11&lt;=2500,'Feuille récapitulative CT'!$B$10,IF('CT Min Var'!Q11&lt;=5000,'Feuille récapitulative CT'!$B$11+'Feuille récapitulative CT'!$C$11*'CT Min Var'!Q11,IF('CT Min Var'!Q11&lt;=50000,'Feuille récapitulative CT'!$B$12+'Feuille récapitulative CT'!$C$12*'CT Min Var'!Q11,'Feuille récapitulative CT'!$B$7+'Feuille récapitulative CT'!$C$7*'CT Min Var'!Q11))), IF(Q8="Allemagne",IF(Q11&lt;=2500,'Feuille récapitulative CT'!$B$16+'Feuille récapitulative CT'!$C$16*'CT Min Var'!Q11, IF(Q11&lt;=5000,'Feuille récapitulative CT'!$B$17+'Feuille récapitulative CT'!$C$17*'CT Min Var'!Q11,IF('CT Min Var'!Q11&lt;=50000,'Feuille récapitulative CT'!$B$18+'Feuille récapitulative CT'!$C$18*'CT Min Var'!Q11,'Feuille récapitulative CT'!$B$19+'Feuille récapitulative CT'!$C$19*'CT Min Var'!Q11))),IF(Q8="Italie",IF(Q11&lt;=2500,'Feuille récapitulative CT'!$B$22+'Feuille récapitulative CT'!$C$22*'CT Min Var'!Q11, IF(Q11&lt;=5000,'Feuille récapitulative CT'!$B$23+'Feuille récapitulative CT'!$C$23*'CT Min Var'!Q11,IF(Q11&lt;=50000,'Feuille récapitulative CT'!$B$24+'Feuille récapitulative CT'!$C$24*'CT Min Var'!Q11,'Feuille récapitulative CT'!$B$25+'Feuille récapitulative CT'!$C$25*'CT Min Var'!Q11))),IF(Q8="Espagne",IF(Q11&lt;=2500,'Feuille récapitulative CT'!$B$28,IF('CT Min Var'!Q11&lt;=5000,'Feuille récapitulative CT'!$B$29+'Feuille récapitulative CT'!$C$29*'CT Min Var'!Q11,IF('CT Min Var'!Q11&lt;=50000,'Feuille récapitulative CT'!$B$30+'Feuille récapitulative CT'!$C$30*'CT Min Var'!Q11,'Feuille récapitulative CT'!$B$31+'Feuille récapitulative CT'!$C$31*'CT Min Var'!Q11))),"PB")))))),0)</f>
        <v>0</v>
      </c>
      <c r="R15" s="85">
        <f>IF(R9&gt;0,IF(R8="Belgique",IF(R11&lt;=2500,'Feuille récapitulative CT'!$B$4,IF('CT Min Var'!R11&lt;=5000,'Feuille récapitulative CT'!$B$5+'Feuille récapitulative CT'!$C$5*'CT Min Var'!R11,IF('CT Min Var'!R11&lt;=50000,'Feuille récapitulative CT'!$B$6+'Feuille récapitulative CT'!$C$6*'CT Min Var'!R11,'Feuille récapitulative CT'!$B$7+'Feuille récapitulative CT'!$C$7*'CT Min Var'!R11))),IF(R8="France",IF(R11&lt;=2500,'Feuille récapitulative CT'!$B$10,IF('CT Min Var'!R11&lt;=5000,'Feuille récapitulative CT'!$B$11+'Feuille récapitulative CT'!$C$11*'CT Min Var'!R11,IF('CT Min Var'!R11&lt;=50000,'Feuille récapitulative CT'!$B$12+'Feuille récapitulative CT'!$C$12*'CT Min Var'!R11,'Feuille récapitulative CT'!$B$7+'Feuille récapitulative CT'!$C$7*'CT Min Var'!R11))),IF(R8="Pays-Bas",IF(R11&lt;=2500,'Feuille récapitulative CT'!$B$10,IF('CT Min Var'!R11&lt;=5000,'Feuille récapitulative CT'!$B$11+'Feuille récapitulative CT'!$C$11*'CT Min Var'!R11,IF('CT Min Var'!R11&lt;=50000,'Feuille récapitulative CT'!$B$12+'Feuille récapitulative CT'!$C$12*'CT Min Var'!R11,'Feuille récapitulative CT'!$B$7+'Feuille récapitulative CT'!$C$7*'CT Min Var'!R11))), IF(R8="Allemagne",IF(R11&lt;=2500,'Feuille récapitulative CT'!$B$16+'Feuille récapitulative CT'!$C$16*'CT Min Var'!R11, IF(R11&lt;=5000,'Feuille récapitulative CT'!$B$17+'Feuille récapitulative CT'!$C$17*'CT Min Var'!R11,IF('CT Min Var'!R11&lt;=50000,'Feuille récapitulative CT'!$B$18+'Feuille récapitulative CT'!$C$18*'CT Min Var'!R11,'Feuille récapitulative CT'!$B$19+'Feuille récapitulative CT'!$C$19*'CT Min Var'!R11))),IF(R8="Italie",IF(R11&lt;=2500,'Feuille récapitulative CT'!$B$22+'Feuille récapitulative CT'!$C$22*'CT Min Var'!R11, IF(R11&lt;=5000,'Feuille récapitulative CT'!$B$23+'Feuille récapitulative CT'!$C$23*'CT Min Var'!R11,IF(R11&lt;=50000,'Feuille récapitulative CT'!$B$24+'Feuille récapitulative CT'!$C$24*'CT Min Var'!R11,'Feuille récapitulative CT'!$B$25+'Feuille récapitulative CT'!$C$25*'CT Min Var'!R11))),IF(R8="Espagne",IF(R11&lt;=2500,'Feuille récapitulative CT'!$B$28,IF('CT Min Var'!R11&lt;=5000,'Feuille récapitulative CT'!$B$29+'Feuille récapitulative CT'!$C$29*'CT Min Var'!R11,IF('CT Min Var'!R11&lt;=50000,'Feuille récapitulative CT'!$B$30+'Feuille récapitulative CT'!$C$30*'CT Min Var'!R11,'Feuille récapitulative CT'!$B$31+'Feuille récapitulative CT'!$C$31*'CT Min Var'!R11))),"PB")))))),0)</f>
        <v>0</v>
      </c>
      <c r="S15" s="85">
        <f>IF(S9&gt;0,IF(S8="Belgique",IF(S11&lt;=2500,'Feuille récapitulative CT'!$B$4,IF('CT Min Var'!S11&lt;=5000,'Feuille récapitulative CT'!$B$5+'Feuille récapitulative CT'!$C$5*'CT Min Var'!S11,IF('CT Min Var'!S11&lt;=50000,'Feuille récapitulative CT'!$B$6+'Feuille récapitulative CT'!$C$6*'CT Min Var'!S11,'Feuille récapitulative CT'!$B$7+'Feuille récapitulative CT'!$C$7*'CT Min Var'!S11))),IF(S8="France",IF(S11&lt;=2500,'Feuille récapitulative CT'!$B$10,IF('CT Min Var'!S11&lt;=5000,'Feuille récapitulative CT'!$B$11+'Feuille récapitulative CT'!$C$11*'CT Min Var'!S11,IF('CT Min Var'!S11&lt;=50000,'Feuille récapitulative CT'!$B$12+'Feuille récapitulative CT'!$C$12*'CT Min Var'!S11,'Feuille récapitulative CT'!$B$7+'Feuille récapitulative CT'!$C$7*'CT Min Var'!S11))),IF(S8="Pays-Bas",IF(S11&lt;=2500,'Feuille récapitulative CT'!$B$10,IF('CT Min Var'!S11&lt;=5000,'Feuille récapitulative CT'!$B$11+'Feuille récapitulative CT'!$C$11*'CT Min Var'!S11,IF('CT Min Var'!S11&lt;=50000,'Feuille récapitulative CT'!$B$12+'Feuille récapitulative CT'!$C$12*'CT Min Var'!S11,'Feuille récapitulative CT'!$B$7+'Feuille récapitulative CT'!$C$7*'CT Min Var'!S11))), IF(S8="Allemagne",IF(S11&lt;=2500,'Feuille récapitulative CT'!$B$16+'Feuille récapitulative CT'!$C$16*'CT Min Var'!S11, IF(S11&lt;=5000,'Feuille récapitulative CT'!$B$17+'Feuille récapitulative CT'!$C$17*'CT Min Var'!S11,IF('CT Min Var'!S11&lt;=50000,'Feuille récapitulative CT'!$B$18+'Feuille récapitulative CT'!$C$18*'CT Min Var'!S11,'Feuille récapitulative CT'!$B$19+'Feuille récapitulative CT'!$C$19*'CT Min Var'!S11))),IF(S8="Italie",IF(S11&lt;=2500,'Feuille récapitulative CT'!$B$22+'Feuille récapitulative CT'!$C$22*'CT Min Var'!S11, IF(S11&lt;=5000,'Feuille récapitulative CT'!$B$23+'Feuille récapitulative CT'!$C$23*'CT Min Var'!S11,IF(S11&lt;=50000,'Feuille récapitulative CT'!$B$24+'Feuille récapitulative CT'!$C$24*'CT Min Var'!S11,'Feuille récapitulative CT'!$B$25+'Feuille récapitulative CT'!$C$25*'CT Min Var'!S11))),IF(S8="Espagne",IF(S11&lt;=2500,'Feuille récapitulative CT'!$B$28,IF('CT Min Var'!S11&lt;=5000,'Feuille récapitulative CT'!$B$29+'Feuille récapitulative CT'!$C$29*'CT Min Var'!S11,IF('CT Min Var'!S11&lt;=50000,'Feuille récapitulative CT'!$B$30+'Feuille récapitulative CT'!$C$30*'CT Min Var'!S11,'Feuille récapitulative CT'!$B$31+'Feuille récapitulative CT'!$C$31*'CT Min Var'!S11))),"PB")))))),0)</f>
        <v>0</v>
      </c>
      <c r="T15" s="85">
        <f>IF(T9&gt;0,IF(T8="Belgique",IF(T11&lt;=2500,'Feuille récapitulative CT'!$B$4,IF('CT Min Var'!T11&lt;=5000,'Feuille récapitulative CT'!$B$5+'Feuille récapitulative CT'!$C$5*'CT Min Var'!T11,IF('CT Min Var'!T11&lt;=50000,'Feuille récapitulative CT'!$B$6+'Feuille récapitulative CT'!$C$6*'CT Min Var'!T11,'Feuille récapitulative CT'!$B$7+'Feuille récapitulative CT'!$C$7*'CT Min Var'!T11))),IF(T8="France",IF(T11&lt;=2500,'Feuille récapitulative CT'!$B$10,IF('CT Min Var'!T11&lt;=5000,'Feuille récapitulative CT'!$B$11+'Feuille récapitulative CT'!$C$11*'CT Min Var'!T11,IF('CT Min Var'!T11&lt;=50000,'Feuille récapitulative CT'!$B$12+'Feuille récapitulative CT'!$C$12*'CT Min Var'!T11,'Feuille récapitulative CT'!$B$7+'Feuille récapitulative CT'!$C$7*'CT Min Var'!T11))),IF(T8="Pays-Bas",IF(T11&lt;=2500,'Feuille récapitulative CT'!$B$10,IF('CT Min Var'!T11&lt;=5000,'Feuille récapitulative CT'!$B$11+'Feuille récapitulative CT'!$C$11*'CT Min Var'!T11,IF('CT Min Var'!T11&lt;=50000,'Feuille récapitulative CT'!$B$12+'Feuille récapitulative CT'!$C$12*'CT Min Var'!T11,'Feuille récapitulative CT'!$B$7+'Feuille récapitulative CT'!$C$7*'CT Min Var'!T11))), IF(T8="Allemagne",IF(T11&lt;=2500,'Feuille récapitulative CT'!$B$16+'Feuille récapitulative CT'!$C$16*'CT Min Var'!T11, IF(T11&lt;=5000,'Feuille récapitulative CT'!$B$17+'Feuille récapitulative CT'!$C$17*'CT Min Var'!T11,IF('CT Min Var'!T11&lt;=50000,'Feuille récapitulative CT'!$B$18+'Feuille récapitulative CT'!$C$18*'CT Min Var'!T11,'Feuille récapitulative CT'!$B$19+'Feuille récapitulative CT'!$C$19*'CT Min Var'!T11))),IF(T8="Italie",IF(T11&lt;=2500,'Feuille récapitulative CT'!$B$22+'Feuille récapitulative CT'!$C$22*'CT Min Var'!T11, IF(T11&lt;=5000,'Feuille récapitulative CT'!$B$23+'Feuille récapitulative CT'!$C$23*'CT Min Var'!T11,IF(T11&lt;=50000,'Feuille récapitulative CT'!$B$24+'Feuille récapitulative CT'!$C$24*'CT Min Var'!T11,'Feuille récapitulative CT'!$B$25+'Feuille récapitulative CT'!$C$25*'CT Min Var'!T11))),IF(T8="Espagne",IF(T11&lt;=2500,'Feuille récapitulative CT'!$B$28,IF('CT Min Var'!T11&lt;=5000,'Feuille récapitulative CT'!$B$29+'Feuille récapitulative CT'!$C$29*'CT Min Var'!T11,IF('CT Min Var'!T11&lt;=50000,'Feuille récapitulative CT'!$B$30+'Feuille récapitulative CT'!$C$30*'CT Min Var'!T11,'Feuille récapitulative CT'!$B$31+'Feuille récapitulative CT'!$C$31*'CT Min Var'!T11))),"PB")))))),0)</f>
        <v>0</v>
      </c>
      <c r="U15" s="85">
        <f>IF(U9&gt;0,IF(U8="Belgique",IF(U11&lt;=2500,'Feuille récapitulative CT'!$B$4,IF('CT Min Var'!U11&lt;=5000,'Feuille récapitulative CT'!$B$5+'Feuille récapitulative CT'!$C$5*'CT Min Var'!U11,IF('CT Min Var'!U11&lt;=50000,'Feuille récapitulative CT'!$B$6+'Feuille récapitulative CT'!$C$6*'CT Min Var'!U11,'Feuille récapitulative CT'!$B$7+'Feuille récapitulative CT'!$C$7*'CT Min Var'!U11))),IF(U8="France",IF(U11&lt;=2500,'Feuille récapitulative CT'!$B$10,IF('CT Min Var'!U11&lt;=5000,'Feuille récapitulative CT'!$B$11+'Feuille récapitulative CT'!$C$11*'CT Min Var'!U11,IF('CT Min Var'!U11&lt;=50000,'Feuille récapitulative CT'!$B$12+'Feuille récapitulative CT'!$C$12*'CT Min Var'!U11,'Feuille récapitulative CT'!$B$7+'Feuille récapitulative CT'!$C$7*'CT Min Var'!U11))),IF(U8="Pays-Bas",IF(U11&lt;=2500,'Feuille récapitulative CT'!$B$10,IF('CT Min Var'!U11&lt;=5000,'Feuille récapitulative CT'!$B$11+'Feuille récapitulative CT'!$C$11*'CT Min Var'!U11,IF('CT Min Var'!U11&lt;=50000,'Feuille récapitulative CT'!$B$12+'Feuille récapitulative CT'!$C$12*'CT Min Var'!U11,'Feuille récapitulative CT'!$B$7+'Feuille récapitulative CT'!$C$7*'CT Min Var'!U11))), IF(U8="Allemagne",IF(U11&lt;=2500,'Feuille récapitulative CT'!$B$16+'Feuille récapitulative CT'!$C$16*'CT Min Var'!U11, IF(U11&lt;=5000,'Feuille récapitulative CT'!$B$17+'Feuille récapitulative CT'!$C$17*'CT Min Var'!U11,IF('CT Min Var'!U11&lt;=50000,'Feuille récapitulative CT'!$B$18+'Feuille récapitulative CT'!$C$18*'CT Min Var'!U11,'Feuille récapitulative CT'!$B$19+'Feuille récapitulative CT'!$C$19*'CT Min Var'!U11))),IF(U8="Italie",IF(U11&lt;=2500,'Feuille récapitulative CT'!$B$22+'Feuille récapitulative CT'!$C$22*'CT Min Var'!U11, IF(U11&lt;=5000,'Feuille récapitulative CT'!$B$23+'Feuille récapitulative CT'!$C$23*'CT Min Var'!U11,IF(U11&lt;=50000,'Feuille récapitulative CT'!$B$24+'Feuille récapitulative CT'!$C$24*'CT Min Var'!U11,'Feuille récapitulative CT'!$B$25+'Feuille récapitulative CT'!$C$25*'CT Min Var'!U11))),IF(U8="Espagne",IF(U11&lt;=2500,'Feuille récapitulative CT'!$B$28,IF('CT Min Var'!U11&lt;=5000,'Feuille récapitulative CT'!$B$29+'Feuille récapitulative CT'!$C$29*'CT Min Var'!U11,IF('CT Min Var'!U11&lt;=50000,'Feuille récapitulative CT'!$B$30+'Feuille récapitulative CT'!$C$30*'CT Min Var'!U11,'Feuille récapitulative CT'!$B$31+'Feuille récapitulative CT'!$C$31*'CT Min Var'!U11))),"PB")))))),0)</f>
        <v>0</v>
      </c>
      <c r="V15" s="85">
        <f>IF(V9&gt;0,IF(V8="Belgique",IF(V11&lt;=2500,'Feuille récapitulative CT'!$B$4,IF('CT Min Var'!V11&lt;=5000,'Feuille récapitulative CT'!$B$5+'Feuille récapitulative CT'!$C$5*'CT Min Var'!V11,IF('CT Min Var'!V11&lt;=50000,'Feuille récapitulative CT'!$B$6+'Feuille récapitulative CT'!$C$6*'CT Min Var'!V11,'Feuille récapitulative CT'!$B$7+'Feuille récapitulative CT'!$C$7*'CT Min Var'!V11))),IF(V8="France",IF(V11&lt;=2500,'Feuille récapitulative CT'!$B$10,IF('CT Min Var'!V11&lt;=5000,'Feuille récapitulative CT'!$B$11+'Feuille récapitulative CT'!$C$11*'CT Min Var'!V11,IF('CT Min Var'!V11&lt;=50000,'Feuille récapitulative CT'!$B$12+'Feuille récapitulative CT'!$C$12*'CT Min Var'!V11,'Feuille récapitulative CT'!$B$7+'Feuille récapitulative CT'!$C$7*'CT Min Var'!V11))),IF(V8="Pays-Bas",IF(V11&lt;=2500,'Feuille récapitulative CT'!$B$10,IF('CT Min Var'!V11&lt;=5000,'Feuille récapitulative CT'!$B$11+'Feuille récapitulative CT'!$C$11*'CT Min Var'!V11,IF('CT Min Var'!V11&lt;=50000,'Feuille récapitulative CT'!$B$12+'Feuille récapitulative CT'!$C$12*'CT Min Var'!V11,'Feuille récapitulative CT'!$B$7+'Feuille récapitulative CT'!$C$7*'CT Min Var'!V11))), IF(V8="Allemagne",IF(V11&lt;=2500,'Feuille récapitulative CT'!$B$16+'Feuille récapitulative CT'!$C$16*'CT Min Var'!V11, IF(V11&lt;=5000,'Feuille récapitulative CT'!$B$17+'Feuille récapitulative CT'!$C$17*'CT Min Var'!V11,IF('CT Min Var'!V11&lt;=50000,'Feuille récapitulative CT'!$B$18+'Feuille récapitulative CT'!$C$18*'CT Min Var'!V11,'Feuille récapitulative CT'!$B$19+'Feuille récapitulative CT'!$C$19*'CT Min Var'!V11))),IF(V8="Italie",IF(V11&lt;=2500,'Feuille récapitulative CT'!$B$22+'Feuille récapitulative CT'!$C$22*'CT Min Var'!V11, IF(V11&lt;=5000,'Feuille récapitulative CT'!$B$23+'Feuille récapitulative CT'!$C$23*'CT Min Var'!V11,IF(V11&lt;=50000,'Feuille récapitulative CT'!$B$24+'Feuille récapitulative CT'!$C$24*'CT Min Var'!V11,'Feuille récapitulative CT'!$B$25+'Feuille récapitulative CT'!$C$25*'CT Min Var'!V11))),IF(V8="Espagne",IF(V11&lt;=2500,'Feuille récapitulative CT'!$B$28,IF('CT Min Var'!V11&lt;=5000,'Feuille récapitulative CT'!$B$29+'Feuille récapitulative CT'!$C$29*'CT Min Var'!V11,IF('CT Min Var'!V11&lt;=50000,'Feuille récapitulative CT'!$B$30+'Feuille récapitulative CT'!$C$30*'CT Min Var'!V11,'Feuille récapitulative CT'!$B$31+'Feuille récapitulative CT'!$C$31*'CT Min Var'!V11))),"PB")))))),0)</f>
        <v>0</v>
      </c>
      <c r="W15" s="85">
        <f>IF(W9&gt;0,IF(W8="Belgique",IF(W11&lt;=2500,'Feuille récapitulative CT'!$B$4,IF('CT Min Var'!W11&lt;=5000,'Feuille récapitulative CT'!$B$5+'Feuille récapitulative CT'!$C$5*'CT Min Var'!W11,IF('CT Min Var'!W11&lt;=50000,'Feuille récapitulative CT'!$B$6+'Feuille récapitulative CT'!$C$6*'CT Min Var'!W11,'Feuille récapitulative CT'!$B$7+'Feuille récapitulative CT'!$C$7*'CT Min Var'!W11))),IF(W8="France",IF(W11&lt;=2500,'Feuille récapitulative CT'!$B$10,IF('CT Min Var'!W11&lt;=5000,'Feuille récapitulative CT'!$B$11+'Feuille récapitulative CT'!$C$11*'CT Min Var'!W11,IF('CT Min Var'!W11&lt;=50000,'Feuille récapitulative CT'!$B$12+'Feuille récapitulative CT'!$C$12*'CT Min Var'!W11,'Feuille récapitulative CT'!$B$7+'Feuille récapitulative CT'!$C$7*'CT Min Var'!W11))),IF(W8="Pays-Bas",IF(W11&lt;=2500,'Feuille récapitulative CT'!$B$10,IF('CT Min Var'!W11&lt;=5000,'Feuille récapitulative CT'!$B$11+'Feuille récapitulative CT'!$C$11*'CT Min Var'!W11,IF('CT Min Var'!W11&lt;=50000,'Feuille récapitulative CT'!$B$12+'Feuille récapitulative CT'!$C$12*'CT Min Var'!W11,'Feuille récapitulative CT'!$B$7+'Feuille récapitulative CT'!$C$7*'CT Min Var'!W11))), IF(W8="Allemagne",IF(W11&lt;=2500,'Feuille récapitulative CT'!$B$16+'Feuille récapitulative CT'!$C$16*'CT Min Var'!W11, IF(W11&lt;=5000,'Feuille récapitulative CT'!$B$17+'Feuille récapitulative CT'!$C$17*'CT Min Var'!W11,IF('CT Min Var'!W11&lt;=50000,'Feuille récapitulative CT'!$B$18+'Feuille récapitulative CT'!$C$18*'CT Min Var'!W11,'Feuille récapitulative CT'!$B$19+'Feuille récapitulative CT'!$C$19*'CT Min Var'!W11))),IF(W8="Italie",IF(W11&lt;=2500,'Feuille récapitulative CT'!$B$22+'Feuille récapitulative CT'!$C$22*'CT Min Var'!W11, IF(W11&lt;=5000,'Feuille récapitulative CT'!$B$23+'Feuille récapitulative CT'!$C$23*'CT Min Var'!W11,IF(W11&lt;=50000,'Feuille récapitulative CT'!$B$24+'Feuille récapitulative CT'!$C$24*'CT Min Var'!W11,'Feuille récapitulative CT'!$B$25+'Feuille récapitulative CT'!$C$25*'CT Min Var'!W11))),IF(W8="Espagne",IF(W11&lt;=2500,'Feuille récapitulative CT'!$B$28,IF('CT Min Var'!W11&lt;=5000,'Feuille récapitulative CT'!$B$29+'Feuille récapitulative CT'!$C$29*'CT Min Var'!W11,IF('CT Min Var'!W11&lt;=50000,'Feuille récapitulative CT'!$B$30+'Feuille récapitulative CT'!$C$30*'CT Min Var'!W11,'Feuille récapitulative CT'!$B$31+'Feuille récapitulative CT'!$C$31*'CT Min Var'!W11))),"PB")))))),0)</f>
        <v>1852.442349317133</v>
      </c>
      <c r="X15" s="85">
        <f>IF(X9&gt;0,IF(X8="Belgique",IF(X11&lt;=2500,'Feuille récapitulative CT'!$B$4,IF('CT Min Var'!X11&lt;=5000,'Feuille récapitulative CT'!$B$5+'Feuille récapitulative CT'!$C$5*'CT Min Var'!X11,IF('CT Min Var'!X11&lt;=50000,'Feuille récapitulative CT'!$B$6+'Feuille récapitulative CT'!$C$6*'CT Min Var'!X11,'Feuille récapitulative CT'!$B$7+'Feuille récapitulative CT'!$C$7*'CT Min Var'!X11))),IF(X8="France",IF(X11&lt;=2500,'Feuille récapitulative CT'!$B$10,IF('CT Min Var'!X11&lt;=5000,'Feuille récapitulative CT'!$B$11+'Feuille récapitulative CT'!$C$11*'CT Min Var'!X11,IF('CT Min Var'!X11&lt;=50000,'Feuille récapitulative CT'!$B$12+'Feuille récapitulative CT'!$C$12*'CT Min Var'!X11,'Feuille récapitulative CT'!$B$7+'Feuille récapitulative CT'!$C$7*'CT Min Var'!X11))),IF(X8="Pays-Bas",IF(X11&lt;=2500,'Feuille récapitulative CT'!$B$10,IF('CT Min Var'!X11&lt;=5000,'Feuille récapitulative CT'!$B$11+'Feuille récapitulative CT'!$C$11*'CT Min Var'!X11,IF('CT Min Var'!X11&lt;=50000,'Feuille récapitulative CT'!$B$12+'Feuille récapitulative CT'!$C$12*'CT Min Var'!X11,'Feuille récapitulative CT'!$B$7+'Feuille récapitulative CT'!$C$7*'CT Min Var'!X11))), IF(X8="Allemagne",IF(X11&lt;=2500,'Feuille récapitulative CT'!$B$16+'Feuille récapitulative CT'!$C$16*'CT Min Var'!X11, IF(X11&lt;=5000,'Feuille récapitulative CT'!$B$17+'Feuille récapitulative CT'!$C$17*'CT Min Var'!X11,IF('CT Min Var'!X11&lt;=50000,'Feuille récapitulative CT'!$B$18+'Feuille récapitulative CT'!$C$18*'CT Min Var'!X11,'Feuille récapitulative CT'!$B$19+'Feuille récapitulative CT'!$C$19*'CT Min Var'!X11))),IF(X8="Italie",IF(X11&lt;=2500,'Feuille récapitulative CT'!$B$22+'Feuille récapitulative CT'!$C$22*'CT Min Var'!X11, IF(X11&lt;=5000,'Feuille récapitulative CT'!$B$23+'Feuille récapitulative CT'!$C$23*'CT Min Var'!X11,IF(X11&lt;=50000,'Feuille récapitulative CT'!$B$24+'Feuille récapitulative CT'!$C$24*'CT Min Var'!X11,'Feuille récapitulative CT'!$B$25+'Feuille récapitulative CT'!$C$25*'CT Min Var'!X11))),IF(X8="Espagne",IF(X11&lt;=2500,'Feuille récapitulative CT'!$B$28,IF('CT Min Var'!X11&lt;=5000,'Feuille récapitulative CT'!$B$29+'Feuille récapitulative CT'!$C$29*'CT Min Var'!X11,IF('CT Min Var'!X11&lt;=50000,'Feuille récapitulative CT'!$B$30+'Feuille récapitulative CT'!$C$30*'CT Min Var'!X11,'Feuille récapitulative CT'!$B$31+'Feuille récapitulative CT'!$C$31*'CT Min Var'!X11))),"PB")))))),0)</f>
        <v>0</v>
      </c>
      <c r="Y15" s="85">
        <f>IF(Y9&gt;0,IF(Y8="Belgique",IF(Y11&lt;=2500,'Feuille récapitulative CT'!$B$4,IF('CT Min Var'!Y11&lt;=5000,'Feuille récapitulative CT'!$B$5+'Feuille récapitulative CT'!$C$5*'CT Min Var'!Y11,IF('CT Min Var'!Y11&lt;=50000,'Feuille récapitulative CT'!$B$6+'Feuille récapitulative CT'!$C$6*'CT Min Var'!Y11,'Feuille récapitulative CT'!$B$7+'Feuille récapitulative CT'!$C$7*'CT Min Var'!Y11))),IF(Y8="France",IF(Y11&lt;=2500,'Feuille récapitulative CT'!$B$10,IF('CT Min Var'!Y11&lt;=5000,'Feuille récapitulative CT'!$B$11+'Feuille récapitulative CT'!$C$11*'CT Min Var'!Y11,IF('CT Min Var'!Y11&lt;=50000,'Feuille récapitulative CT'!$B$12+'Feuille récapitulative CT'!$C$12*'CT Min Var'!Y11,'Feuille récapitulative CT'!$B$7+'Feuille récapitulative CT'!$C$7*'CT Min Var'!Y11))),IF(Y8="Pays-Bas",IF(Y11&lt;=2500,'Feuille récapitulative CT'!$B$10,IF('CT Min Var'!Y11&lt;=5000,'Feuille récapitulative CT'!$B$11+'Feuille récapitulative CT'!$C$11*'CT Min Var'!Y11,IF('CT Min Var'!Y11&lt;=50000,'Feuille récapitulative CT'!$B$12+'Feuille récapitulative CT'!$C$12*'CT Min Var'!Y11,'Feuille récapitulative CT'!$B$7+'Feuille récapitulative CT'!$C$7*'CT Min Var'!Y11))), IF(Y8="Allemagne",IF(Y11&lt;=2500,'Feuille récapitulative CT'!$B$16+'Feuille récapitulative CT'!$C$16*'CT Min Var'!Y11, IF(Y11&lt;=5000,'Feuille récapitulative CT'!$B$17+'Feuille récapitulative CT'!$C$17*'CT Min Var'!Y11,IF('CT Min Var'!Y11&lt;=50000,'Feuille récapitulative CT'!$B$18+'Feuille récapitulative CT'!$C$18*'CT Min Var'!Y11,'Feuille récapitulative CT'!$B$19+'Feuille récapitulative CT'!$C$19*'CT Min Var'!Y11))),IF(Y8="Italie",IF(Y11&lt;=2500,'Feuille récapitulative CT'!$B$22+'Feuille récapitulative CT'!$C$22*'CT Min Var'!Y11, IF(Y11&lt;=5000,'Feuille récapitulative CT'!$B$23+'Feuille récapitulative CT'!$C$23*'CT Min Var'!Y11,IF(Y11&lt;=50000,'Feuille récapitulative CT'!$B$24+'Feuille récapitulative CT'!$C$24*'CT Min Var'!Y11,'Feuille récapitulative CT'!$B$25+'Feuille récapitulative CT'!$C$25*'CT Min Var'!Y11))),IF(Y8="Espagne",IF(Y11&lt;=2500,'Feuille récapitulative CT'!$B$28,IF('CT Min Var'!Y11&lt;=5000,'Feuille récapitulative CT'!$B$29+'Feuille récapitulative CT'!$C$29*'CT Min Var'!Y11,IF('CT Min Var'!Y11&lt;=50000,'Feuille récapitulative CT'!$B$30+'Feuille récapitulative CT'!$C$30*'CT Min Var'!Y11,'Feuille récapitulative CT'!$B$31+'Feuille récapitulative CT'!$C$31*'CT Min Var'!Y11))),"PB")))))),0)</f>
        <v>0</v>
      </c>
      <c r="Z15" s="85">
        <f>IF(Z9&gt;0,IF(Z8="Belgique",IF(Z11&lt;=2500,'Feuille récapitulative CT'!$B$4,IF('CT Min Var'!Z11&lt;=5000,'Feuille récapitulative CT'!$B$5+'Feuille récapitulative CT'!$C$5*'CT Min Var'!Z11,IF('CT Min Var'!Z11&lt;=50000,'Feuille récapitulative CT'!$B$6+'Feuille récapitulative CT'!$C$6*'CT Min Var'!Z11,'Feuille récapitulative CT'!$B$7+'Feuille récapitulative CT'!$C$7*'CT Min Var'!Z11))),IF(Z8="France",IF(Z11&lt;=2500,'Feuille récapitulative CT'!$B$10,IF('CT Min Var'!Z11&lt;=5000,'Feuille récapitulative CT'!$B$11+'Feuille récapitulative CT'!$C$11*'CT Min Var'!Z11,IF('CT Min Var'!Z11&lt;=50000,'Feuille récapitulative CT'!$B$12+'Feuille récapitulative CT'!$C$12*'CT Min Var'!Z11,'Feuille récapitulative CT'!$B$7+'Feuille récapitulative CT'!$C$7*'CT Min Var'!Z11))),IF(Z8="Pays-Bas",IF(Z11&lt;=2500,'Feuille récapitulative CT'!$B$10,IF('CT Min Var'!Z11&lt;=5000,'Feuille récapitulative CT'!$B$11+'Feuille récapitulative CT'!$C$11*'CT Min Var'!Z11,IF('CT Min Var'!Z11&lt;=50000,'Feuille récapitulative CT'!$B$12+'Feuille récapitulative CT'!$C$12*'CT Min Var'!Z11,'Feuille récapitulative CT'!$B$7+'Feuille récapitulative CT'!$C$7*'CT Min Var'!Z11))), IF(Z8="Allemagne",IF(Z11&lt;=2500,'Feuille récapitulative CT'!$B$16+'Feuille récapitulative CT'!$C$16*'CT Min Var'!Z11, IF(Z11&lt;=5000,'Feuille récapitulative CT'!$B$17+'Feuille récapitulative CT'!$C$17*'CT Min Var'!Z11,IF('CT Min Var'!Z11&lt;=50000,'Feuille récapitulative CT'!$B$18+'Feuille récapitulative CT'!$C$18*'CT Min Var'!Z11,'Feuille récapitulative CT'!$B$19+'Feuille récapitulative CT'!$C$19*'CT Min Var'!Z11))),IF(Z8="Italie",IF(Z11&lt;=2500,'Feuille récapitulative CT'!$B$22+'Feuille récapitulative CT'!$C$22*'CT Min Var'!Z11, IF(Z11&lt;=5000,'Feuille récapitulative CT'!$B$23+'Feuille récapitulative CT'!$C$23*'CT Min Var'!Z11,IF(Z11&lt;=50000,'Feuille récapitulative CT'!$B$24+'Feuille récapitulative CT'!$C$24*'CT Min Var'!Z11,'Feuille récapitulative CT'!$B$25+'Feuille récapitulative CT'!$C$25*'CT Min Var'!Z11))),IF(Z8="Espagne",IF(Z11&lt;=2500,'Feuille récapitulative CT'!$B$28,IF('CT Min Var'!Z11&lt;=5000,'Feuille récapitulative CT'!$B$29+'Feuille récapitulative CT'!$C$29*'CT Min Var'!Z11,IF('CT Min Var'!Z11&lt;=50000,'Feuille récapitulative CT'!$B$30+'Feuille récapitulative CT'!$C$30*'CT Min Var'!Z11,'Feuille récapitulative CT'!$B$31+'Feuille récapitulative CT'!$C$31*'CT Min Var'!Z11))),"PB")))))),0)</f>
        <v>0</v>
      </c>
      <c r="AA15" s="85">
        <f>IF(AA9&gt;0,IF(AA8="Belgique",IF(AA11&lt;=2500,'Feuille récapitulative CT'!$B$4,IF('CT Min Var'!AA11&lt;=5000,'Feuille récapitulative CT'!$B$5+'Feuille récapitulative CT'!$C$5*'CT Min Var'!AA11,IF('CT Min Var'!AA11&lt;=50000,'Feuille récapitulative CT'!$B$6+'Feuille récapitulative CT'!$C$6*'CT Min Var'!AA11,'Feuille récapitulative CT'!$B$7+'Feuille récapitulative CT'!$C$7*'CT Min Var'!AA11))),IF(AA8="France",IF(AA11&lt;=2500,'Feuille récapitulative CT'!$B$10,IF('CT Min Var'!AA11&lt;=5000,'Feuille récapitulative CT'!$B$11+'Feuille récapitulative CT'!$C$11*'CT Min Var'!AA11,IF('CT Min Var'!AA11&lt;=50000,'Feuille récapitulative CT'!$B$12+'Feuille récapitulative CT'!$C$12*'CT Min Var'!AA11,'Feuille récapitulative CT'!$B$7+'Feuille récapitulative CT'!$C$7*'CT Min Var'!AA11))),IF(AA8="Pays-Bas",IF(AA11&lt;=2500,'Feuille récapitulative CT'!$B$10,IF('CT Min Var'!AA11&lt;=5000,'Feuille récapitulative CT'!$B$11+'Feuille récapitulative CT'!$C$11*'CT Min Var'!AA11,IF('CT Min Var'!AA11&lt;=50000,'Feuille récapitulative CT'!$B$12+'Feuille récapitulative CT'!$C$12*'CT Min Var'!AA11,'Feuille récapitulative CT'!$B$7+'Feuille récapitulative CT'!$C$7*'CT Min Var'!AA11))), IF(AA8="Allemagne",IF(AA11&lt;=2500,'Feuille récapitulative CT'!$B$16+'Feuille récapitulative CT'!$C$16*'CT Min Var'!AA11, IF(AA11&lt;=5000,'Feuille récapitulative CT'!$B$17+'Feuille récapitulative CT'!$C$17*'CT Min Var'!AA11,IF('CT Min Var'!AA11&lt;=50000,'Feuille récapitulative CT'!$B$18+'Feuille récapitulative CT'!$C$18*'CT Min Var'!AA11,'Feuille récapitulative CT'!$B$19+'Feuille récapitulative CT'!$C$19*'CT Min Var'!AA11))),IF(AA8="Italie",IF(AA11&lt;=2500,'Feuille récapitulative CT'!$B$22+'Feuille récapitulative CT'!$C$22*'CT Min Var'!AA11, IF(AA11&lt;=5000,'Feuille récapitulative CT'!$B$23+'Feuille récapitulative CT'!$C$23*'CT Min Var'!AA11,IF(AA11&lt;=50000,'Feuille récapitulative CT'!$B$24+'Feuille récapitulative CT'!$C$24*'CT Min Var'!AA11,'Feuille récapitulative CT'!$B$25+'Feuille récapitulative CT'!$C$25*'CT Min Var'!AA11))),IF(AA8="Espagne",IF(AA11&lt;=2500,'Feuille récapitulative CT'!$B$28,IF('CT Min Var'!AA11&lt;=5000,'Feuille récapitulative CT'!$B$29+'Feuille récapitulative CT'!$C$29*'CT Min Var'!AA11,IF('CT Min Var'!AA11&lt;=50000,'Feuille récapitulative CT'!$B$30+'Feuille récapitulative CT'!$C$30*'CT Min Var'!AA11,'Feuille récapitulative CT'!$B$31+'Feuille récapitulative CT'!$C$31*'CT Min Var'!AA11))),"PB")))))),0)</f>
        <v>0</v>
      </c>
      <c r="AB15" s="85">
        <f>IF(AB9&gt;0,IF(AB8="Belgique",IF(AB11&lt;=2500,'Feuille récapitulative CT'!$B$4,IF('CT Min Var'!AB11&lt;=5000,'Feuille récapitulative CT'!$B$5+'Feuille récapitulative CT'!$C$5*'CT Min Var'!AB11,IF('CT Min Var'!AB11&lt;=50000,'Feuille récapitulative CT'!$B$6+'Feuille récapitulative CT'!$C$6*'CT Min Var'!AB11,'Feuille récapitulative CT'!$B$7+'Feuille récapitulative CT'!$C$7*'CT Min Var'!AB11))),IF(AB8="France",IF(AB11&lt;=2500,'Feuille récapitulative CT'!$B$10,IF('CT Min Var'!AB11&lt;=5000,'Feuille récapitulative CT'!$B$11+'Feuille récapitulative CT'!$C$11*'CT Min Var'!AB11,IF('CT Min Var'!AB11&lt;=50000,'Feuille récapitulative CT'!$B$12+'Feuille récapitulative CT'!$C$12*'CT Min Var'!AB11,'Feuille récapitulative CT'!$B$7+'Feuille récapitulative CT'!$C$7*'CT Min Var'!AB11))),IF(AB8="Pays-Bas",IF(AB11&lt;=2500,'Feuille récapitulative CT'!$B$10,IF('CT Min Var'!AB11&lt;=5000,'Feuille récapitulative CT'!$B$11+'Feuille récapitulative CT'!$C$11*'CT Min Var'!AB11,IF('CT Min Var'!AB11&lt;=50000,'Feuille récapitulative CT'!$B$12+'Feuille récapitulative CT'!$C$12*'CT Min Var'!AB11,'Feuille récapitulative CT'!$B$7+'Feuille récapitulative CT'!$C$7*'CT Min Var'!AB11))), IF(AB8="Allemagne",IF(AB11&lt;=2500,'Feuille récapitulative CT'!$B$16+'Feuille récapitulative CT'!$C$16*'CT Min Var'!AB11, IF(AB11&lt;=5000,'Feuille récapitulative CT'!$B$17+'Feuille récapitulative CT'!$C$17*'CT Min Var'!AB11,IF('CT Min Var'!AB11&lt;=50000,'Feuille récapitulative CT'!$B$18+'Feuille récapitulative CT'!$C$18*'CT Min Var'!AB11,'Feuille récapitulative CT'!$B$19+'Feuille récapitulative CT'!$C$19*'CT Min Var'!AB11))),IF(AB8="Italie",IF(AB11&lt;=2500,'Feuille récapitulative CT'!$B$22+'Feuille récapitulative CT'!$C$22*'CT Min Var'!AB11, IF(AB11&lt;=5000,'Feuille récapitulative CT'!$B$23+'Feuille récapitulative CT'!$C$23*'CT Min Var'!AB11,IF(AB11&lt;=50000,'Feuille récapitulative CT'!$B$24+'Feuille récapitulative CT'!$C$24*'CT Min Var'!AB11,'Feuille récapitulative CT'!$B$25+'Feuille récapitulative CT'!$C$25*'CT Min Var'!AB11))),IF(AB8="Espagne",IF(AB11&lt;=2500,'Feuille récapitulative CT'!$B$28,IF('CT Min Var'!AB11&lt;=5000,'Feuille récapitulative CT'!$B$29+'Feuille récapitulative CT'!$C$29*'CT Min Var'!AB11,IF('CT Min Var'!AB11&lt;=50000,'Feuille récapitulative CT'!$B$30+'Feuille récapitulative CT'!$C$30*'CT Min Var'!AB11,'Feuille récapitulative CT'!$B$31+'Feuille récapitulative CT'!$C$31*'CT Min Var'!AB11))),"PB")))))),0)</f>
        <v>0</v>
      </c>
      <c r="AC15" s="85">
        <f>IF(AC9&gt;0,IF(AC8="Belgique",IF(AC11&lt;=2500,'Feuille récapitulative CT'!$B$4,IF('CT Min Var'!AC11&lt;=5000,'Feuille récapitulative CT'!$B$5+'Feuille récapitulative CT'!$C$5*'CT Min Var'!AC11,IF('CT Min Var'!AC11&lt;=50000,'Feuille récapitulative CT'!$B$6+'Feuille récapitulative CT'!$C$6*'CT Min Var'!AC11,'Feuille récapitulative CT'!$B$7+'Feuille récapitulative CT'!$C$7*'CT Min Var'!AC11))),IF(AC8="France",IF(AC11&lt;=2500,'Feuille récapitulative CT'!$B$10,IF('CT Min Var'!AC11&lt;=5000,'Feuille récapitulative CT'!$B$11+'Feuille récapitulative CT'!$C$11*'CT Min Var'!AC11,IF('CT Min Var'!AC11&lt;=50000,'Feuille récapitulative CT'!$B$12+'Feuille récapitulative CT'!$C$12*'CT Min Var'!AC11,'Feuille récapitulative CT'!$B$7+'Feuille récapitulative CT'!$C$7*'CT Min Var'!AC11))),IF(AC8="Pays-Bas",IF(AC11&lt;=2500,'Feuille récapitulative CT'!$B$10,IF('CT Min Var'!AC11&lt;=5000,'Feuille récapitulative CT'!$B$11+'Feuille récapitulative CT'!$C$11*'CT Min Var'!AC11,IF('CT Min Var'!AC11&lt;=50000,'Feuille récapitulative CT'!$B$12+'Feuille récapitulative CT'!$C$12*'CT Min Var'!AC11,'Feuille récapitulative CT'!$B$7+'Feuille récapitulative CT'!$C$7*'CT Min Var'!AC11))), IF(AC8="Allemagne",IF(AC11&lt;=2500,'Feuille récapitulative CT'!$B$16+'Feuille récapitulative CT'!$C$16*'CT Min Var'!AC11, IF(AC11&lt;=5000,'Feuille récapitulative CT'!$B$17+'Feuille récapitulative CT'!$C$17*'CT Min Var'!AC11,IF('CT Min Var'!AC11&lt;=50000,'Feuille récapitulative CT'!$B$18+'Feuille récapitulative CT'!$C$18*'CT Min Var'!AC11,'Feuille récapitulative CT'!$B$19+'Feuille récapitulative CT'!$C$19*'CT Min Var'!AC11))),IF(AC8="Italie",IF(AC11&lt;=2500,'Feuille récapitulative CT'!$B$22+'Feuille récapitulative CT'!$C$22*'CT Min Var'!AC11, IF(AC11&lt;=5000,'Feuille récapitulative CT'!$B$23+'Feuille récapitulative CT'!$C$23*'CT Min Var'!AC11,IF(AC11&lt;=50000,'Feuille récapitulative CT'!$B$24+'Feuille récapitulative CT'!$C$24*'CT Min Var'!AC11,'Feuille récapitulative CT'!$B$25+'Feuille récapitulative CT'!$C$25*'CT Min Var'!AC11))),IF(AC8="Espagne",IF(AC11&lt;=2500,'Feuille récapitulative CT'!$B$28,IF('CT Min Var'!AC11&lt;=5000,'Feuille récapitulative CT'!$B$29+'Feuille récapitulative CT'!$C$29*'CT Min Var'!AC11,IF('CT Min Var'!AC11&lt;=50000,'Feuille récapitulative CT'!$B$30+'Feuille récapitulative CT'!$C$30*'CT Min Var'!AC11,'Feuille récapitulative CT'!$B$31+'Feuille récapitulative CT'!$C$31*'CT Min Var'!AC11))),"PB")))))),0)</f>
        <v>3908.884000916592</v>
      </c>
      <c r="AD15" s="85">
        <f>IF(AD9&gt;0,IF(AD8="Belgique",IF(AD11&lt;=2500,'Feuille récapitulative CT'!$B$4,IF('CT Min Var'!AD11&lt;=5000,'Feuille récapitulative CT'!$B$5+'Feuille récapitulative CT'!$C$5*'CT Min Var'!AD11,IF('CT Min Var'!AD11&lt;=50000,'Feuille récapitulative CT'!$B$6+'Feuille récapitulative CT'!$C$6*'CT Min Var'!AD11,'Feuille récapitulative CT'!$B$7+'Feuille récapitulative CT'!$C$7*'CT Min Var'!AD11))),IF(AD8="France",IF(AD11&lt;=2500,'Feuille récapitulative CT'!$B$10,IF('CT Min Var'!AD11&lt;=5000,'Feuille récapitulative CT'!$B$11+'Feuille récapitulative CT'!$C$11*'CT Min Var'!AD11,IF('CT Min Var'!AD11&lt;=50000,'Feuille récapitulative CT'!$B$12+'Feuille récapitulative CT'!$C$12*'CT Min Var'!AD11,'Feuille récapitulative CT'!$B$7+'Feuille récapitulative CT'!$C$7*'CT Min Var'!AD11))),IF(AD8="Pays-Bas",IF(AD11&lt;=2500,'Feuille récapitulative CT'!$B$10,IF('CT Min Var'!AD11&lt;=5000,'Feuille récapitulative CT'!$B$11+'Feuille récapitulative CT'!$C$11*'CT Min Var'!AD11,IF('CT Min Var'!AD11&lt;=50000,'Feuille récapitulative CT'!$B$12+'Feuille récapitulative CT'!$C$12*'CT Min Var'!AD11,'Feuille récapitulative CT'!$B$7+'Feuille récapitulative CT'!$C$7*'CT Min Var'!AD11))), IF(AD8="Allemagne",IF(AD11&lt;=2500,'Feuille récapitulative CT'!$B$16+'Feuille récapitulative CT'!$C$16*'CT Min Var'!AD11, IF(AD11&lt;=5000,'Feuille récapitulative CT'!$B$17+'Feuille récapitulative CT'!$C$17*'CT Min Var'!AD11,IF('CT Min Var'!AD11&lt;=50000,'Feuille récapitulative CT'!$B$18+'Feuille récapitulative CT'!$C$18*'CT Min Var'!AD11,'Feuille récapitulative CT'!$B$19+'Feuille récapitulative CT'!$C$19*'CT Min Var'!AD11))),IF(AD8="Italie",IF(AD11&lt;=2500,'Feuille récapitulative CT'!$B$22+'Feuille récapitulative CT'!$C$22*'CT Min Var'!AD11, IF(AD11&lt;=5000,'Feuille récapitulative CT'!$B$23+'Feuille récapitulative CT'!$C$23*'CT Min Var'!AD11,IF(AD11&lt;=50000,'Feuille récapitulative CT'!$B$24+'Feuille récapitulative CT'!$C$24*'CT Min Var'!AD11,'Feuille récapitulative CT'!$B$25+'Feuille récapitulative CT'!$C$25*'CT Min Var'!AD11))),IF(AD8="Espagne",IF(AD11&lt;=2500,'Feuille récapitulative CT'!$B$28,IF('CT Min Var'!AD11&lt;=5000,'Feuille récapitulative CT'!$B$29+'Feuille récapitulative CT'!$C$29*'CT Min Var'!AD11,IF('CT Min Var'!AD11&lt;=50000,'Feuille récapitulative CT'!$B$30+'Feuille récapitulative CT'!$C$30*'CT Min Var'!AD11,'Feuille récapitulative CT'!$B$31+'Feuille récapitulative CT'!$C$31*'CT Min Var'!AD11))),"PB")))))),0)</f>
        <v>1573.2637212727918</v>
      </c>
      <c r="AE15" s="85">
        <f>IF(AE9&gt;0,IF(AE8="Belgique",IF(AE11&lt;=2500,'Feuille récapitulative CT'!$B$4,IF('CT Min Var'!AE11&lt;=5000,'Feuille récapitulative CT'!$B$5+'Feuille récapitulative CT'!$C$5*'CT Min Var'!AE11,IF('CT Min Var'!AE11&lt;=50000,'Feuille récapitulative CT'!$B$6+'Feuille récapitulative CT'!$C$6*'CT Min Var'!AE11,'Feuille récapitulative CT'!$B$7+'Feuille récapitulative CT'!$C$7*'CT Min Var'!AE11))),IF(AE8="France",IF(AE11&lt;=2500,'Feuille récapitulative CT'!$B$10,IF('CT Min Var'!AE11&lt;=5000,'Feuille récapitulative CT'!$B$11+'Feuille récapitulative CT'!$C$11*'CT Min Var'!AE11,IF('CT Min Var'!AE11&lt;=50000,'Feuille récapitulative CT'!$B$12+'Feuille récapitulative CT'!$C$12*'CT Min Var'!AE11,'Feuille récapitulative CT'!$B$7+'Feuille récapitulative CT'!$C$7*'CT Min Var'!AE11))),IF(AE8="Pays-Bas",IF(AE11&lt;=2500,'Feuille récapitulative CT'!$B$10,IF('CT Min Var'!AE11&lt;=5000,'Feuille récapitulative CT'!$B$11+'Feuille récapitulative CT'!$C$11*'CT Min Var'!AE11,IF('CT Min Var'!AE11&lt;=50000,'Feuille récapitulative CT'!$B$12+'Feuille récapitulative CT'!$C$12*'CT Min Var'!AE11,'Feuille récapitulative CT'!$B$7+'Feuille récapitulative CT'!$C$7*'CT Min Var'!AE11))), IF(AE8="Allemagne",IF(AE11&lt;=2500,'Feuille récapitulative CT'!$B$16+'Feuille récapitulative CT'!$C$16*'CT Min Var'!AE11, IF(AE11&lt;=5000,'Feuille récapitulative CT'!$B$17+'Feuille récapitulative CT'!$C$17*'CT Min Var'!AE11,IF('CT Min Var'!AE11&lt;=50000,'Feuille récapitulative CT'!$B$18+'Feuille récapitulative CT'!$C$18*'CT Min Var'!AE11,'Feuille récapitulative CT'!$B$19+'Feuille récapitulative CT'!$C$19*'CT Min Var'!AE11))),IF(AE8="Italie",IF(AE11&lt;=2500,'Feuille récapitulative CT'!$B$22+'Feuille récapitulative CT'!$C$22*'CT Min Var'!AE11, IF(AE11&lt;=5000,'Feuille récapitulative CT'!$B$23+'Feuille récapitulative CT'!$C$23*'CT Min Var'!AE11,IF(AE11&lt;=50000,'Feuille récapitulative CT'!$B$24+'Feuille récapitulative CT'!$C$24*'CT Min Var'!AE11,'Feuille récapitulative CT'!$B$25+'Feuille récapitulative CT'!$C$25*'CT Min Var'!AE11))),IF(AE8="Espagne",IF(AE11&lt;=2500,'Feuille récapitulative CT'!$B$28,IF('CT Min Var'!AE11&lt;=5000,'Feuille récapitulative CT'!$B$29+'Feuille récapitulative CT'!$C$29*'CT Min Var'!AE11,IF('CT Min Var'!AE11&lt;=50000,'Feuille récapitulative CT'!$B$30+'Feuille récapitulative CT'!$C$30*'CT Min Var'!AE11,'Feuille récapitulative CT'!$B$31+'Feuille récapitulative CT'!$C$31*'CT Min Var'!AE11))),"PB")))))),0)</f>
        <v>0</v>
      </c>
      <c r="AF15" s="85">
        <f>IF(AF9&gt;0,IF(AF8="Belgique",IF(AF11&lt;=2500,'Feuille récapitulative CT'!$B$4,IF('CT Min Var'!AF11&lt;=5000,'Feuille récapitulative CT'!$B$5+'Feuille récapitulative CT'!$C$5*'CT Min Var'!AF11,IF('CT Min Var'!AF11&lt;=50000,'Feuille récapitulative CT'!$B$6+'Feuille récapitulative CT'!$C$6*'CT Min Var'!AF11,'Feuille récapitulative CT'!$B$7+'Feuille récapitulative CT'!$C$7*'CT Min Var'!AF11))),IF(AF8="France",IF(AF11&lt;=2500,'Feuille récapitulative CT'!$B$10,IF('CT Min Var'!AF11&lt;=5000,'Feuille récapitulative CT'!$B$11+'Feuille récapitulative CT'!$C$11*'CT Min Var'!AF11,IF('CT Min Var'!AF11&lt;=50000,'Feuille récapitulative CT'!$B$12+'Feuille récapitulative CT'!$C$12*'CT Min Var'!AF11,'Feuille récapitulative CT'!$B$7+'Feuille récapitulative CT'!$C$7*'CT Min Var'!AF11))),IF(AF8="Pays-Bas",IF(AF11&lt;=2500,'Feuille récapitulative CT'!$B$10,IF('CT Min Var'!AF11&lt;=5000,'Feuille récapitulative CT'!$B$11+'Feuille récapitulative CT'!$C$11*'CT Min Var'!AF11,IF('CT Min Var'!AF11&lt;=50000,'Feuille récapitulative CT'!$B$12+'Feuille récapitulative CT'!$C$12*'CT Min Var'!AF11,'Feuille récapitulative CT'!$B$7+'Feuille récapitulative CT'!$C$7*'CT Min Var'!AF11))), IF(AF8="Allemagne",IF(AF11&lt;=2500,'Feuille récapitulative CT'!$B$16+'Feuille récapitulative CT'!$C$16*'CT Min Var'!AF11, IF(AF11&lt;=5000,'Feuille récapitulative CT'!$B$17+'Feuille récapitulative CT'!$C$17*'CT Min Var'!AF11,IF('CT Min Var'!AF11&lt;=50000,'Feuille récapitulative CT'!$B$18+'Feuille récapitulative CT'!$C$18*'CT Min Var'!AF11,'Feuille récapitulative CT'!$B$19+'Feuille récapitulative CT'!$C$19*'CT Min Var'!AF11))),IF(AF8="Italie",IF(AF11&lt;=2500,'Feuille récapitulative CT'!$B$22+'Feuille récapitulative CT'!$C$22*'CT Min Var'!AF11, IF(AF11&lt;=5000,'Feuille récapitulative CT'!$B$23+'Feuille récapitulative CT'!$C$23*'CT Min Var'!AF11,IF(AF11&lt;=50000,'Feuille récapitulative CT'!$B$24+'Feuille récapitulative CT'!$C$24*'CT Min Var'!AF11,'Feuille récapitulative CT'!$B$25+'Feuille récapitulative CT'!$C$25*'CT Min Var'!AF11))),IF(AF8="Espagne",IF(AF11&lt;=2500,'Feuille récapitulative CT'!$B$28,IF('CT Min Var'!AF11&lt;=5000,'Feuille récapitulative CT'!$B$29+'Feuille récapitulative CT'!$C$29*'CT Min Var'!AF11,IF('CT Min Var'!AF11&lt;=50000,'Feuille récapitulative CT'!$B$30+'Feuille récapitulative CT'!$C$30*'CT Min Var'!AF11,'Feuille récapitulative CT'!$B$31+'Feuille récapitulative CT'!$C$31*'CT Min Var'!AF11))),"PB")))))),0)</f>
        <v>1697.2622411310169</v>
      </c>
      <c r="AG15" s="85">
        <f>IF(AG9&gt;0,IF(AG8="Belgique",IF(AG11&lt;=2500,'Feuille récapitulative CT'!$B$4,IF('CT Min Var'!AG11&lt;=5000,'Feuille récapitulative CT'!$B$5+'Feuille récapitulative CT'!$C$5*'CT Min Var'!AG11,IF('CT Min Var'!AG11&lt;=50000,'Feuille récapitulative CT'!$B$6+'Feuille récapitulative CT'!$C$6*'CT Min Var'!AG11,'Feuille récapitulative CT'!$B$7+'Feuille récapitulative CT'!$C$7*'CT Min Var'!AG11))),IF(AG8="France",IF(AG11&lt;=2500,'Feuille récapitulative CT'!$B$10,IF('CT Min Var'!AG11&lt;=5000,'Feuille récapitulative CT'!$B$11+'Feuille récapitulative CT'!$C$11*'CT Min Var'!AG11,IF('CT Min Var'!AG11&lt;=50000,'Feuille récapitulative CT'!$B$12+'Feuille récapitulative CT'!$C$12*'CT Min Var'!AG11,'Feuille récapitulative CT'!$B$7+'Feuille récapitulative CT'!$C$7*'CT Min Var'!AG11))),IF(AG8="Pays-Bas",IF(AG11&lt;=2500,'Feuille récapitulative CT'!$B$10,IF('CT Min Var'!AG11&lt;=5000,'Feuille récapitulative CT'!$B$11+'Feuille récapitulative CT'!$C$11*'CT Min Var'!AG11,IF('CT Min Var'!AG11&lt;=50000,'Feuille récapitulative CT'!$B$12+'Feuille récapitulative CT'!$C$12*'CT Min Var'!AG11,'Feuille récapitulative CT'!$B$7+'Feuille récapitulative CT'!$C$7*'CT Min Var'!AG11))), IF(AG8="Allemagne",IF(AG11&lt;=2500,'Feuille récapitulative CT'!$B$16+'Feuille récapitulative CT'!$C$16*'CT Min Var'!AG11, IF(AG11&lt;=5000,'Feuille récapitulative CT'!$B$17+'Feuille récapitulative CT'!$C$17*'CT Min Var'!AG11,IF('CT Min Var'!AG11&lt;=50000,'Feuille récapitulative CT'!$B$18+'Feuille récapitulative CT'!$C$18*'CT Min Var'!AG11,'Feuille récapitulative CT'!$B$19+'Feuille récapitulative CT'!$C$19*'CT Min Var'!AG11))),IF(AG8="Italie",IF(AG11&lt;=2500,'Feuille récapitulative CT'!$B$22+'Feuille récapitulative CT'!$C$22*'CT Min Var'!AG11, IF(AG11&lt;=5000,'Feuille récapitulative CT'!$B$23+'Feuille récapitulative CT'!$C$23*'CT Min Var'!AG11,IF(AG11&lt;=50000,'Feuille récapitulative CT'!$B$24+'Feuille récapitulative CT'!$C$24*'CT Min Var'!AG11,'Feuille récapitulative CT'!$B$25+'Feuille récapitulative CT'!$C$25*'CT Min Var'!AG11))),IF(AG8="Espagne",IF(AG11&lt;=2500,'Feuille récapitulative CT'!$B$28,IF('CT Min Var'!AG11&lt;=5000,'Feuille récapitulative CT'!$B$29+'Feuille récapitulative CT'!$C$29*'CT Min Var'!AG11,IF('CT Min Var'!AG11&lt;=50000,'Feuille récapitulative CT'!$B$30+'Feuille récapitulative CT'!$C$30*'CT Min Var'!AG11,'Feuille récapitulative CT'!$B$31+'Feuille récapitulative CT'!$C$31*'CT Min Var'!AG11))),"PB")))))),0)</f>
        <v>0</v>
      </c>
      <c r="AH15" s="85">
        <f>IF(AH9&gt;0,IF(AH8="Belgique",IF(AH11&lt;=2500,'Feuille récapitulative CT'!$B$4,IF('CT Min Var'!AH11&lt;=5000,'Feuille récapitulative CT'!$B$5+'Feuille récapitulative CT'!$C$5*'CT Min Var'!AH11,IF('CT Min Var'!AH11&lt;=50000,'Feuille récapitulative CT'!$B$6+'Feuille récapitulative CT'!$C$6*'CT Min Var'!AH11,'Feuille récapitulative CT'!$B$7+'Feuille récapitulative CT'!$C$7*'CT Min Var'!AH11))),IF(AH8="France",IF(AH11&lt;=2500,'Feuille récapitulative CT'!$B$10,IF('CT Min Var'!AH11&lt;=5000,'Feuille récapitulative CT'!$B$11+'Feuille récapitulative CT'!$C$11*'CT Min Var'!AH11,IF('CT Min Var'!AH11&lt;=50000,'Feuille récapitulative CT'!$B$12+'Feuille récapitulative CT'!$C$12*'CT Min Var'!AH11,'Feuille récapitulative CT'!$B$7+'Feuille récapitulative CT'!$C$7*'CT Min Var'!AH11))),IF(AH8="Pays-Bas",IF(AH11&lt;=2500,'Feuille récapitulative CT'!$B$10,IF('CT Min Var'!AH11&lt;=5000,'Feuille récapitulative CT'!$B$11+'Feuille récapitulative CT'!$C$11*'CT Min Var'!AH11,IF('CT Min Var'!AH11&lt;=50000,'Feuille récapitulative CT'!$B$12+'Feuille récapitulative CT'!$C$12*'CT Min Var'!AH11,'Feuille récapitulative CT'!$B$7+'Feuille récapitulative CT'!$C$7*'CT Min Var'!AH11))), IF(AH8="Allemagne",IF(AH11&lt;=2500,'Feuille récapitulative CT'!$B$16+'Feuille récapitulative CT'!$C$16*'CT Min Var'!AH11, IF(AH11&lt;=5000,'Feuille récapitulative CT'!$B$17+'Feuille récapitulative CT'!$C$17*'CT Min Var'!AH11,IF('CT Min Var'!AH11&lt;=50000,'Feuille récapitulative CT'!$B$18+'Feuille récapitulative CT'!$C$18*'CT Min Var'!AH11,'Feuille récapitulative CT'!$B$19+'Feuille récapitulative CT'!$C$19*'CT Min Var'!AH11))),IF(AH8="Italie",IF(AH11&lt;=2500,'Feuille récapitulative CT'!$B$22+'Feuille récapitulative CT'!$C$22*'CT Min Var'!AH11, IF(AH11&lt;=5000,'Feuille récapitulative CT'!$B$23+'Feuille récapitulative CT'!$C$23*'CT Min Var'!AH11,IF(AH11&lt;=50000,'Feuille récapitulative CT'!$B$24+'Feuille récapitulative CT'!$C$24*'CT Min Var'!AH11,'Feuille récapitulative CT'!$B$25+'Feuille récapitulative CT'!$C$25*'CT Min Var'!AH11))),IF(AH8="Espagne",IF(AH11&lt;=2500,'Feuille récapitulative CT'!$B$28,IF('CT Min Var'!AH11&lt;=5000,'Feuille récapitulative CT'!$B$29+'Feuille récapitulative CT'!$C$29*'CT Min Var'!AH11,IF('CT Min Var'!AH11&lt;=50000,'Feuille récapitulative CT'!$B$30+'Feuille récapitulative CT'!$C$30*'CT Min Var'!AH11,'Feuille récapitulative CT'!$B$31+'Feuille récapitulative CT'!$C$31*'CT Min Var'!AH11))),"PB")))))),0)</f>
        <v>0</v>
      </c>
      <c r="AI15" s="85">
        <f>IF(AI9&gt;0,IF(AI8="Belgique",IF(AI11&lt;=2500,'Feuille récapitulative CT'!$B$4,IF('CT Min Var'!AI11&lt;=5000,'Feuille récapitulative CT'!$B$5+'Feuille récapitulative CT'!$C$5*'CT Min Var'!AI11,IF('CT Min Var'!AI11&lt;=50000,'Feuille récapitulative CT'!$B$6+'Feuille récapitulative CT'!$C$6*'CT Min Var'!AI11,'Feuille récapitulative CT'!$B$7+'Feuille récapitulative CT'!$C$7*'CT Min Var'!AI11))),IF(AI8="France",IF(AI11&lt;=2500,'Feuille récapitulative CT'!$B$10,IF('CT Min Var'!AI11&lt;=5000,'Feuille récapitulative CT'!$B$11+'Feuille récapitulative CT'!$C$11*'CT Min Var'!AI11,IF('CT Min Var'!AI11&lt;=50000,'Feuille récapitulative CT'!$B$12+'Feuille récapitulative CT'!$C$12*'CT Min Var'!AI11,'Feuille récapitulative CT'!$B$7+'Feuille récapitulative CT'!$C$7*'CT Min Var'!AI11))),IF(AI8="Pays-Bas",IF(AI11&lt;=2500,'Feuille récapitulative CT'!$B$10,IF('CT Min Var'!AI11&lt;=5000,'Feuille récapitulative CT'!$B$11+'Feuille récapitulative CT'!$C$11*'CT Min Var'!AI11,IF('CT Min Var'!AI11&lt;=50000,'Feuille récapitulative CT'!$B$12+'Feuille récapitulative CT'!$C$12*'CT Min Var'!AI11,'Feuille récapitulative CT'!$B$7+'Feuille récapitulative CT'!$C$7*'CT Min Var'!AI11))), IF(AI8="Allemagne",IF(AI11&lt;=2500,'Feuille récapitulative CT'!$B$16+'Feuille récapitulative CT'!$C$16*'CT Min Var'!AI11, IF(AI11&lt;=5000,'Feuille récapitulative CT'!$B$17+'Feuille récapitulative CT'!$C$17*'CT Min Var'!AI11,IF('CT Min Var'!AI11&lt;=50000,'Feuille récapitulative CT'!$B$18+'Feuille récapitulative CT'!$C$18*'CT Min Var'!AI11,'Feuille récapitulative CT'!$B$19+'Feuille récapitulative CT'!$C$19*'CT Min Var'!AI11))),IF(AI8="Italie",IF(AI11&lt;=2500,'Feuille récapitulative CT'!$B$22+'Feuille récapitulative CT'!$C$22*'CT Min Var'!AI11, IF(AI11&lt;=5000,'Feuille récapitulative CT'!$B$23+'Feuille récapitulative CT'!$C$23*'CT Min Var'!AI11,IF(AI11&lt;=50000,'Feuille récapitulative CT'!$B$24+'Feuille récapitulative CT'!$C$24*'CT Min Var'!AI11,'Feuille récapitulative CT'!$B$25+'Feuille récapitulative CT'!$C$25*'CT Min Var'!AI11))),IF(AI8="Espagne",IF(AI11&lt;=2500,'Feuille récapitulative CT'!$B$28,IF('CT Min Var'!AI11&lt;=5000,'Feuille récapitulative CT'!$B$29+'Feuille récapitulative CT'!$C$29*'CT Min Var'!AI11,IF('CT Min Var'!AI11&lt;=50000,'Feuille récapitulative CT'!$B$30+'Feuille récapitulative CT'!$C$30*'CT Min Var'!AI11,'Feuille récapitulative CT'!$B$31+'Feuille récapitulative CT'!$C$31*'CT Min Var'!AI11))),"PB")))))),0)</f>
        <v>0</v>
      </c>
      <c r="AJ15" s="85">
        <f>IF(AJ9&gt;0,IF(AJ8="Belgique",IF(AJ11&lt;=2500,'Feuille récapitulative CT'!$B$4,IF('CT Min Var'!AJ11&lt;=5000,'Feuille récapitulative CT'!$B$5+'Feuille récapitulative CT'!$C$5*'CT Min Var'!AJ11,IF('CT Min Var'!AJ11&lt;=50000,'Feuille récapitulative CT'!$B$6+'Feuille récapitulative CT'!$C$6*'CT Min Var'!AJ11,'Feuille récapitulative CT'!$B$7+'Feuille récapitulative CT'!$C$7*'CT Min Var'!AJ11))),IF(AJ8="France",IF(AJ11&lt;=2500,'Feuille récapitulative CT'!$B$10,IF('CT Min Var'!AJ11&lt;=5000,'Feuille récapitulative CT'!$B$11+'Feuille récapitulative CT'!$C$11*'CT Min Var'!AJ11,IF('CT Min Var'!AJ11&lt;=50000,'Feuille récapitulative CT'!$B$12+'Feuille récapitulative CT'!$C$12*'CT Min Var'!AJ11,'Feuille récapitulative CT'!$B$7+'Feuille récapitulative CT'!$C$7*'CT Min Var'!AJ11))),IF(AJ8="Pays-Bas",IF(AJ11&lt;=2500,'Feuille récapitulative CT'!$B$10,IF('CT Min Var'!AJ11&lt;=5000,'Feuille récapitulative CT'!$B$11+'Feuille récapitulative CT'!$C$11*'CT Min Var'!AJ11,IF('CT Min Var'!AJ11&lt;=50000,'Feuille récapitulative CT'!$B$12+'Feuille récapitulative CT'!$C$12*'CT Min Var'!AJ11,'Feuille récapitulative CT'!$B$7+'Feuille récapitulative CT'!$C$7*'CT Min Var'!AJ11))), IF(AJ8="Allemagne",IF(AJ11&lt;=2500,'Feuille récapitulative CT'!$B$16+'Feuille récapitulative CT'!$C$16*'CT Min Var'!AJ11, IF(AJ11&lt;=5000,'Feuille récapitulative CT'!$B$17+'Feuille récapitulative CT'!$C$17*'CT Min Var'!AJ11,IF('CT Min Var'!AJ11&lt;=50000,'Feuille récapitulative CT'!$B$18+'Feuille récapitulative CT'!$C$18*'CT Min Var'!AJ11,'Feuille récapitulative CT'!$B$19+'Feuille récapitulative CT'!$C$19*'CT Min Var'!AJ11))),IF(AJ8="Italie",IF(AJ11&lt;=2500,'Feuille récapitulative CT'!$B$22+'Feuille récapitulative CT'!$C$22*'CT Min Var'!AJ11, IF(AJ11&lt;=5000,'Feuille récapitulative CT'!$B$23+'Feuille récapitulative CT'!$C$23*'CT Min Var'!AJ11,IF(AJ11&lt;=50000,'Feuille récapitulative CT'!$B$24+'Feuille récapitulative CT'!$C$24*'CT Min Var'!AJ11,'Feuille récapitulative CT'!$B$25+'Feuille récapitulative CT'!$C$25*'CT Min Var'!AJ11))),IF(AJ8="Espagne",IF(AJ11&lt;=2500,'Feuille récapitulative CT'!$B$28,IF('CT Min Var'!AJ11&lt;=5000,'Feuille récapitulative CT'!$B$29+'Feuille récapitulative CT'!$C$29*'CT Min Var'!AJ11,IF('CT Min Var'!AJ11&lt;=50000,'Feuille récapitulative CT'!$B$30+'Feuille récapitulative CT'!$C$30*'CT Min Var'!AJ11,'Feuille récapitulative CT'!$B$31+'Feuille récapitulative CT'!$C$31*'CT Min Var'!AJ11))),"PB")))))),0)</f>
        <v>0</v>
      </c>
      <c r="AK15" s="85">
        <f>IF(AK9&gt;0,IF(AK8="Belgique",IF(AK11&lt;=2500,'Feuille récapitulative CT'!$B$4,IF('CT Min Var'!AK11&lt;=5000,'Feuille récapitulative CT'!$B$5+'Feuille récapitulative CT'!$C$5*'CT Min Var'!AK11,IF('CT Min Var'!AK11&lt;=50000,'Feuille récapitulative CT'!$B$6+'Feuille récapitulative CT'!$C$6*'CT Min Var'!AK11,'Feuille récapitulative CT'!$B$7+'Feuille récapitulative CT'!$C$7*'CT Min Var'!AK11))),IF(AK8="France",IF(AK11&lt;=2500,'Feuille récapitulative CT'!$B$10,IF('CT Min Var'!AK11&lt;=5000,'Feuille récapitulative CT'!$B$11+'Feuille récapitulative CT'!$C$11*'CT Min Var'!AK11,IF('CT Min Var'!AK11&lt;=50000,'Feuille récapitulative CT'!$B$12+'Feuille récapitulative CT'!$C$12*'CT Min Var'!AK11,'Feuille récapitulative CT'!$B$7+'Feuille récapitulative CT'!$C$7*'CT Min Var'!AK11))),IF(AK8="Pays-Bas",IF(AK11&lt;=2500,'Feuille récapitulative CT'!$B$10,IF('CT Min Var'!AK11&lt;=5000,'Feuille récapitulative CT'!$B$11+'Feuille récapitulative CT'!$C$11*'CT Min Var'!AK11,IF('CT Min Var'!AK11&lt;=50000,'Feuille récapitulative CT'!$B$12+'Feuille récapitulative CT'!$C$12*'CT Min Var'!AK11,'Feuille récapitulative CT'!$B$7+'Feuille récapitulative CT'!$C$7*'CT Min Var'!AK11))), IF(AK8="Allemagne",IF(AK11&lt;=2500,'Feuille récapitulative CT'!$B$16+'Feuille récapitulative CT'!$C$16*'CT Min Var'!AK11, IF(AK11&lt;=5000,'Feuille récapitulative CT'!$B$17+'Feuille récapitulative CT'!$C$17*'CT Min Var'!AK11,IF('CT Min Var'!AK11&lt;=50000,'Feuille récapitulative CT'!$B$18+'Feuille récapitulative CT'!$C$18*'CT Min Var'!AK11,'Feuille récapitulative CT'!$B$19+'Feuille récapitulative CT'!$C$19*'CT Min Var'!AK11))),IF(AK8="Italie",IF(AK11&lt;=2500,'Feuille récapitulative CT'!$B$22+'Feuille récapitulative CT'!$C$22*'CT Min Var'!AK11, IF(AK11&lt;=5000,'Feuille récapitulative CT'!$B$23+'Feuille récapitulative CT'!$C$23*'CT Min Var'!AK11,IF(AK11&lt;=50000,'Feuille récapitulative CT'!$B$24+'Feuille récapitulative CT'!$C$24*'CT Min Var'!AK11,'Feuille récapitulative CT'!$B$25+'Feuille récapitulative CT'!$C$25*'CT Min Var'!AK11))),IF(AK8="Espagne",IF(AK11&lt;=2500,'Feuille récapitulative CT'!$B$28,IF('CT Min Var'!AK11&lt;=5000,'Feuille récapitulative CT'!$B$29+'Feuille récapitulative CT'!$C$29*'CT Min Var'!AK11,IF('CT Min Var'!AK11&lt;=50000,'Feuille récapitulative CT'!$B$30+'Feuille récapitulative CT'!$C$30*'CT Min Var'!AK11,'Feuille récapitulative CT'!$B$31+'Feuille récapitulative CT'!$C$31*'CT Min Var'!AK11))),"PB")))))),0)</f>
        <v>1277.3108296384114</v>
      </c>
      <c r="AL15" s="85">
        <f>IF(AL9&gt;0,IF(AL8="Belgique",IF(AL11&lt;=2500,'Feuille récapitulative CT'!$B$4,IF('CT Min Var'!AL11&lt;=5000,'Feuille récapitulative CT'!$B$5+'Feuille récapitulative CT'!$C$5*'CT Min Var'!AL11,IF('CT Min Var'!AL11&lt;=50000,'Feuille récapitulative CT'!$B$6+'Feuille récapitulative CT'!$C$6*'CT Min Var'!AL11,'Feuille récapitulative CT'!$B$7+'Feuille récapitulative CT'!$C$7*'CT Min Var'!AL11))),IF(AL8="France",IF(AL11&lt;=2500,'Feuille récapitulative CT'!$B$10,IF('CT Min Var'!AL11&lt;=5000,'Feuille récapitulative CT'!$B$11+'Feuille récapitulative CT'!$C$11*'CT Min Var'!AL11,IF('CT Min Var'!AL11&lt;=50000,'Feuille récapitulative CT'!$B$12+'Feuille récapitulative CT'!$C$12*'CT Min Var'!AL11,'Feuille récapitulative CT'!$B$7+'Feuille récapitulative CT'!$C$7*'CT Min Var'!AL11))),IF(AL8="Pays-Bas",IF(AL11&lt;=2500,'Feuille récapitulative CT'!$B$10,IF('CT Min Var'!AL11&lt;=5000,'Feuille récapitulative CT'!$B$11+'Feuille récapitulative CT'!$C$11*'CT Min Var'!AL11,IF('CT Min Var'!AL11&lt;=50000,'Feuille récapitulative CT'!$B$12+'Feuille récapitulative CT'!$C$12*'CT Min Var'!AL11,'Feuille récapitulative CT'!$B$7+'Feuille récapitulative CT'!$C$7*'CT Min Var'!AL11))), IF(AL8="Allemagne",IF(AL11&lt;=2500,'Feuille récapitulative CT'!$B$16+'Feuille récapitulative CT'!$C$16*'CT Min Var'!AL11, IF(AL11&lt;=5000,'Feuille récapitulative CT'!$B$17+'Feuille récapitulative CT'!$C$17*'CT Min Var'!AL11,IF('CT Min Var'!AL11&lt;=50000,'Feuille récapitulative CT'!$B$18+'Feuille récapitulative CT'!$C$18*'CT Min Var'!AL11,'Feuille récapitulative CT'!$B$19+'Feuille récapitulative CT'!$C$19*'CT Min Var'!AL11))),IF(AL8="Italie",IF(AL11&lt;=2500,'Feuille récapitulative CT'!$B$22+'Feuille récapitulative CT'!$C$22*'CT Min Var'!AL11, IF(AL11&lt;=5000,'Feuille récapitulative CT'!$B$23+'Feuille récapitulative CT'!$C$23*'CT Min Var'!AL11,IF(AL11&lt;=50000,'Feuille récapitulative CT'!$B$24+'Feuille récapitulative CT'!$C$24*'CT Min Var'!AL11,'Feuille récapitulative CT'!$B$25+'Feuille récapitulative CT'!$C$25*'CT Min Var'!AL11))),IF(AL8="Espagne",IF(AL11&lt;=2500,'Feuille récapitulative CT'!$B$28,IF('CT Min Var'!AL11&lt;=5000,'Feuille récapitulative CT'!$B$29+'Feuille récapitulative CT'!$C$29*'CT Min Var'!AL11,IF('CT Min Var'!AL11&lt;=50000,'Feuille récapitulative CT'!$B$30+'Feuille récapitulative CT'!$C$30*'CT Min Var'!AL11,'Feuille récapitulative CT'!$B$31+'Feuille récapitulative CT'!$C$31*'CT Min Var'!AL11))),"PB")))))),0)</f>
        <v>3782.0148389349893</v>
      </c>
      <c r="AM15" s="85">
        <f>IF(AM9&gt;0,IF(AM8="Belgique",IF(AM11&lt;=2500,'Feuille récapitulative CT'!$B$4,IF('CT Min Var'!AM11&lt;=5000,'Feuille récapitulative CT'!$B$5+'Feuille récapitulative CT'!$C$5*'CT Min Var'!AM11,IF('CT Min Var'!AM11&lt;=50000,'Feuille récapitulative CT'!$B$6+'Feuille récapitulative CT'!$C$6*'CT Min Var'!AM11,'Feuille récapitulative CT'!$B$7+'Feuille récapitulative CT'!$C$7*'CT Min Var'!AM11))),IF(AM8="France",IF(AM11&lt;=2500,'Feuille récapitulative CT'!$B$10,IF('CT Min Var'!AM11&lt;=5000,'Feuille récapitulative CT'!$B$11+'Feuille récapitulative CT'!$C$11*'CT Min Var'!AM11,IF('CT Min Var'!AM11&lt;=50000,'Feuille récapitulative CT'!$B$12+'Feuille récapitulative CT'!$C$12*'CT Min Var'!AM11,'Feuille récapitulative CT'!$B$7+'Feuille récapitulative CT'!$C$7*'CT Min Var'!AM11))),IF(AM8="Pays-Bas",IF(AM11&lt;=2500,'Feuille récapitulative CT'!$B$10,IF('CT Min Var'!AM11&lt;=5000,'Feuille récapitulative CT'!$B$11+'Feuille récapitulative CT'!$C$11*'CT Min Var'!AM11,IF('CT Min Var'!AM11&lt;=50000,'Feuille récapitulative CT'!$B$12+'Feuille récapitulative CT'!$C$12*'CT Min Var'!AM11,'Feuille récapitulative CT'!$B$7+'Feuille récapitulative CT'!$C$7*'CT Min Var'!AM11))), IF(AM8="Allemagne",IF(AM11&lt;=2500,'Feuille récapitulative CT'!$B$16+'Feuille récapitulative CT'!$C$16*'CT Min Var'!AM11, IF(AM11&lt;=5000,'Feuille récapitulative CT'!$B$17+'Feuille récapitulative CT'!$C$17*'CT Min Var'!AM11,IF('CT Min Var'!AM11&lt;=50000,'Feuille récapitulative CT'!$B$18+'Feuille récapitulative CT'!$C$18*'CT Min Var'!AM11,'Feuille récapitulative CT'!$B$19+'Feuille récapitulative CT'!$C$19*'CT Min Var'!AM11))),IF(AM8="Italie",IF(AM11&lt;=2500,'Feuille récapitulative CT'!$B$22+'Feuille récapitulative CT'!$C$22*'CT Min Var'!AM11, IF(AM11&lt;=5000,'Feuille récapitulative CT'!$B$23+'Feuille récapitulative CT'!$C$23*'CT Min Var'!AM11,IF(AM11&lt;=50000,'Feuille récapitulative CT'!$B$24+'Feuille récapitulative CT'!$C$24*'CT Min Var'!AM11,'Feuille récapitulative CT'!$B$25+'Feuille récapitulative CT'!$C$25*'CT Min Var'!AM11))),IF(AM8="Espagne",IF(AM11&lt;=2500,'Feuille récapitulative CT'!$B$28,IF('CT Min Var'!AM11&lt;=5000,'Feuille récapitulative CT'!$B$29+'Feuille récapitulative CT'!$C$29*'CT Min Var'!AM11,IF('CT Min Var'!AM11&lt;=50000,'Feuille récapitulative CT'!$B$30+'Feuille récapitulative CT'!$C$30*'CT Min Var'!AM11,'Feuille récapitulative CT'!$B$31+'Feuille récapitulative CT'!$C$31*'CT Min Var'!AM11))),"PB")))))),0)</f>
        <v>5149.8123713962677</v>
      </c>
      <c r="AN15" s="85">
        <f>IF(AN9&gt;0,IF(AN8="Belgique",IF(AN11&lt;=2500,'Feuille récapitulative CT'!$B$4,IF('CT Min Var'!AN11&lt;=5000,'Feuille récapitulative CT'!$B$5+'Feuille récapitulative CT'!$C$5*'CT Min Var'!AN11,IF('CT Min Var'!AN11&lt;=50000,'Feuille récapitulative CT'!$B$6+'Feuille récapitulative CT'!$C$6*'CT Min Var'!AN11,'Feuille récapitulative CT'!$B$7+'Feuille récapitulative CT'!$C$7*'CT Min Var'!AN11))),IF(AN8="France",IF(AN11&lt;=2500,'Feuille récapitulative CT'!$B$10,IF('CT Min Var'!AN11&lt;=5000,'Feuille récapitulative CT'!$B$11+'Feuille récapitulative CT'!$C$11*'CT Min Var'!AN11,IF('CT Min Var'!AN11&lt;=50000,'Feuille récapitulative CT'!$B$12+'Feuille récapitulative CT'!$C$12*'CT Min Var'!AN11,'Feuille récapitulative CT'!$B$7+'Feuille récapitulative CT'!$C$7*'CT Min Var'!AN11))),IF(AN8="Pays-Bas",IF(AN11&lt;=2500,'Feuille récapitulative CT'!$B$10,IF('CT Min Var'!AN11&lt;=5000,'Feuille récapitulative CT'!$B$11+'Feuille récapitulative CT'!$C$11*'CT Min Var'!AN11,IF('CT Min Var'!AN11&lt;=50000,'Feuille récapitulative CT'!$B$12+'Feuille récapitulative CT'!$C$12*'CT Min Var'!AN11,'Feuille récapitulative CT'!$B$7+'Feuille récapitulative CT'!$C$7*'CT Min Var'!AN11))), IF(AN8="Allemagne",IF(AN11&lt;=2500,'Feuille récapitulative CT'!$B$16+'Feuille récapitulative CT'!$C$16*'CT Min Var'!AN11, IF(AN11&lt;=5000,'Feuille récapitulative CT'!$B$17+'Feuille récapitulative CT'!$C$17*'CT Min Var'!AN11,IF('CT Min Var'!AN11&lt;=50000,'Feuille récapitulative CT'!$B$18+'Feuille récapitulative CT'!$C$18*'CT Min Var'!AN11,'Feuille récapitulative CT'!$B$19+'Feuille récapitulative CT'!$C$19*'CT Min Var'!AN11))),IF(AN8="Italie",IF(AN11&lt;=2500,'Feuille récapitulative CT'!$B$22+'Feuille récapitulative CT'!$C$22*'CT Min Var'!AN11, IF(AN11&lt;=5000,'Feuille récapitulative CT'!$B$23+'Feuille récapitulative CT'!$C$23*'CT Min Var'!AN11,IF(AN11&lt;=50000,'Feuille récapitulative CT'!$B$24+'Feuille récapitulative CT'!$C$24*'CT Min Var'!AN11,'Feuille récapitulative CT'!$B$25+'Feuille récapitulative CT'!$C$25*'CT Min Var'!AN11))),IF(AN8="Espagne",IF(AN11&lt;=2500,'Feuille récapitulative CT'!$B$28,IF('CT Min Var'!AN11&lt;=5000,'Feuille récapitulative CT'!$B$29+'Feuille récapitulative CT'!$C$29*'CT Min Var'!AN11,IF('CT Min Var'!AN11&lt;=50000,'Feuille récapitulative CT'!$B$30+'Feuille récapitulative CT'!$C$30*'CT Min Var'!AN11,'Feuille récapitulative CT'!$B$31+'Feuille récapitulative CT'!$C$31*'CT Min Var'!AN11))),"PB")))))),0)</f>
        <v>0</v>
      </c>
      <c r="AO15" s="85">
        <f>IF(AO9&gt;0,IF(AO8="Belgique",IF(AO11&lt;=2500,'Feuille récapitulative CT'!$B$4,IF('CT Min Var'!AO11&lt;=5000,'Feuille récapitulative CT'!$B$5+'Feuille récapitulative CT'!$C$5*'CT Min Var'!AO11,IF('CT Min Var'!AO11&lt;=50000,'Feuille récapitulative CT'!$B$6+'Feuille récapitulative CT'!$C$6*'CT Min Var'!AO11,'Feuille récapitulative CT'!$B$7+'Feuille récapitulative CT'!$C$7*'CT Min Var'!AO11))),IF(AO8="France",IF(AO11&lt;=2500,'Feuille récapitulative CT'!$B$10,IF('CT Min Var'!AO11&lt;=5000,'Feuille récapitulative CT'!$B$11+'Feuille récapitulative CT'!$C$11*'CT Min Var'!AO11,IF('CT Min Var'!AO11&lt;=50000,'Feuille récapitulative CT'!$B$12+'Feuille récapitulative CT'!$C$12*'CT Min Var'!AO11,'Feuille récapitulative CT'!$B$7+'Feuille récapitulative CT'!$C$7*'CT Min Var'!AO11))),IF(AO8="Pays-Bas",IF(AO11&lt;=2500,'Feuille récapitulative CT'!$B$10,IF('CT Min Var'!AO11&lt;=5000,'Feuille récapitulative CT'!$B$11+'Feuille récapitulative CT'!$C$11*'CT Min Var'!AO11,IF('CT Min Var'!AO11&lt;=50000,'Feuille récapitulative CT'!$B$12+'Feuille récapitulative CT'!$C$12*'CT Min Var'!AO11,'Feuille récapitulative CT'!$B$7+'Feuille récapitulative CT'!$C$7*'CT Min Var'!AO11))), IF(AO8="Allemagne",IF(AO11&lt;=2500,'Feuille récapitulative CT'!$B$16+'Feuille récapitulative CT'!$C$16*'CT Min Var'!AO11, IF(AO11&lt;=5000,'Feuille récapitulative CT'!$B$17+'Feuille récapitulative CT'!$C$17*'CT Min Var'!AO11,IF('CT Min Var'!AO11&lt;=50000,'Feuille récapitulative CT'!$B$18+'Feuille récapitulative CT'!$C$18*'CT Min Var'!AO11,'Feuille récapitulative CT'!$B$19+'Feuille récapitulative CT'!$C$19*'CT Min Var'!AO11))),IF(AO8="Italie",IF(AO11&lt;=2500,'Feuille récapitulative CT'!$B$22+'Feuille récapitulative CT'!$C$22*'CT Min Var'!AO11, IF(AO11&lt;=5000,'Feuille récapitulative CT'!$B$23+'Feuille récapitulative CT'!$C$23*'CT Min Var'!AO11,IF(AO11&lt;=50000,'Feuille récapitulative CT'!$B$24+'Feuille récapitulative CT'!$C$24*'CT Min Var'!AO11,'Feuille récapitulative CT'!$B$25+'Feuille récapitulative CT'!$C$25*'CT Min Var'!AO11))),IF(AO8="Espagne",IF(AO11&lt;=2500,'Feuille récapitulative CT'!$B$28,IF('CT Min Var'!AO11&lt;=5000,'Feuille récapitulative CT'!$B$29+'Feuille récapitulative CT'!$C$29*'CT Min Var'!AO11,IF('CT Min Var'!AO11&lt;=50000,'Feuille récapitulative CT'!$B$30+'Feuille récapitulative CT'!$C$30*'CT Min Var'!AO11,'Feuille récapitulative CT'!$B$31+'Feuille récapitulative CT'!$C$31*'CT Min Var'!AO11))),"PB")))))),0)</f>
        <v>0</v>
      </c>
      <c r="AP15" s="85">
        <f>IF(AP9&gt;0,IF(AP8="Belgique",IF(AP11&lt;=2500,'Feuille récapitulative CT'!$B$4,IF('CT Min Var'!AP11&lt;=5000,'Feuille récapitulative CT'!$B$5+'Feuille récapitulative CT'!$C$5*'CT Min Var'!AP11,IF('CT Min Var'!AP11&lt;=50000,'Feuille récapitulative CT'!$B$6+'Feuille récapitulative CT'!$C$6*'CT Min Var'!AP11,'Feuille récapitulative CT'!$B$7+'Feuille récapitulative CT'!$C$7*'CT Min Var'!AP11))),IF(AP8="France",IF(AP11&lt;=2500,'Feuille récapitulative CT'!$B$10,IF('CT Min Var'!AP11&lt;=5000,'Feuille récapitulative CT'!$B$11+'Feuille récapitulative CT'!$C$11*'CT Min Var'!AP11,IF('CT Min Var'!AP11&lt;=50000,'Feuille récapitulative CT'!$B$12+'Feuille récapitulative CT'!$C$12*'CT Min Var'!AP11,'Feuille récapitulative CT'!$B$7+'Feuille récapitulative CT'!$C$7*'CT Min Var'!AP11))),IF(AP8="Pays-Bas",IF(AP11&lt;=2500,'Feuille récapitulative CT'!$B$10,IF('CT Min Var'!AP11&lt;=5000,'Feuille récapitulative CT'!$B$11+'Feuille récapitulative CT'!$C$11*'CT Min Var'!AP11,IF('CT Min Var'!AP11&lt;=50000,'Feuille récapitulative CT'!$B$12+'Feuille récapitulative CT'!$C$12*'CT Min Var'!AP11,'Feuille récapitulative CT'!$B$7+'Feuille récapitulative CT'!$C$7*'CT Min Var'!AP11))), IF(AP8="Allemagne",IF(AP11&lt;=2500,'Feuille récapitulative CT'!$B$16+'Feuille récapitulative CT'!$C$16*'CT Min Var'!AP11, IF(AP11&lt;=5000,'Feuille récapitulative CT'!$B$17+'Feuille récapitulative CT'!$C$17*'CT Min Var'!AP11,IF('CT Min Var'!AP11&lt;=50000,'Feuille récapitulative CT'!$B$18+'Feuille récapitulative CT'!$C$18*'CT Min Var'!AP11,'Feuille récapitulative CT'!$B$19+'Feuille récapitulative CT'!$C$19*'CT Min Var'!AP11))),IF(AP8="Italie",IF(AP11&lt;=2500,'Feuille récapitulative CT'!$B$22+'Feuille récapitulative CT'!$C$22*'CT Min Var'!AP11, IF(AP11&lt;=5000,'Feuille récapitulative CT'!$B$23+'Feuille récapitulative CT'!$C$23*'CT Min Var'!AP11,IF(AP11&lt;=50000,'Feuille récapitulative CT'!$B$24+'Feuille récapitulative CT'!$C$24*'CT Min Var'!AP11,'Feuille récapitulative CT'!$B$25+'Feuille récapitulative CT'!$C$25*'CT Min Var'!AP11))),IF(AP8="Espagne",IF(AP11&lt;=2500,'Feuille récapitulative CT'!$B$28,IF('CT Min Var'!AP11&lt;=5000,'Feuille récapitulative CT'!$B$29+'Feuille récapitulative CT'!$C$29*'CT Min Var'!AP11,IF('CT Min Var'!AP11&lt;=50000,'Feuille récapitulative CT'!$B$30+'Feuille récapitulative CT'!$C$30*'CT Min Var'!AP11,'Feuille récapitulative CT'!$B$31+'Feuille récapitulative CT'!$C$31*'CT Min Var'!AP11))),"PB")))))),0)</f>
        <v>0</v>
      </c>
      <c r="AQ15" s="85">
        <f>IF(AQ9&gt;0,IF(AQ8="Belgique",IF(AQ11&lt;=2500,'Feuille récapitulative CT'!$B$4,IF('CT Min Var'!AQ11&lt;=5000,'Feuille récapitulative CT'!$B$5+'Feuille récapitulative CT'!$C$5*'CT Min Var'!AQ11,IF('CT Min Var'!AQ11&lt;=50000,'Feuille récapitulative CT'!$B$6+'Feuille récapitulative CT'!$C$6*'CT Min Var'!AQ11,'Feuille récapitulative CT'!$B$7+'Feuille récapitulative CT'!$C$7*'CT Min Var'!AQ11))),IF(AQ8="France",IF(AQ11&lt;=2500,'Feuille récapitulative CT'!$B$10,IF('CT Min Var'!AQ11&lt;=5000,'Feuille récapitulative CT'!$B$11+'Feuille récapitulative CT'!$C$11*'CT Min Var'!AQ11,IF('CT Min Var'!AQ11&lt;=50000,'Feuille récapitulative CT'!$B$12+'Feuille récapitulative CT'!$C$12*'CT Min Var'!AQ11,'Feuille récapitulative CT'!$B$7+'Feuille récapitulative CT'!$C$7*'CT Min Var'!AQ11))),IF(AQ8="Pays-Bas",IF(AQ11&lt;=2500,'Feuille récapitulative CT'!$B$10,IF('CT Min Var'!AQ11&lt;=5000,'Feuille récapitulative CT'!$B$11+'Feuille récapitulative CT'!$C$11*'CT Min Var'!AQ11,IF('CT Min Var'!AQ11&lt;=50000,'Feuille récapitulative CT'!$B$12+'Feuille récapitulative CT'!$C$12*'CT Min Var'!AQ11,'Feuille récapitulative CT'!$B$7+'Feuille récapitulative CT'!$C$7*'CT Min Var'!AQ11))), IF(AQ8="Allemagne",IF(AQ11&lt;=2500,'Feuille récapitulative CT'!$B$16+'Feuille récapitulative CT'!$C$16*'CT Min Var'!AQ11, IF(AQ11&lt;=5000,'Feuille récapitulative CT'!$B$17+'Feuille récapitulative CT'!$C$17*'CT Min Var'!AQ11,IF('CT Min Var'!AQ11&lt;=50000,'Feuille récapitulative CT'!$B$18+'Feuille récapitulative CT'!$C$18*'CT Min Var'!AQ11,'Feuille récapitulative CT'!$B$19+'Feuille récapitulative CT'!$C$19*'CT Min Var'!AQ11))),IF(AQ8="Italie",IF(AQ11&lt;=2500,'Feuille récapitulative CT'!$B$22+'Feuille récapitulative CT'!$C$22*'CT Min Var'!AQ11, IF(AQ11&lt;=5000,'Feuille récapitulative CT'!$B$23+'Feuille récapitulative CT'!$C$23*'CT Min Var'!AQ11,IF(AQ11&lt;=50000,'Feuille récapitulative CT'!$B$24+'Feuille récapitulative CT'!$C$24*'CT Min Var'!AQ11,'Feuille récapitulative CT'!$B$25+'Feuille récapitulative CT'!$C$25*'CT Min Var'!AQ11))),IF(AQ8="Espagne",IF(AQ11&lt;=2500,'Feuille récapitulative CT'!$B$28,IF('CT Min Var'!AQ11&lt;=5000,'Feuille récapitulative CT'!$B$29+'Feuille récapitulative CT'!$C$29*'CT Min Var'!AQ11,IF('CT Min Var'!AQ11&lt;=50000,'Feuille récapitulative CT'!$B$30+'Feuille récapitulative CT'!$C$30*'CT Min Var'!AQ11,'Feuille récapitulative CT'!$B$31+'Feuille récapitulative CT'!$C$31*'CT Min Var'!AQ11))),"PB")))))),0)</f>
        <v>0</v>
      </c>
      <c r="AR15" s="85">
        <f>IF(AR9&gt;0,IF(AR8="Belgique",IF(AR11&lt;=2500,'Feuille récapitulative CT'!$B$4,IF('CT Min Var'!AR11&lt;=5000,'Feuille récapitulative CT'!$B$5+'Feuille récapitulative CT'!$C$5*'CT Min Var'!AR11,IF('CT Min Var'!AR11&lt;=50000,'Feuille récapitulative CT'!$B$6+'Feuille récapitulative CT'!$C$6*'CT Min Var'!AR11,'Feuille récapitulative CT'!$B$7+'Feuille récapitulative CT'!$C$7*'CT Min Var'!AR11))),IF(AR8="France",IF(AR11&lt;=2500,'Feuille récapitulative CT'!$B$10,IF('CT Min Var'!AR11&lt;=5000,'Feuille récapitulative CT'!$B$11+'Feuille récapitulative CT'!$C$11*'CT Min Var'!AR11,IF('CT Min Var'!AR11&lt;=50000,'Feuille récapitulative CT'!$B$12+'Feuille récapitulative CT'!$C$12*'CT Min Var'!AR11,'Feuille récapitulative CT'!$B$7+'Feuille récapitulative CT'!$C$7*'CT Min Var'!AR11))),IF(AR8="Pays-Bas",IF(AR11&lt;=2500,'Feuille récapitulative CT'!$B$10,IF('CT Min Var'!AR11&lt;=5000,'Feuille récapitulative CT'!$B$11+'Feuille récapitulative CT'!$C$11*'CT Min Var'!AR11,IF('CT Min Var'!AR11&lt;=50000,'Feuille récapitulative CT'!$B$12+'Feuille récapitulative CT'!$C$12*'CT Min Var'!AR11,'Feuille récapitulative CT'!$B$7+'Feuille récapitulative CT'!$C$7*'CT Min Var'!AR11))), IF(AR8="Allemagne",IF(AR11&lt;=2500,'Feuille récapitulative CT'!$B$16+'Feuille récapitulative CT'!$C$16*'CT Min Var'!AR11, IF(AR11&lt;=5000,'Feuille récapitulative CT'!$B$17+'Feuille récapitulative CT'!$C$17*'CT Min Var'!AR11,IF('CT Min Var'!AR11&lt;=50000,'Feuille récapitulative CT'!$B$18+'Feuille récapitulative CT'!$C$18*'CT Min Var'!AR11,'Feuille récapitulative CT'!$B$19+'Feuille récapitulative CT'!$C$19*'CT Min Var'!AR11))),IF(AR8="Italie",IF(AR11&lt;=2500,'Feuille récapitulative CT'!$B$22+'Feuille récapitulative CT'!$C$22*'CT Min Var'!AR11, IF(AR11&lt;=5000,'Feuille récapitulative CT'!$B$23+'Feuille récapitulative CT'!$C$23*'CT Min Var'!AR11,IF(AR11&lt;=50000,'Feuille récapitulative CT'!$B$24+'Feuille récapitulative CT'!$C$24*'CT Min Var'!AR11,'Feuille récapitulative CT'!$B$25+'Feuille récapitulative CT'!$C$25*'CT Min Var'!AR11))),IF(AR8="Espagne",IF(AR11&lt;=2500,'Feuille récapitulative CT'!$B$28,IF('CT Min Var'!AR11&lt;=5000,'Feuille récapitulative CT'!$B$29+'Feuille récapitulative CT'!$C$29*'CT Min Var'!AR11,IF('CT Min Var'!AR11&lt;=50000,'Feuille récapitulative CT'!$B$30+'Feuille récapitulative CT'!$C$30*'CT Min Var'!AR11,'Feuille récapitulative CT'!$B$31+'Feuille récapitulative CT'!$C$31*'CT Min Var'!AR11))),"PB")))))),0)</f>
        <v>0</v>
      </c>
      <c r="AS15" s="85">
        <f>IF(AS9&gt;0,IF(AS8="Belgique",IF(AS11&lt;=2500,'Feuille récapitulative CT'!$B$4,IF('CT Min Var'!AS11&lt;=5000,'Feuille récapitulative CT'!$B$5+'Feuille récapitulative CT'!$C$5*'CT Min Var'!AS11,IF('CT Min Var'!AS11&lt;=50000,'Feuille récapitulative CT'!$B$6+'Feuille récapitulative CT'!$C$6*'CT Min Var'!AS11,'Feuille récapitulative CT'!$B$7+'Feuille récapitulative CT'!$C$7*'CT Min Var'!AS11))),IF(AS8="France",IF(AS11&lt;=2500,'Feuille récapitulative CT'!$B$10,IF('CT Min Var'!AS11&lt;=5000,'Feuille récapitulative CT'!$B$11+'Feuille récapitulative CT'!$C$11*'CT Min Var'!AS11,IF('CT Min Var'!AS11&lt;=50000,'Feuille récapitulative CT'!$B$12+'Feuille récapitulative CT'!$C$12*'CT Min Var'!AS11,'Feuille récapitulative CT'!$B$7+'Feuille récapitulative CT'!$C$7*'CT Min Var'!AS11))),IF(AS8="Pays-Bas",IF(AS11&lt;=2500,'Feuille récapitulative CT'!$B$10,IF('CT Min Var'!AS11&lt;=5000,'Feuille récapitulative CT'!$B$11+'Feuille récapitulative CT'!$C$11*'CT Min Var'!AS11,IF('CT Min Var'!AS11&lt;=50000,'Feuille récapitulative CT'!$B$12+'Feuille récapitulative CT'!$C$12*'CT Min Var'!AS11,'Feuille récapitulative CT'!$B$7+'Feuille récapitulative CT'!$C$7*'CT Min Var'!AS11))), IF(AS8="Allemagne",IF(AS11&lt;=2500,'Feuille récapitulative CT'!$B$16+'Feuille récapitulative CT'!$C$16*'CT Min Var'!AS11, IF(AS11&lt;=5000,'Feuille récapitulative CT'!$B$17+'Feuille récapitulative CT'!$C$17*'CT Min Var'!AS11,IF('CT Min Var'!AS11&lt;=50000,'Feuille récapitulative CT'!$B$18+'Feuille récapitulative CT'!$C$18*'CT Min Var'!AS11,'Feuille récapitulative CT'!$B$19+'Feuille récapitulative CT'!$C$19*'CT Min Var'!AS11))),IF(AS8="Italie",IF(AS11&lt;=2500,'Feuille récapitulative CT'!$B$22+'Feuille récapitulative CT'!$C$22*'CT Min Var'!AS11, IF(AS11&lt;=5000,'Feuille récapitulative CT'!$B$23+'Feuille récapitulative CT'!$C$23*'CT Min Var'!AS11,IF(AS11&lt;=50000,'Feuille récapitulative CT'!$B$24+'Feuille récapitulative CT'!$C$24*'CT Min Var'!AS11,'Feuille récapitulative CT'!$B$25+'Feuille récapitulative CT'!$C$25*'CT Min Var'!AS11))),IF(AS8="Espagne",IF(AS11&lt;=2500,'Feuille récapitulative CT'!$B$28,IF('CT Min Var'!AS11&lt;=5000,'Feuille récapitulative CT'!$B$29+'Feuille récapitulative CT'!$C$29*'CT Min Var'!AS11,IF('CT Min Var'!AS11&lt;=50000,'Feuille récapitulative CT'!$B$30+'Feuille récapitulative CT'!$C$30*'CT Min Var'!AS11,'Feuille récapitulative CT'!$B$31+'Feuille récapitulative CT'!$C$31*'CT Min Var'!AS11))),"PB")))))),0)</f>
        <v>1324.3609175255485</v>
      </c>
      <c r="AT15" s="85">
        <f>IF(AT9&gt;0,IF(AT8="Belgique",IF(AT11&lt;=2500,'Feuille récapitulative CT'!$B$4,IF('CT Min Var'!AT11&lt;=5000,'Feuille récapitulative CT'!$B$5+'Feuille récapitulative CT'!$C$5*'CT Min Var'!AT11,IF('CT Min Var'!AT11&lt;=50000,'Feuille récapitulative CT'!$B$6+'Feuille récapitulative CT'!$C$6*'CT Min Var'!AT11,'Feuille récapitulative CT'!$B$7+'Feuille récapitulative CT'!$C$7*'CT Min Var'!AT11))),IF(AT8="France",IF(AT11&lt;=2500,'Feuille récapitulative CT'!$B$10,IF('CT Min Var'!AT11&lt;=5000,'Feuille récapitulative CT'!$B$11+'Feuille récapitulative CT'!$C$11*'CT Min Var'!AT11,IF('CT Min Var'!AT11&lt;=50000,'Feuille récapitulative CT'!$B$12+'Feuille récapitulative CT'!$C$12*'CT Min Var'!AT11,'Feuille récapitulative CT'!$B$7+'Feuille récapitulative CT'!$C$7*'CT Min Var'!AT11))),IF(AT8="Pays-Bas",IF(AT11&lt;=2500,'Feuille récapitulative CT'!$B$10,IF('CT Min Var'!AT11&lt;=5000,'Feuille récapitulative CT'!$B$11+'Feuille récapitulative CT'!$C$11*'CT Min Var'!AT11,IF('CT Min Var'!AT11&lt;=50000,'Feuille récapitulative CT'!$B$12+'Feuille récapitulative CT'!$C$12*'CT Min Var'!AT11,'Feuille récapitulative CT'!$B$7+'Feuille récapitulative CT'!$C$7*'CT Min Var'!AT11))), IF(AT8="Allemagne",IF(AT11&lt;=2500,'Feuille récapitulative CT'!$B$16+'Feuille récapitulative CT'!$C$16*'CT Min Var'!AT11, IF(AT11&lt;=5000,'Feuille récapitulative CT'!$B$17+'Feuille récapitulative CT'!$C$17*'CT Min Var'!AT11,IF('CT Min Var'!AT11&lt;=50000,'Feuille récapitulative CT'!$B$18+'Feuille récapitulative CT'!$C$18*'CT Min Var'!AT11,'Feuille récapitulative CT'!$B$19+'Feuille récapitulative CT'!$C$19*'CT Min Var'!AT11))),IF(AT8="Italie",IF(AT11&lt;=2500,'Feuille récapitulative CT'!$B$22+'Feuille récapitulative CT'!$C$22*'CT Min Var'!AT11, IF(AT11&lt;=5000,'Feuille récapitulative CT'!$B$23+'Feuille récapitulative CT'!$C$23*'CT Min Var'!AT11,IF(AT11&lt;=50000,'Feuille récapitulative CT'!$B$24+'Feuille récapitulative CT'!$C$24*'CT Min Var'!AT11,'Feuille récapitulative CT'!$B$25+'Feuille récapitulative CT'!$C$25*'CT Min Var'!AT11))),IF(AT8="Espagne",IF(AT11&lt;=2500,'Feuille récapitulative CT'!$B$28,IF('CT Min Var'!AT11&lt;=5000,'Feuille récapitulative CT'!$B$29+'Feuille récapitulative CT'!$C$29*'CT Min Var'!AT11,IF('CT Min Var'!AT11&lt;=50000,'Feuille récapitulative CT'!$B$30+'Feuille récapitulative CT'!$C$30*'CT Min Var'!AT11,'Feuille récapitulative CT'!$B$31+'Feuille récapitulative CT'!$C$31*'CT Min Var'!AT11))),"PB")))))),0)</f>
        <v>1378.6677230090072</v>
      </c>
      <c r="AU15" s="85">
        <f>IF(AU9&gt;0,IF(AU8="Belgique",IF(AU11&lt;=2500,'Feuille récapitulative CT'!$B$4,IF('CT Min Var'!AU11&lt;=5000,'Feuille récapitulative CT'!$B$5+'Feuille récapitulative CT'!$C$5*'CT Min Var'!AU11,IF('CT Min Var'!AU11&lt;=50000,'Feuille récapitulative CT'!$B$6+'Feuille récapitulative CT'!$C$6*'CT Min Var'!AU11,'Feuille récapitulative CT'!$B$7+'Feuille récapitulative CT'!$C$7*'CT Min Var'!AU11))),IF(AU8="France",IF(AU11&lt;=2500,'Feuille récapitulative CT'!$B$10,IF('CT Min Var'!AU11&lt;=5000,'Feuille récapitulative CT'!$B$11+'Feuille récapitulative CT'!$C$11*'CT Min Var'!AU11,IF('CT Min Var'!AU11&lt;=50000,'Feuille récapitulative CT'!$B$12+'Feuille récapitulative CT'!$C$12*'CT Min Var'!AU11,'Feuille récapitulative CT'!$B$7+'Feuille récapitulative CT'!$C$7*'CT Min Var'!AU11))),IF(AU8="Pays-Bas",IF(AU11&lt;=2500,'Feuille récapitulative CT'!$B$10,IF('CT Min Var'!AU11&lt;=5000,'Feuille récapitulative CT'!$B$11+'Feuille récapitulative CT'!$C$11*'CT Min Var'!AU11,IF('CT Min Var'!AU11&lt;=50000,'Feuille récapitulative CT'!$B$12+'Feuille récapitulative CT'!$C$12*'CT Min Var'!AU11,'Feuille récapitulative CT'!$B$7+'Feuille récapitulative CT'!$C$7*'CT Min Var'!AU11))), IF(AU8="Allemagne",IF(AU11&lt;=2500,'Feuille récapitulative CT'!$B$16+'Feuille récapitulative CT'!$C$16*'CT Min Var'!AU11, IF(AU11&lt;=5000,'Feuille récapitulative CT'!$B$17+'Feuille récapitulative CT'!$C$17*'CT Min Var'!AU11,IF('CT Min Var'!AU11&lt;=50000,'Feuille récapitulative CT'!$B$18+'Feuille récapitulative CT'!$C$18*'CT Min Var'!AU11,'Feuille récapitulative CT'!$B$19+'Feuille récapitulative CT'!$C$19*'CT Min Var'!AU11))),IF(AU8="Italie",IF(AU11&lt;=2500,'Feuille récapitulative CT'!$B$22+'Feuille récapitulative CT'!$C$22*'CT Min Var'!AU11, IF(AU11&lt;=5000,'Feuille récapitulative CT'!$B$23+'Feuille récapitulative CT'!$C$23*'CT Min Var'!AU11,IF(AU11&lt;=50000,'Feuille récapitulative CT'!$B$24+'Feuille récapitulative CT'!$C$24*'CT Min Var'!AU11,'Feuille récapitulative CT'!$B$25+'Feuille récapitulative CT'!$C$25*'CT Min Var'!AU11))),IF(AU8="Espagne",IF(AU11&lt;=2500,'Feuille récapitulative CT'!$B$28,IF('CT Min Var'!AU11&lt;=5000,'Feuille récapitulative CT'!$B$29+'Feuille récapitulative CT'!$C$29*'CT Min Var'!AU11,IF('CT Min Var'!AU11&lt;=50000,'Feuille récapitulative CT'!$B$30+'Feuille récapitulative CT'!$C$30*'CT Min Var'!AU11,'Feuille récapitulative CT'!$B$31+'Feuille récapitulative CT'!$C$31*'CT Min Var'!AU11))),"PB")))))),0)</f>
        <v>2961.6892556561002</v>
      </c>
      <c r="AV15" s="85">
        <f>IF(AV9&gt;0,IF(AV8="Belgique",IF(AV11&lt;=2500,'Feuille récapitulative CT'!$B$4,IF('CT Min Var'!AV11&lt;=5000,'Feuille récapitulative CT'!$B$5+'Feuille récapitulative CT'!$C$5*'CT Min Var'!AV11,IF('CT Min Var'!AV11&lt;=50000,'Feuille récapitulative CT'!$B$6+'Feuille récapitulative CT'!$C$6*'CT Min Var'!AV11,'Feuille récapitulative CT'!$B$7+'Feuille récapitulative CT'!$C$7*'CT Min Var'!AV11))),IF(AV8="France",IF(AV11&lt;=2500,'Feuille récapitulative CT'!$B$10,IF('CT Min Var'!AV11&lt;=5000,'Feuille récapitulative CT'!$B$11+'Feuille récapitulative CT'!$C$11*'CT Min Var'!AV11,IF('CT Min Var'!AV11&lt;=50000,'Feuille récapitulative CT'!$B$12+'Feuille récapitulative CT'!$C$12*'CT Min Var'!AV11,'Feuille récapitulative CT'!$B$7+'Feuille récapitulative CT'!$C$7*'CT Min Var'!AV11))),IF(AV8="Pays-Bas",IF(AV11&lt;=2500,'Feuille récapitulative CT'!$B$10,IF('CT Min Var'!AV11&lt;=5000,'Feuille récapitulative CT'!$B$11+'Feuille récapitulative CT'!$C$11*'CT Min Var'!AV11,IF('CT Min Var'!AV11&lt;=50000,'Feuille récapitulative CT'!$B$12+'Feuille récapitulative CT'!$C$12*'CT Min Var'!AV11,'Feuille récapitulative CT'!$B$7+'Feuille récapitulative CT'!$C$7*'CT Min Var'!AV11))), IF(AV8="Allemagne",IF(AV11&lt;=2500,'Feuille récapitulative CT'!$B$16+'Feuille récapitulative CT'!$C$16*'CT Min Var'!AV11, IF(AV11&lt;=5000,'Feuille récapitulative CT'!$B$17+'Feuille récapitulative CT'!$C$17*'CT Min Var'!AV11,IF('CT Min Var'!AV11&lt;=50000,'Feuille récapitulative CT'!$B$18+'Feuille récapitulative CT'!$C$18*'CT Min Var'!AV11,'Feuille récapitulative CT'!$B$19+'Feuille récapitulative CT'!$C$19*'CT Min Var'!AV11))),IF(AV8="Italie",IF(AV11&lt;=2500,'Feuille récapitulative CT'!$B$22+'Feuille récapitulative CT'!$C$22*'CT Min Var'!AV11, IF(AV11&lt;=5000,'Feuille récapitulative CT'!$B$23+'Feuille récapitulative CT'!$C$23*'CT Min Var'!AV11,IF(AV11&lt;=50000,'Feuille récapitulative CT'!$B$24+'Feuille récapitulative CT'!$C$24*'CT Min Var'!AV11,'Feuille récapitulative CT'!$B$25+'Feuille récapitulative CT'!$C$25*'CT Min Var'!AV11))),IF(AV8="Espagne",IF(AV11&lt;=2500,'Feuille récapitulative CT'!$B$28,IF('CT Min Var'!AV11&lt;=5000,'Feuille récapitulative CT'!$B$29+'Feuille récapitulative CT'!$C$29*'CT Min Var'!AV11,IF('CT Min Var'!AV11&lt;=50000,'Feuille récapitulative CT'!$B$30+'Feuille récapitulative CT'!$C$30*'CT Min Var'!AV11,'Feuille récapitulative CT'!$B$31+'Feuille récapitulative CT'!$C$31*'CT Min Var'!AV11))),"PB")))))),0)</f>
        <v>277.03576895808692</v>
      </c>
      <c r="AW15" s="85">
        <f>IF(AW9&gt;0,IF(AW8="Belgique",IF(AW11&lt;=2500,'Feuille récapitulative CT'!$B$4,IF('CT Min Var'!AW11&lt;=5000,'Feuille récapitulative CT'!$B$5+'Feuille récapitulative CT'!$C$5*'CT Min Var'!AW11,IF('CT Min Var'!AW11&lt;=50000,'Feuille récapitulative CT'!$B$6+'Feuille récapitulative CT'!$C$6*'CT Min Var'!AW11,'Feuille récapitulative CT'!$B$7+'Feuille récapitulative CT'!$C$7*'CT Min Var'!AW11))),IF(AW8="France",IF(AW11&lt;=2500,'Feuille récapitulative CT'!$B$10,IF('CT Min Var'!AW11&lt;=5000,'Feuille récapitulative CT'!$B$11+'Feuille récapitulative CT'!$C$11*'CT Min Var'!AW11,IF('CT Min Var'!AW11&lt;=50000,'Feuille récapitulative CT'!$B$12+'Feuille récapitulative CT'!$C$12*'CT Min Var'!AW11,'Feuille récapitulative CT'!$B$7+'Feuille récapitulative CT'!$C$7*'CT Min Var'!AW11))),IF(AW8="Pays-Bas",IF(AW11&lt;=2500,'Feuille récapitulative CT'!$B$10,IF('CT Min Var'!AW11&lt;=5000,'Feuille récapitulative CT'!$B$11+'Feuille récapitulative CT'!$C$11*'CT Min Var'!AW11,IF('CT Min Var'!AW11&lt;=50000,'Feuille récapitulative CT'!$B$12+'Feuille récapitulative CT'!$C$12*'CT Min Var'!AW11,'Feuille récapitulative CT'!$B$7+'Feuille récapitulative CT'!$C$7*'CT Min Var'!AW11))), IF(AW8="Allemagne",IF(AW11&lt;=2500,'Feuille récapitulative CT'!$B$16+'Feuille récapitulative CT'!$C$16*'CT Min Var'!AW11, IF(AW11&lt;=5000,'Feuille récapitulative CT'!$B$17+'Feuille récapitulative CT'!$C$17*'CT Min Var'!AW11,IF('CT Min Var'!AW11&lt;=50000,'Feuille récapitulative CT'!$B$18+'Feuille récapitulative CT'!$C$18*'CT Min Var'!AW11,'Feuille récapitulative CT'!$B$19+'Feuille récapitulative CT'!$C$19*'CT Min Var'!AW11))),IF(AW8="Italie",IF(AW11&lt;=2500,'Feuille récapitulative CT'!$B$22+'Feuille récapitulative CT'!$C$22*'CT Min Var'!AW11, IF(AW11&lt;=5000,'Feuille récapitulative CT'!$B$23+'Feuille récapitulative CT'!$C$23*'CT Min Var'!AW11,IF(AW11&lt;=50000,'Feuille récapitulative CT'!$B$24+'Feuille récapitulative CT'!$C$24*'CT Min Var'!AW11,'Feuille récapitulative CT'!$B$25+'Feuille récapitulative CT'!$C$25*'CT Min Var'!AW11))),IF(AW8="Espagne",IF(AW11&lt;=2500,'Feuille récapitulative CT'!$B$28,IF('CT Min Var'!AW11&lt;=5000,'Feuille récapitulative CT'!$B$29+'Feuille récapitulative CT'!$C$29*'CT Min Var'!AW11,IF('CT Min Var'!AW11&lt;=50000,'Feuille récapitulative CT'!$B$30+'Feuille récapitulative CT'!$C$30*'CT Min Var'!AW11,'Feuille récapitulative CT'!$B$31+'Feuille récapitulative CT'!$C$31*'CT Min Var'!AW11))),"PB")))))),0)</f>
        <v>665.05837216192731</v>
      </c>
      <c r="AX15" s="85">
        <f>IF(AX9&gt;0,IF(AX8="Belgique",IF(AX11&lt;=2500,'Feuille récapitulative CT'!$B$4,IF('CT Min Var'!AX11&lt;=5000,'Feuille récapitulative CT'!$B$5+'Feuille récapitulative CT'!$C$5*'CT Min Var'!AX11,IF('CT Min Var'!AX11&lt;=50000,'Feuille récapitulative CT'!$B$6+'Feuille récapitulative CT'!$C$6*'CT Min Var'!AX11,'Feuille récapitulative CT'!$B$7+'Feuille récapitulative CT'!$C$7*'CT Min Var'!AX11))),IF(AX8="France",IF(AX11&lt;=2500,'Feuille récapitulative CT'!$B$10,IF('CT Min Var'!AX11&lt;=5000,'Feuille récapitulative CT'!$B$11+'Feuille récapitulative CT'!$C$11*'CT Min Var'!AX11,IF('CT Min Var'!AX11&lt;=50000,'Feuille récapitulative CT'!$B$12+'Feuille récapitulative CT'!$C$12*'CT Min Var'!AX11,'Feuille récapitulative CT'!$B$7+'Feuille récapitulative CT'!$C$7*'CT Min Var'!AX11))),IF(AX8="Pays-Bas",IF(AX11&lt;=2500,'Feuille récapitulative CT'!$B$10,IF('CT Min Var'!AX11&lt;=5000,'Feuille récapitulative CT'!$B$11+'Feuille récapitulative CT'!$C$11*'CT Min Var'!AX11,IF('CT Min Var'!AX11&lt;=50000,'Feuille récapitulative CT'!$B$12+'Feuille récapitulative CT'!$C$12*'CT Min Var'!AX11,'Feuille récapitulative CT'!$B$7+'Feuille récapitulative CT'!$C$7*'CT Min Var'!AX11))), IF(AX8="Allemagne",IF(AX11&lt;=2500,'Feuille récapitulative CT'!$B$16+'Feuille récapitulative CT'!$C$16*'CT Min Var'!AX11, IF(AX11&lt;=5000,'Feuille récapitulative CT'!$B$17+'Feuille récapitulative CT'!$C$17*'CT Min Var'!AX11,IF('CT Min Var'!AX11&lt;=50000,'Feuille récapitulative CT'!$B$18+'Feuille récapitulative CT'!$C$18*'CT Min Var'!AX11,'Feuille récapitulative CT'!$B$19+'Feuille récapitulative CT'!$C$19*'CT Min Var'!AX11))),IF(AX8="Italie",IF(AX11&lt;=2500,'Feuille récapitulative CT'!$B$22+'Feuille récapitulative CT'!$C$22*'CT Min Var'!AX11, IF(AX11&lt;=5000,'Feuille récapitulative CT'!$B$23+'Feuille récapitulative CT'!$C$23*'CT Min Var'!AX11,IF(AX11&lt;=50000,'Feuille récapitulative CT'!$B$24+'Feuille récapitulative CT'!$C$24*'CT Min Var'!AX11,'Feuille récapitulative CT'!$B$25+'Feuille récapitulative CT'!$C$25*'CT Min Var'!AX11))),IF(AX8="Espagne",IF(AX11&lt;=2500,'Feuille récapitulative CT'!$B$28,IF('CT Min Var'!AX11&lt;=5000,'Feuille récapitulative CT'!$B$29+'Feuille récapitulative CT'!$C$29*'CT Min Var'!AX11,IF('CT Min Var'!AX11&lt;=50000,'Feuille récapitulative CT'!$B$30+'Feuille récapitulative CT'!$C$30*'CT Min Var'!AX11,'Feuille récapitulative CT'!$B$31+'Feuille récapitulative CT'!$C$31*'CT Min Var'!AX11))),"PB")))))),0)</f>
        <v>662.58581120163717</v>
      </c>
      <c r="AY15" s="85">
        <f>IF(AY9&gt;0,IF(AY8="Belgique",IF(AY11&lt;=2500,'Feuille récapitulative CT'!$B$4,IF('CT Min Var'!AY11&lt;=5000,'Feuille récapitulative CT'!$B$5+'Feuille récapitulative CT'!$C$5*'CT Min Var'!AY11,IF('CT Min Var'!AY11&lt;=50000,'Feuille récapitulative CT'!$B$6+'Feuille récapitulative CT'!$C$6*'CT Min Var'!AY11,'Feuille récapitulative CT'!$B$7+'Feuille récapitulative CT'!$C$7*'CT Min Var'!AY11))),IF(AY8="France",IF(AY11&lt;=2500,'Feuille récapitulative CT'!$B$10,IF('CT Min Var'!AY11&lt;=5000,'Feuille récapitulative CT'!$B$11+'Feuille récapitulative CT'!$C$11*'CT Min Var'!AY11,IF('CT Min Var'!AY11&lt;=50000,'Feuille récapitulative CT'!$B$12+'Feuille récapitulative CT'!$C$12*'CT Min Var'!AY11,'Feuille récapitulative CT'!$B$7+'Feuille récapitulative CT'!$C$7*'CT Min Var'!AY11))),IF(AY8="Pays-Bas",IF(AY11&lt;=2500,'Feuille récapitulative CT'!$B$10,IF('CT Min Var'!AY11&lt;=5000,'Feuille récapitulative CT'!$B$11+'Feuille récapitulative CT'!$C$11*'CT Min Var'!AY11,IF('CT Min Var'!AY11&lt;=50000,'Feuille récapitulative CT'!$B$12+'Feuille récapitulative CT'!$C$12*'CT Min Var'!AY11,'Feuille récapitulative CT'!$B$7+'Feuille récapitulative CT'!$C$7*'CT Min Var'!AY11))), IF(AY8="Allemagne",IF(AY11&lt;=2500,'Feuille récapitulative CT'!$B$16+'Feuille récapitulative CT'!$C$16*'CT Min Var'!AY11, IF(AY11&lt;=5000,'Feuille récapitulative CT'!$B$17+'Feuille récapitulative CT'!$C$17*'CT Min Var'!AY11,IF('CT Min Var'!AY11&lt;=50000,'Feuille récapitulative CT'!$B$18+'Feuille récapitulative CT'!$C$18*'CT Min Var'!AY11,'Feuille récapitulative CT'!$B$19+'Feuille récapitulative CT'!$C$19*'CT Min Var'!AY11))),IF(AY8="Italie",IF(AY11&lt;=2500,'Feuille récapitulative CT'!$B$22+'Feuille récapitulative CT'!$C$22*'CT Min Var'!AY11, IF(AY11&lt;=5000,'Feuille récapitulative CT'!$B$23+'Feuille récapitulative CT'!$C$23*'CT Min Var'!AY11,IF(AY11&lt;=50000,'Feuille récapitulative CT'!$B$24+'Feuille récapitulative CT'!$C$24*'CT Min Var'!AY11,'Feuille récapitulative CT'!$B$25+'Feuille récapitulative CT'!$C$25*'CT Min Var'!AY11))),IF(AY8="Espagne",IF(AY11&lt;=2500,'Feuille récapitulative CT'!$B$28,IF('CT Min Var'!AY11&lt;=5000,'Feuille récapitulative CT'!$B$29+'Feuille récapitulative CT'!$C$29*'CT Min Var'!AY11,IF('CT Min Var'!AY11&lt;=50000,'Feuille récapitulative CT'!$B$30+'Feuille récapitulative CT'!$C$30*'CT Min Var'!AY11,'Feuille récapitulative CT'!$B$31+'Feuille récapitulative CT'!$C$31*'CT Min Var'!AY11))),"PB")))))),0)</f>
        <v>0</v>
      </c>
      <c r="AZ15" s="85">
        <f>IF(AZ9&gt;0,IF(AZ8="Belgique",IF(AZ11&lt;=2500,'Feuille récapitulative CT'!$B$4,IF('CT Min Var'!AZ11&lt;=5000,'Feuille récapitulative CT'!$B$5+'Feuille récapitulative CT'!$C$5*'CT Min Var'!AZ11,IF('CT Min Var'!AZ11&lt;=50000,'Feuille récapitulative CT'!$B$6+'Feuille récapitulative CT'!$C$6*'CT Min Var'!AZ11,'Feuille récapitulative CT'!$B$7+'Feuille récapitulative CT'!$C$7*'CT Min Var'!AZ11))),IF(AZ8="France",IF(AZ11&lt;=2500,'Feuille récapitulative CT'!$B$10,IF('CT Min Var'!AZ11&lt;=5000,'Feuille récapitulative CT'!$B$11+'Feuille récapitulative CT'!$C$11*'CT Min Var'!AZ11,IF('CT Min Var'!AZ11&lt;=50000,'Feuille récapitulative CT'!$B$12+'Feuille récapitulative CT'!$C$12*'CT Min Var'!AZ11,'Feuille récapitulative CT'!$B$7+'Feuille récapitulative CT'!$C$7*'CT Min Var'!AZ11))),IF(AZ8="Pays-Bas",IF(AZ11&lt;=2500,'Feuille récapitulative CT'!$B$10,IF('CT Min Var'!AZ11&lt;=5000,'Feuille récapitulative CT'!$B$11+'Feuille récapitulative CT'!$C$11*'CT Min Var'!AZ11,IF('CT Min Var'!AZ11&lt;=50000,'Feuille récapitulative CT'!$B$12+'Feuille récapitulative CT'!$C$12*'CT Min Var'!AZ11,'Feuille récapitulative CT'!$B$7+'Feuille récapitulative CT'!$C$7*'CT Min Var'!AZ11))), IF(AZ8="Allemagne",IF(AZ11&lt;=2500,'Feuille récapitulative CT'!$B$16+'Feuille récapitulative CT'!$C$16*'CT Min Var'!AZ11, IF(AZ11&lt;=5000,'Feuille récapitulative CT'!$B$17+'Feuille récapitulative CT'!$C$17*'CT Min Var'!AZ11,IF('CT Min Var'!AZ11&lt;=50000,'Feuille récapitulative CT'!$B$18+'Feuille récapitulative CT'!$C$18*'CT Min Var'!AZ11,'Feuille récapitulative CT'!$B$19+'Feuille récapitulative CT'!$C$19*'CT Min Var'!AZ11))),IF(AZ8="Italie",IF(AZ11&lt;=2500,'Feuille récapitulative CT'!$B$22+'Feuille récapitulative CT'!$C$22*'CT Min Var'!AZ11, IF(AZ11&lt;=5000,'Feuille récapitulative CT'!$B$23+'Feuille récapitulative CT'!$C$23*'CT Min Var'!AZ11,IF(AZ11&lt;=50000,'Feuille récapitulative CT'!$B$24+'Feuille récapitulative CT'!$C$24*'CT Min Var'!AZ11,'Feuille récapitulative CT'!$B$25+'Feuille récapitulative CT'!$C$25*'CT Min Var'!AZ11))),IF(AZ8="Espagne",IF(AZ11&lt;=2500,'Feuille récapitulative CT'!$B$28,IF('CT Min Var'!AZ11&lt;=5000,'Feuille récapitulative CT'!$B$29+'Feuille récapitulative CT'!$C$29*'CT Min Var'!AZ11,IF('CT Min Var'!AZ11&lt;=50000,'Feuille récapitulative CT'!$B$30+'Feuille récapitulative CT'!$C$30*'CT Min Var'!AZ11,'Feuille récapitulative CT'!$B$31+'Feuille récapitulative CT'!$C$31*'CT Min Var'!AZ11))),"PB")))))),0)</f>
        <v>0</v>
      </c>
      <c r="BA15" s="85">
        <f>IF(BA9&gt;0,IF(BA8="Belgique",IF(BA11&lt;=2500,'Feuille récapitulative CT'!$B$4,IF('CT Min Var'!BA11&lt;=5000,'Feuille récapitulative CT'!$B$5+'Feuille récapitulative CT'!$C$5*'CT Min Var'!BA11,IF('CT Min Var'!BA11&lt;=50000,'Feuille récapitulative CT'!$B$6+'Feuille récapitulative CT'!$C$6*'CT Min Var'!BA11,'Feuille récapitulative CT'!$B$7+'Feuille récapitulative CT'!$C$7*'CT Min Var'!BA11))),IF(BA8="France",IF(BA11&lt;=2500,'Feuille récapitulative CT'!$B$10,IF('CT Min Var'!BA11&lt;=5000,'Feuille récapitulative CT'!$B$11+'Feuille récapitulative CT'!$C$11*'CT Min Var'!BA11,IF('CT Min Var'!BA11&lt;=50000,'Feuille récapitulative CT'!$B$12+'Feuille récapitulative CT'!$C$12*'CT Min Var'!BA11,'Feuille récapitulative CT'!$B$7+'Feuille récapitulative CT'!$C$7*'CT Min Var'!BA11))),IF(BA8="Pays-Bas",IF(BA11&lt;=2500,'Feuille récapitulative CT'!$B$10,IF('CT Min Var'!BA11&lt;=5000,'Feuille récapitulative CT'!$B$11+'Feuille récapitulative CT'!$C$11*'CT Min Var'!BA11,IF('CT Min Var'!BA11&lt;=50000,'Feuille récapitulative CT'!$B$12+'Feuille récapitulative CT'!$C$12*'CT Min Var'!BA11,'Feuille récapitulative CT'!$B$7+'Feuille récapitulative CT'!$C$7*'CT Min Var'!BA11))), IF(BA8="Allemagne",IF(BA11&lt;=2500,'Feuille récapitulative CT'!$B$16+'Feuille récapitulative CT'!$C$16*'CT Min Var'!BA11, IF(BA11&lt;=5000,'Feuille récapitulative CT'!$B$17+'Feuille récapitulative CT'!$C$17*'CT Min Var'!BA11,IF('CT Min Var'!BA11&lt;=50000,'Feuille récapitulative CT'!$B$18+'Feuille récapitulative CT'!$C$18*'CT Min Var'!BA11,'Feuille récapitulative CT'!$B$19+'Feuille récapitulative CT'!$C$19*'CT Min Var'!BA11))),IF(BA8="Italie",IF(BA11&lt;=2500,'Feuille récapitulative CT'!$B$22+'Feuille récapitulative CT'!$C$22*'CT Min Var'!BA11, IF(BA11&lt;=5000,'Feuille récapitulative CT'!$B$23+'Feuille récapitulative CT'!$C$23*'CT Min Var'!BA11,IF(BA11&lt;=50000,'Feuille récapitulative CT'!$B$24+'Feuille récapitulative CT'!$C$24*'CT Min Var'!BA11,'Feuille récapitulative CT'!$B$25+'Feuille récapitulative CT'!$C$25*'CT Min Var'!BA11))),IF(BA8="Espagne",IF(BA11&lt;=2500,'Feuille récapitulative CT'!$B$28,IF('CT Min Var'!BA11&lt;=5000,'Feuille récapitulative CT'!$B$29+'Feuille récapitulative CT'!$C$29*'CT Min Var'!BA11,IF('CT Min Var'!BA11&lt;=50000,'Feuille récapitulative CT'!$B$30+'Feuille récapitulative CT'!$C$30*'CT Min Var'!BA11,'Feuille récapitulative CT'!$B$31+'Feuille récapitulative CT'!$C$31*'CT Min Var'!BA11))),"PB")))))),0)</f>
        <v>0</v>
      </c>
      <c r="BB15" s="10"/>
      <c r="BC15" s="30"/>
      <c r="BG15" s="12"/>
    </row>
    <row r="16" spans="2:59">
      <c r="C16" s="8" t="s">
        <v>21</v>
      </c>
      <c r="D16" s="85">
        <f>D14+D15</f>
        <v>0</v>
      </c>
      <c r="E16" s="85">
        <f t="shared" ref="E16:BA16" si="4">E14+E15</f>
        <v>0</v>
      </c>
      <c r="F16" s="85">
        <f t="shared" si="4"/>
        <v>0</v>
      </c>
      <c r="G16" s="85">
        <f t="shared" si="4"/>
        <v>2925.5235354702309</v>
      </c>
      <c r="H16" s="85">
        <f t="shared" si="4"/>
        <v>0</v>
      </c>
      <c r="I16" s="85">
        <f t="shared" si="4"/>
        <v>0</v>
      </c>
      <c r="J16" s="85">
        <f t="shared" si="4"/>
        <v>0</v>
      </c>
      <c r="K16" s="85">
        <f>K14+K15</f>
        <v>1157.3639249754715</v>
      </c>
      <c r="L16" s="85">
        <f t="shared" si="4"/>
        <v>0</v>
      </c>
      <c r="M16" s="85">
        <f t="shared" si="4"/>
        <v>212.81696249669676</v>
      </c>
      <c r="N16" s="85">
        <f t="shared" si="4"/>
        <v>0</v>
      </c>
      <c r="O16" s="85">
        <f t="shared" si="4"/>
        <v>0</v>
      </c>
      <c r="P16" s="85">
        <f t="shared" si="4"/>
        <v>0</v>
      </c>
      <c r="Q16" s="85">
        <f t="shared" si="4"/>
        <v>0</v>
      </c>
      <c r="R16" s="85">
        <f t="shared" si="4"/>
        <v>0</v>
      </c>
      <c r="S16" s="85">
        <f t="shared" si="4"/>
        <v>0</v>
      </c>
      <c r="T16" s="85">
        <f t="shared" si="4"/>
        <v>0</v>
      </c>
      <c r="U16" s="85">
        <f t="shared" si="4"/>
        <v>0</v>
      </c>
      <c r="V16" s="85">
        <f t="shared" si="4"/>
        <v>0</v>
      </c>
      <c r="W16" s="85">
        <f t="shared" si="4"/>
        <v>3452.442349317133</v>
      </c>
      <c r="X16" s="85">
        <f t="shared" si="4"/>
        <v>0</v>
      </c>
      <c r="Y16" s="85">
        <f t="shared" si="4"/>
        <v>0</v>
      </c>
      <c r="Z16" s="85">
        <f t="shared" si="4"/>
        <v>0</v>
      </c>
      <c r="AA16" s="85">
        <f t="shared" si="4"/>
        <v>0</v>
      </c>
      <c r="AB16" s="85">
        <f t="shared" si="4"/>
        <v>0</v>
      </c>
      <c r="AC16" s="85">
        <f t="shared" si="4"/>
        <v>5508.8840009165924</v>
      </c>
      <c r="AD16" s="85">
        <f t="shared" si="4"/>
        <v>3173.2637212727918</v>
      </c>
      <c r="AE16" s="85">
        <f t="shared" si="4"/>
        <v>0</v>
      </c>
      <c r="AF16" s="85">
        <f t="shared" si="4"/>
        <v>3297.2622411310167</v>
      </c>
      <c r="AG16" s="85">
        <f t="shared" si="4"/>
        <v>0</v>
      </c>
      <c r="AH16" s="85">
        <f t="shared" si="4"/>
        <v>0</v>
      </c>
      <c r="AI16" s="85">
        <f t="shared" si="4"/>
        <v>0</v>
      </c>
      <c r="AJ16" s="85">
        <f t="shared" si="4"/>
        <v>0</v>
      </c>
      <c r="AK16" s="85">
        <f t="shared" si="4"/>
        <v>2877.3108296384116</v>
      </c>
      <c r="AL16" s="85">
        <f t="shared" si="4"/>
        <v>5382.0148389349888</v>
      </c>
      <c r="AM16" s="85">
        <f t="shared" si="4"/>
        <v>6749.8123713962677</v>
      </c>
      <c r="AN16" s="85">
        <f t="shared" si="4"/>
        <v>0</v>
      </c>
      <c r="AO16" s="85">
        <f t="shared" si="4"/>
        <v>0</v>
      </c>
      <c r="AP16" s="85">
        <f t="shared" si="4"/>
        <v>0</v>
      </c>
      <c r="AQ16" s="85">
        <f t="shared" si="4"/>
        <v>0</v>
      </c>
      <c r="AR16" s="85">
        <f t="shared" si="4"/>
        <v>0</v>
      </c>
      <c r="AS16" s="85">
        <f t="shared" si="4"/>
        <v>2924.3609175255488</v>
      </c>
      <c r="AT16" s="85">
        <f t="shared" si="4"/>
        <v>2978.6677230090072</v>
      </c>
      <c r="AU16" s="85">
        <f t="shared" si="4"/>
        <v>4561.6892556560997</v>
      </c>
      <c r="AV16" s="85">
        <f t="shared" si="4"/>
        <v>1217.7543709489814</v>
      </c>
      <c r="AW16" s="85">
        <f t="shared" si="4"/>
        <v>2265.0583721619273</v>
      </c>
      <c r="AX16" s="85">
        <f t="shared" si="4"/>
        <v>2055.5482734335301</v>
      </c>
      <c r="AY16" s="85">
        <f t="shared" si="4"/>
        <v>0</v>
      </c>
      <c r="AZ16" s="85">
        <f t="shared" si="4"/>
        <v>0</v>
      </c>
      <c r="BA16" s="85">
        <f t="shared" si="4"/>
        <v>0</v>
      </c>
      <c r="BB16" s="10"/>
      <c r="BC16" s="30"/>
      <c r="BG16" s="12"/>
    </row>
    <row r="17" spans="3:69">
      <c r="C17" s="8" t="s">
        <v>24</v>
      </c>
      <c r="D17" s="58">
        <f>D13-D16</f>
        <v>0</v>
      </c>
      <c r="E17" s="58">
        <f>E13-E16</f>
        <v>0</v>
      </c>
      <c r="F17" s="58">
        <f>F13-F16</f>
        <v>0</v>
      </c>
      <c r="G17" s="58">
        <f>G13-G16</f>
        <v>1410056.4256750597</v>
      </c>
      <c r="H17" s="58">
        <f t="shared" ref="H17:AZ17" si="5">H13-H16</f>
        <v>0</v>
      </c>
      <c r="I17" s="58">
        <f t="shared" si="5"/>
        <v>0</v>
      </c>
      <c r="J17" s="58">
        <f t="shared" si="5"/>
        <v>0</v>
      </c>
      <c r="K17" s="58">
        <f t="shared" si="5"/>
        <v>252344.52255145455</v>
      </c>
      <c r="L17" s="58">
        <f t="shared" si="5"/>
        <v>0</v>
      </c>
      <c r="M17" s="58">
        <f t="shared" si="5"/>
        <v>50030.872726480266</v>
      </c>
      <c r="N17" s="58">
        <f t="shared" si="5"/>
        <v>0</v>
      </c>
      <c r="O17" s="58">
        <f t="shared" si="5"/>
        <v>0</v>
      </c>
      <c r="P17" s="58">
        <f t="shared" si="5"/>
        <v>0</v>
      </c>
      <c r="Q17" s="58">
        <f t="shared" si="5"/>
        <v>0</v>
      </c>
      <c r="R17" s="58">
        <f t="shared" si="5"/>
        <v>0</v>
      </c>
      <c r="S17" s="58">
        <f t="shared" si="5"/>
        <v>0</v>
      </c>
      <c r="T17" s="58">
        <f t="shared" si="5"/>
        <v>0</v>
      </c>
      <c r="U17" s="58">
        <f t="shared" si="5"/>
        <v>0</v>
      </c>
      <c r="V17" s="58">
        <f t="shared" si="5"/>
        <v>0</v>
      </c>
      <c r="W17" s="58">
        <f t="shared" si="5"/>
        <v>841160.19435339025</v>
      </c>
      <c r="X17" s="58">
        <f t="shared" si="5"/>
        <v>0</v>
      </c>
      <c r="Y17" s="58">
        <f t="shared" si="5"/>
        <v>0</v>
      </c>
      <c r="Z17" s="58">
        <f t="shared" si="5"/>
        <v>0</v>
      </c>
      <c r="AA17" s="58">
        <f t="shared" si="5"/>
        <v>0</v>
      </c>
      <c r="AB17" s="58">
        <f t="shared" si="5"/>
        <v>0</v>
      </c>
      <c r="AC17" s="58">
        <f t="shared" si="5"/>
        <v>3973772.6060948218</v>
      </c>
      <c r="AD17" s="58">
        <f t="shared" si="5"/>
        <v>1641521.2079458702</v>
      </c>
      <c r="AE17" s="58">
        <f t="shared" si="5"/>
        <v>0</v>
      </c>
      <c r="AF17" s="58">
        <f t="shared" si="5"/>
        <v>658091.6456366264</v>
      </c>
      <c r="AG17" s="58">
        <f t="shared" si="5"/>
        <v>0</v>
      </c>
      <c r="AH17" s="58">
        <f t="shared" si="5"/>
        <v>0</v>
      </c>
      <c r="AI17" s="58">
        <f t="shared" si="5"/>
        <v>0</v>
      </c>
      <c r="AJ17" s="58">
        <f t="shared" si="5"/>
        <v>0</v>
      </c>
      <c r="AK17" s="58">
        <f t="shared" si="5"/>
        <v>1237410.6538658675</v>
      </c>
      <c r="AL17" s="58">
        <f t="shared" si="5"/>
        <v>1406069.9899980735</v>
      </c>
      <c r="AM17" s="58">
        <f t="shared" si="5"/>
        <v>3589626.0427590818</v>
      </c>
      <c r="AN17" s="58">
        <f t="shared" si="5"/>
        <v>0</v>
      </c>
      <c r="AO17" s="58">
        <f t="shared" si="5"/>
        <v>0</v>
      </c>
      <c r="AP17" s="58">
        <f t="shared" si="5"/>
        <v>0</v>
      </c>
      <c r="AQ17" s="58">
        <f t="shared" si="5"/>
        <v>0</v>
      </c>
      <c r="AR17" s="58">
        <f t="shared" si="5"/>
        <v>0</v>
      </c>
      <c r="AS17" s="58">
        <f t="shared" si="5"/>
        <v>1361109.9954539228</v>
      </c>
      <c r="AT17" s="58">
        <f t="shared" si="5"/>
        <v>853790.71630682785</v>
      </c>
      <c r="AU17" s="58">
        <f>AU13-AU16</f>
        <v>3239351.3068399364</v>
      </c>
      <c r="AV17" s="58">
        <f t="shared" si="5"/>
        <v>289629.33981832227</v>
      </c>
      <c r="AW17" s="58">
        <f t="shared" si="5"/>
        <v>640226.97919725615</v>
      </c>
      <c r="AX17" s="58">
        <f t="shared" si="5"/>
        <v>428544.28814572474</v>
      </c>
      <c r="AY17" s="58">
        <f t="shared" si="5"/>
        <v>0</v>
      </c>
      <c r="AZ17" s="193">
        <f t="shared" si="5"/>
        <v>0</v>
      </c>
      <c r="BA17" s="193">
        <f>BA13-BA16</f>
        <v>0</v>
      </c>
      <c r="BB17" s="78"/>
      <c r="BC17" s="30"/>
      <c r="BD17" s="77">
        <f>SUM(D17:BA17)</f>
        <v>21872736.787368715</v>
      </c>
      <c r="BG17" s="12"/>
    </row>
    <row r="18" spans="3:69" ht="14" thickBot="1">
      <c r="C18" s="13" t="s">
        <v>10</v>
      </c>
      <c r="D18" s="14">
        <f>IFERROR((D17/D11)-1,0)</f>
        <v>0</v>
      </c>
      <c r="E18" s="14">
        <f t="shared" ref="E18:J18" si="6">IFERROR((E17/E11)-1,0)</f>
        <v>0</v>
      </c>
      <c r="F18" s="14">
        <f t="shared" si="6"/>
        <v>0</v>
      </c>
      <c r="G18" s="14">
        <f t="shared" si="6"/>
        <v>0.12496149408734114</v>
      </c>
      <c r="H18" s="14">
        <f t="shared" si="6"/>
        <v>0</v>
      </c>
      <c r="I18" s="14">
        <f t="shared" si="6"/>
        <v>0</v>
      </c>
      <c r="J18" s="14">
        <f t="shared" si="6"/>
        <v>0</v>
      </c>
      <c r="K18" s="14">
        <f>IFERROR((K17/K11)-1,0)</f>
        <v>0.12610854151641138</v>
      </c>
      <c r="L18" s="14">
        <f t="shared" ref="L18:Y18" si="7">IFERROR((L17/L11)-1,0)</f>
        <v>0</v>
      </c>
      <c r="M18" s="14">
        <f t="shared" si="7"/>
        <v>5.9536142923061641E-2</v>
      </c>
      <c r="N18" s="14">
        <f t="shared" si="7"/>
        <v>0</v>
      </c>
      <c r="O18" s="14">
        <f t="shared" si="7"/>
        <v>0</v>
      </c>
      <c r="P18" s="14">
        <f t="shared" si="7"/>
        <v>0</v>
      </c>
      <c r="Q18" s="14">
        <f t="shared" si="7"/>
        <v>0</v>
      </c>
      <c r="R18" s="14">
        <f t="shared" si="7"/>
        <v>0</v>
      </c>
      <c r="S18" s="14">
        <f t="shared" si="7"/>
        <v>0</v>
      </c>
      <c r="T18" s="14">
        <f t="shared" si="7"/>
        <v>0</v>
      </c>
      <c r="U18" s="14">
        <f t="shared" si="7"/>
        <v>0</v>
      </c>
      <c r="V18" s="14">
        <f t="shared" si="7"/>
        <v>0</v>
      </c>
      <c r="W18" s="14">
        <f t="shared" si="7"/>
        <v>5.8691512779263988E-2</v>
      </c>
      <c r="X18" s="14">
        <f t="shared" si="7"/>
        <v>0</v>
      </c>
      <c r="Y18" s="14">
        <f t="shared" si="7"/>
        <v>0</v>
      </c>
      <c r="Z18" s="14">
        <f>IFERROR((Z17/Z11)-1,0)</f>
        <v>0</v>
      </c>
      <c r="AA18" s="14">
        <f t="shared" ref="AA18:AT18" si="8">IFERROR((AA17/AA11)-1,0)</f>
        <v>0</v>
      </c>
      <c r="AB18" s="14">
        <f t="shared" si="8"/>
        <v>0</v>
      </c>
      <c r="AC18" s="14">
        <f t="shared" si="8"/>
        <v>7.9977235890791087E-2</v>
      </c>
      <c r="AD18" s="14">
        <f t="shared" si="8"/>
        <v>0.10459614079481061</v>
      </c>
      <c r="AE18" s="14">
        <f t="shared" si="8"/>
        <v>0</v>
      </c>
      <c r="AF18" s="14">
        <f t="shared" si="8"/>
        <v>3.9717201626235488E-2</v>
      </c>
      <c r="AG18" s="14">
        <f t="shared" si="8"/>
        <v>0</v>
      </c>
      <c r="AH18" s="14">
        <f t="shared" si="8"/>
        <v>0</v>
      </c>
      <c r="AI18" s="14">
        <f t="shared" si="8"/>
        <v>0</v>
      </c>
      <c r="AJ18" s="14">
        <f t="shared" si="8"/>
        <v>0</v>
      </c>
      <c r="AK18" s="14">
        <f t="shared" si="8"/>
        <v>2.4220101045361986E-2</v>
      </c>
      <c r="AL18" s="14">
        <f t="shared" si="8"/>
        <v>-3.0772382581215618E-3</v>
      </c>
      <c r="AM18" s="14">
        <f t="shared" si="8"/>
        <v>0.16045569414919059</v>
      </c>
      <c r="AN18" s="14">
        <f t="shared" si="8"/>
        <v>0</v>
      </c>
      <c r="AO18" s="14">
        <f t="shared" si="8"/>
        <v>0</v>
      </c>
      <c r="AP18" s="14">
        <f t="shared" si="8"/>
        <v>0</v>
      </c>
      <c r="AQ18" s="14">
        <f t="shared" si="8"/>
        <v>0</v>
      </c>
      <c r="AR18" s="14">
        <f t="shared" si="8"/>
        <v>0</v>
      </c>
      <c r="AS18" s="14">
        <f t="shared" si="8"/>
        <v>8.685812777578672E-2</v>
      </c>
      <c r="AT18" s="14">
        <f t="shared" si="8"/>
        <v>3.1009300120435457E-2</v>
      </c>
      <c r="AU18" s="14">
        <f>IFERROR((AU17/AU11)-1,0)</f>
        <v>0.16106918009109195</v>
      </c>
      <c r="AV18" s="14">
        <f t="shared" ref="AV18:AZ18" si="9">IFERROR((AV17/AV11)-1,0)</f>
        <v>7.758333599311551E-2</v>
      </c>
      <c r="AW18" s="14">
        <f t="shared" si="9"/>
        <v>1.1138698635397626E-2</v>
      </c>
      <c r="AX18" s="14">
        <f t="shared" si="9"/>
        <v>7.6773458853150567E-2</v>
      </c>
      <c r="AY18" s="14">
        <f t="shared" si="9"/>
        <v>0</v>
      </c>
      <c r="AZ18" s="194">
        <f t="shared" si="9"/>
        <v>0</v>
      </c>
      <c r="BA18" s="194">
        <f>IFERROR((BA17/BA11)-1,0)</f>
        <v>0</v>
      </c>
      <c r="BB18" s="15"/>
      <c r="BC18" s="16"/>
      <c r="BD18" s="79">
        <f>(BD17-BD11)/BD11</f>
        <v>9.3636846900550894E-2</v>
      </c>
      <c r="BG18" s="12"/>
    </row>
    <row r="19" spans="3:69" ht="15" thickTop="1" thickBot="1">
      <c r="BG19" s="12"/>
    </row>
    <row r="20" spans="3:69">
      <c r="C20" s="17" t="s">
        <v>11</v>
      </c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42"/>
      <c r="BA20" s="196"/>
      <c r="BG20" s="12"/>
    </row>
    <row r="21" spans="3:69" ht="14" thickBot="1">
      <c r="C21" s="21"/>
      <c r="D21" s="22" t="str">
        <f>D7</f>
        <v>AB INBEV</v>
      </c>
      <c r="E21" s="22" t="str">
        <f t="shared" ref="E21:BA21" si="10">E7</f>
        <v>LVMH</v>
      </c>
      <c r="F21" s="22" t="str">
        <f t="shared" si="10"/>
        <v>TOTAL</v>
      </c>
      <c r="G21" s="22" t="str">
        <f t="shared" si="10"/>
        <v>UNILEVER</v>
      </c>
      <c r="H21" s="22" t="str">
        <f t="shared" si="10"/>
        <v>SAP</v>
      </c>
      <c r="I21" s="22" t="str">
        <f t="shared" si="10"/>
        <v>L'ORÉAL</v>
      </c>
      <c r="J21" s="22" t="str">
        <f t="shared" si="10"/>
        <v>SIEMENS</v>
      </c>
      <c r="K21" s="22" t="str">
        <f t="shared" si="10"/>
        <v>INDITEX</v>
      </c>
      <c r="L21" s="22" t="str">
        <f t="shared" si="10"/>
        <v>BAYER</v>
      </c>
      <c r="M21" s="22" t="str">
        <f t="shared" si="10"/>
        <v>SANOFI</v>
      </c>
      <c r="N21" s="22" t="str">
        <f t="shared" si="10"/>
        <v>AIRBUS SE</v>
      </c>
      <c r="O21" s="22" t="str">
        <f t="shared" si="10"/>
        <v>ALLIANZ</v>
      </c>
      <c r="P21" s="22" t="str">
        <f t="shared" si="10"/>
        <v>BASF</v>
      </c>
      <c r="Q21" s="22" t="str">
        <f t="shared" si="10"/>
        <v>BANCO SANTANDER</v>
      </c>
      <c r="R21" s="22" t="str">
        <f t="shared" si="10"/>
        <v>ASML HOLDING</v>
      </c>
      <c r="S21" s="22" t="str">
        <f t="shared" si="10"/>
        <v>VOLKSWAGEN</v>
      </c>
      <c r="T21" s="22" t="str">
        <f t="shared" si="10"/>
        <v>BNP PARIBAS</v>
      </c>
      <c r="U21" s="22" t="str">
        <f t="shared" si="10"/>
        <v>DEUTSCHE TELEKOM</v>
      </c>
      <c r="V21" s="22" t="str">
        <f t="shared" si="10"/>
        <v>DAIMLER</v>
      </c>
      <c r="W21" s="22" t="str">
        <f t="shared" si="10"/>
        <v>ENI</v>
      </c>
      <c r="X21" s="22" t="str">
        <f t="shared" si="10"/>
        <v>BMW</v>
      </c>
      <c r="Y21" s="22" t="str">
        <f t="shared" si="10"/>
        <v>AXA</v>
      </c>
      <c r="Z21" s="22" t="str">
        <f t="shared" si="10"/>
        <v>VINCI</v>
      </c>
      <c r="AA21" s="22" t="str">
        <f t="shared" si="10"/>
        <v>ENEL</v>
      </c>
      <c r="AB21" s="22" t="str">
        <f t="shared" si="10"/>
        <v>ING GROEP</v>
      </c>
      <c r="AC21" s="22" t="str">
        <f t="shared" si="10"/>
        <v>AIR LIQUIDE</v>
      </c>
      <c r="AD21" s="22" t="str">
        <f t="shared" si="10"/>
        <v>DANONE</v>
      </c>
      <c r="AE21" s="22" t="str">
        <f t="shared" si="10"/>
        <v>SAFRAN</v>
      </c>
      <c r="AF21" s="22" t="str">
        <f t="shared" si="10"/>
        <v>IBERDROLA</v>
      </c>
      <c r="AG21" s="22" t="str">
        <f t="shared" si="10"/>
        <v>INTESA SANPAOLO</v>
      </c>
      <c r="AH21" s="22" t="str">
        <f t="shared" si="10"/>
        <v>SCHNEIDER ELECTRIC SE</v>
      </c>
      <c r="AI21" s="22" t="str">
        <f t="shared" si="10"/>
        <v>BANCO BILBAO</v>
      </c>
      <c r="AJ21" s="22" t="str">
        <f t="shared" si="10"/>
        <v>ADIDAS</v>
      </c>
      <c r="AK21" s="22" t="str">
        <f t="shared" si="10"/>
        <v>ORANGE</v>
      </c>
      <c r="AL21" s="22" t="str">
        <f t="shared" si="10"/>
        <v>TELEFONICA</v>
      </c>
      <c r="AM21" s="22" t="str">
        <f t="shared" si="10"/>
        <v>FRESENIUS</v>
      </c>
      <c r="AN21" s="22" t="str">
        <f t="shared" si="10"/>
        <v>DEUTSCHE POST</v>
      </c>
      <c r="AO21" s="22" t="str">
        <f t="shared" si="10"/>
        <v>ROYAL PHILIPS</v>
      </c>
      <c r="AP21" s="22" t="str">
        <f t="shared" si="10"/>
        <v>ENGIE</v>
      </c>
      <c r="AQ21" s="22" t="str">
        <f t="shared" si="10"/>
        <v>SOCIÉTÉ GÉNÉRALE</v>
      </c>
      <c r="AR21" s="22" t="str">
        <f t="shared" si="10"/>
        <v>NOKIA</v>
      </c>
      <c r="AS21" s="22" t="str">
        <f t="shared" si="10"/>
        <v>VIVENDI</v>
      </c>
      <c r="AT21" s="22" t="str">
        <f t="shared" si="10"/>
        <v>MUENCHENER RUECKVERSICHERUNGS</v>
      </c>
      <c r="AU21" s="22" t="str">
        <f t="shared" si="10"/>
        <v>ESSILOR INTERNATIONAL</v>
      </c>
      <c r="AV21" s="22" t="str">
        <f t="shared" si="10"/>
        <v>UNIBAIL-RODAMCO-WESTFIELD</v>
      </c>
      <c r="AW21" s="22" t="str">
        <f t="shared" si="10"/>
        <v>AHOLD DELHAIZE</v>
      </c>
      <c r="AX21" s="22" t="str">
        <f t="shared" si="10"/>
        <v>CRH PLC</v>
      </c>
      <c r="AY21" s="22" t="str">
        <f t="shared" si="10"/>
        <v>SAINT-GOBAIN</v>
      </c>
      <c r="AZ21" s="190" t="str">
        <f t="shared" si="10"/>
        <v>E.ON</v>
      </c>
      <c r="BA21" s="190" t="str">
        <f t="shared" si="10"/>
        <v>DEUTSCHE BANK</v>
      </c>
      <c r="BG21" s="12"/>
      <c r="BM21" s="23"/>
      <c r="BN21" s="24"/>
      <c r="BO21" s="24"/>
      <c r="BP21" s="24"/>
      <c r="BQ21" s="24"/>
    </row>
    <row r="22" spans="3:69" ht="14" thickBot="1">
      <c r="C22" s="25" t="str">
        <f>'Matrice Var-Covar'!B58</f>
        <v>AB INBEV</v>
      </c>
      <c r="D22" s="99">
        <f>'Matrice Var-Covar'!C58</f>
        <v>6.3411245497655117E-2</v>
      </c>
      <c r="E22" s="99">
        <f>'Matrice Var-Covar'!D58</f>
        <v>2.032949561832384E-2</v>
      </c>
      <c r="F22" s="99">
        <f>'Matrice Var-Covar'!E58</f>
        <v>1.1664978233085712E-2</v>
      </c>
      <c r="G22" s="99">
        <f>'Matrice Var-Covar'!F58</f>
        <v>1.5495446490117425E-2</v>
      </c>
      <c r="H22" s="99">
        <f>'Matrice Var-Covar'!G58</f>
        <v>1.6677620240870397E-2</v>
      </c>
      <c r="I22" s="99">
        <f>'Matrice Var-Covar'!H58</f>
        <v>1.2800009418988931E-2</v>
      </c>
      <c r="J22" s="99">
        <f>'Matrice Var-Covar'!I58</f>
        <v>2.1819028773262097E-2</v>
      </c>
      <c r="K22" s="99">
        <f>'Matrice Var-Covar'!J58</f>
        <v>9.375804483153876E-3</v>
      </c>
      <c r="L22" s="99">
        <f>'Matrice Var-Covar'!K58</f>
        <v>2.2761592829932956E-2</v>
      </c>
      <c r="M22" s="99">
        <f>'Matrice Var-Covar'!L58</f>
        <v>1.5180890913087879E-2</v>
      </c>
      <c r="N22" s="99">
        <f>'Matrice Var-Covar'!M58</f>
        <v>2.4522500792571365E-2</v>
      </c>
      <c r="O22" s="99">
        <f>'Matrice Var-Covar'!N58</f>
        <v>1.5389763283458365E-2</v>
      </c>
      <c r="P22" s="99">
        <f>'Matrice Var-Covar'!O58</f>
        <v>2.2002422481048611E-2</v>
      </c>
      <c r="Q22" s="99">
        <f>'Matrice Var-Covar'!P58</f>
        <v>7.213708571149881E-3</v>
      </c>
      <c r="R22" s="99">
        <f>'Matrice Var-Covar'!Q58</f>
        <v>1.7799467210623324E-2</v>
      </c>
      <c r="S22" s="99">
        <f>'Matrice Var-Covar'!R58</f>
        <v>3.9614472707809684E-2</v>
      </c>
      <c r="T22" s="99">
        <f>'Matrice Var-Covar'!S58</f>
        <v>9.9946029390676708E-3</v>
      </c>
      <c r="U22" s="99">
        <f>'Matrice Var-Covar'!T58</f>
        <v>9.0224828676412159E-3</v>
      </c>
      <c r="V22" s="99">
        <f>'Matrice Var-Covar'!U58</f>
        <v>3.0295406991316557E-2</v>
      </c>
      <c r="W22" s="99">
        <f>'Matrice Var-Covar'!V58</f>
        <v>1.1521079779024411E-2</v>
      </c>
      <c r="X22" s="99">
        <f>'Matrice Var-Covar'!W58</f>
        <v>1.9604294499951234E-2</v>
      </c>
      <c r="Y22" s="99">
        <f>'Matrice Var-Covar'!X58</f>
        <v>1.6846051353877366E-2</v>
      </c>
      <c r="Z22" s="99">
        <f>'Matrice Var-Covar'!Y58</f>
        <v>1.0645921952799672E-2</v>
      </c>
      <c r="AA22" s="99">
        <f>'Matrice Var-Covar'!Z58</f>
        <v>1.0999119853832107E-2</v>
      </c>
      <c r="AB22" s="99">
        <f>'Matrice Var-Covar'!AA58</f>
        <v>3.0114785578466412E-2</v>
      </c>
      <c r="AC22" s="99">
        <f>'Matrice Var-Covar'!AB58</f>
        <v>5.4811574337614256E-3</v>
      </c>
      <c r="AD22" s="99">
        <f>'Matrice Var-Covar'!AC58</f>
        <v>1.1716479785799577E-2</v>
      </c>
      <c r="AE22" s="99">
        <f>'Matrice Var-Covar'!AD58</f>
        <v>2.0750512807671803E-2</v>
      </c>
      <c r="AF22" s="99">
        <f>'Matrice Var-Covar'!AE58</f>
        <v>8.1723183631819199E-3</v>
      </c>
      <c r="AG22" s="99">
        <f>'Matrice Var-Covar'!AF58</f>
        <v>1.0034112492042821E-2</v>
      </c>
      <c r="AH22" s="99">
        <f>'Matrice Var-Covar'!AG58</f>
        <v>1.9557139654812396E-2</v>
      </c>
      <c r="AI22" s="99">
        <f>'Matrice Var-Covar'!AH58</f>
        <v>6.4380592627687585E-3</v>
      </c>
      <c r="AJ22" s="99">
        <f>'Matrice Var-Covar'!AI58</f>
        <v>2.5287048805010603E-2</v>
      </c>
      <c r="AK22" s="99">
        <f>'Matrice Var-Covar'!AJ58</f>
        <v>6.2649297694940768E-3</v>
      </c>
      <c r="AL22" s="99">
        <f>'Matrice Var-Covar'!AK58</f>
        <v>-8.1301640882718951E-4</v>
      </c>
      <c r="AM22" s="99">
        <f>'Matrice Var-Covar'!AL58</f>
        <v>1.2050257060128713E-2</v>
      </c>
      <c r="AN22" s="99">
        <f>'Matrice Var-Covar'!AM58</f>
        <v>1.3665072498824014E-2</v>
      </c>
      <c r="AO22" s="99">
        <f>'Matrice Var-Covar'!AN58</f>
        <v>2.9975212957598616E-2</v>
      </c>
      <c r="AP22" s="99">
        <f>'Matrice Var-Covar'!AO58</f>
        <v>2.1551516973592304E-2</v>
      </c>
      <c r="AQ22" s="99">
        <f>'Matrice Var-Covar'!AP58</f>
        <v>2.4751460019485666E-2</v>
      </c>
      <c r="AR22" s="99">
        <f>'Matrice Var-Covar'!AQ58</f>
        <v>1.9551777360850113E-2</v>
      </c>
      <c r="AS22" s="99">
        <f>'Matrice Var-Covar'!AR58</f>
        <v>6.3291223000327421E-3</v>
      </c>
      <c r="AT22" s="99">
        <f>'Matrice Var-Covar'!AS58</f>
        <v>-3.0619025792926551E-3</v>
      </c>
      <c r="AU22" s="99">
        <f>'Matrice Var-Covar'!AT58</f>
        <v>1.5051661892132017E-2</v>
      </c>
      <c r="AV22" s="99">
        <f>'Matrice Var-Covar'!AU58</f>
        <v>2.0309741686304086E-2</v>
      </c>
      <c r="AW22" s="99">
        <f>'Matrice Var-Covar'!AV58</f>
        <v>-1.6822964357212786E-2</v>
      </c>
      <c r="AX22" s="99">
        <f>'Matrice Var-Covar'!AW58</f>
        <v>1.5640410367564882E-2</v>
      </c>
      <c r="AY22" s="99">
        <f>'Matrice Var-Covar'!AX58</f>
        <v>1.7821925495722892E-2</v>
      </c>
      <c r="AZ22" s="197">
        <f>'Matrice Var-Covar'!AY58</f>
        <v>1.9731573223240498E-2</v>
      </c>
      <c r="BA22" s="197">
        <f>'Matrice Var-Covar'!AZ58</f>
        <v>1.666181118205649E-2</v>
      </c>
      <c r="BG22" s="12"/>
      <c r="BM22" s="26"/>
      <c r="BN22" s="26"/>
      <c r="BO22" s="26"/>
      <c r="BP22" s="26"/>
      <c r="BQ22" s="26"/>
    </row>
    <row r="23" spans="3:69" ht="14" thickBot="1">
      <c r="C23" s="25" t="str">
        <f>'Matrice Var-Covar'!B59</f>
        <v>LVMH</v>
      </c>
      <c r="D23" s="99">
        <f>'Matrice Var-Covar'!C59</f>
        <v>2.032949561832384E-2</v>
      </c>
      <c r="E23" s="99">
        <f>'Matrice Var-Covar'!D59</f>
        <v>5.0910510569864571E-2</v>
      </c>
      <c r="F23" s="99">
        <f>'Matrice Var-Covar'!E59</f>
        <v>1.9599560294121288E-2</v>
      </c>
      <c r="G23" s="99">
        <f>'Matrice Var-Covar'!F59</f>
        <v>1.234684559054825E-2</v>
      </c>
      <c r="H23" s="99">
        <f>'Matrice Var-Covar'!G59</f>
        <v>2.4173351336650349E-2</v>
      </c>
      <c r="I23" s="99">
        <f>'Matrice Var-Covar'!H59</f>
        <v>2.0689212080246849E-2</v>
      </c>
      <c r="J23" s="99">
        <f>'Matrice Var-Covar'!I59</f>
        <v>3.3235952549399067E-2</v>
      </c>
      <c r="K23" s="99">
        <f>'Matrice Var-Covar'!J59</f>
        <v>4.3703056110163578E-3</v>
      </c>
      <c r="L23" s="99">
        <f>'Matrice Var-Covar'!K59</f>
        <v>2.4785290583496315E-2</v>
      </c>
      <c r="M23" s="99">
        <f>'Matrice Var-Covar'!L59</f>
        <v>1.1595349892618232E-2</v>
      </c>
      <c r="N23" s="99">
        <f>'Matrice Var-Covar'!M59</f>
        <v>3.5160471792206875E-2</v>
      </c>
      <c r="O23" s="99">
        <f>'Matrice Var-Covar'!N59</f>
        <v>3.4657308475963475E-2</v>
      </c>
      <c r="P23" s="99">
        <f>'Matrice Var-Covar'!O59</f>
        <v>3.3229523763193117E-2</v>
      </c>
      <c r="Q23" s="99">
        <f>'Matrice Var-Covar'!P59</f>
        <v>-9.0414903990662491E-4</v>
      </c>
      <c r="R23" s="99">
        <f>'Matrice Var-Covar'!Q59</f>
        <v>3.12567531793266E-2</v>
      </c>
      <c r="S23" s="99">
        <f>'Matrice Var-Covar'!R59</f>
        <v>4.8990919423455889E-2</v>
      </c>
      <c r="T23" s="99">
        <f>'Matrice Var-Covar'!S59</f>
        <v>2.8683018475045875E-2</v>
      </c>
      <c r="U23" s="99">
        <f>'Matrice Var-Covar'!T59</f>
        <v>1.3098643032752488E-2</v>
      </c>
      <c r="V23" s="99">
        <f>'Matrice Var-Covar'!U59</f>
        <v>4.4717439145473915E-2</v>
      </c>
      <c r="W23" s="99">
        <f>'Matrice Var-Covar'!V59</f>
        <v>1.8965644489024828E-2</v>
      </c>
      <c r="X23" s="99">
        <f>'Matrice Var-Covar'!W59</f>
        <v>3.9739148680559035E-2</v>
      </c>
      <c r="Y23" s="99">
        <f>'Matrice Var-Covar'!X59</f>
        <v>3.3347330279933939E-2</v>
      </c>
      <c r="Z23" s="99">
        <f>'Matrice Var-Covar'!Y59</f>
        <v>2.532308108931864E-2</v>
      </c>
      <c r="AA23" s="99">
        <f>'Matrice Var-Covar'!Z59</f>
        <v>2.0923178159645235E-2</v>
      </c>
      <c r="AB23" s="99">
        <f>'Matrice Var-Covar'!AA59</f>
        <v>9.6309865004146743E-3</v>
      </c>
      <c r="AC23" s="99">
        <f>'Matrice Var-Covar'!AB59</f>
        <v>1.3176713984521728E-3</v>
      </c>
      <c r="AD23" s="99">
        <f>'Matrice Var-Covar'!AC59</f>
        <v>1.5522860987778156E-2</v>
      </c>
      <c r="AE23" s="99">
        <f>'Matrice Var-Covar'!AD59</f>
        <v>3.1939525212515911E-2</v>
      </c>
      <c r="AF23" s="99">
        <f>'Matrice Var-Covar'!AE59</f>
        <v>2.0993265367282611E-3</v>
      </c>
      <c r="AG23" s="99">
        <f>'Matrice Var-Covar'!AF59</f>
        <v>3.3958489057359736E-2</v>
      </c>
      <c r="AH23" s="99">
        <f>'Matrice Var-Covar'!AG59</f>
        <v>3.4172207551346284E-2</v>
      </c>
      <c r="AI23" s="99">
        <f>'Matrice Var-Covar'!AH59</f>
        <v>-2.3604834872042336E-3</v>
      </c>
      <c r="AJ23" s="99">
        <f>'Matrice Var-Covar'!AI59</f>
        <v>2.6036416949279662E-2</v>
      </c>
      <c r="AK23" s="99">
        <f>'Matrice Var-Covar'!AJ59</f>
        <v>1.7890259923309788E-2</v>
      </c>
      <c r="AL23" s="99">
        <f>'Matrice Var-Covar'!AK59</f>
        <v>-1.0940358319478443E-3</v>
      </c>
      <c r="AM23" s="99">
        <f>'Matrice Var-Covar'!AL59</f>
        <v>5.3770835039477207E-3</v>
      </c>
      <c r="AN23" s="99">
        <f>'Matrice Var-Covar'!AM59</f>
        <v>2.7726677065958685E-2</v>
      </c>
      <c r="AO23" s="99">
        <f>'Matrice Var-Covar'!AN59</f>
        <v>3.2362970085901888E-2</v>
      </c>
      <c r="AP23" s="99">
        <f>'Matrice Var-Covar'!AO59</f>
        <v>1.7917784215949972E-2</v>
      </c>
      <c r="AQ23" s="99">
        <f>'Matrice Var-Covar'!AP59</f>
        <v>4.3317134759373793E-2</v>
      </c>
      <c r="AR23" s="99">
        <f>'Matrice Var-Covar'!AQ59</f>
        <v>3.0821941544276171E-2</v>
      </c>
      <c r="AS23" s="99">
        <f>'Matrice Var-Covar'!AR59</f>
        <v>2.0508188634680753E-2</v>
      </c>
      <c r="AT23" s="99">
        <f>'Matrice Var-Covar'!AS59</f>
        <v>-4.2608522273337627E-4</v>
      </c>
      <c r="AU23" s="99">
        <f>'Matrice Var-Covar'!AT59</f>
        <v>1.3719112517895269E-2</v>
      </c>
      <c r="AV23" s="99">
        <f>'Matrice Var-Covar'!AU59</f>
        <v>2.2167223960700484E-2</v>
      </c>
      <c r="AW23" s="99">
        <f>'Matrice Var-Covar'!AV59</f>
        <v>3.6197879734349864E-3</v>
      </c>
      <c r="AX23" s="99">
        <f>'Matrice Var-Covar'!AW59</f>
        <v>1.4560773952866507E-2</v>
      </c>
      <c r="AY23" s="99">
        <f>'Matrice Var-Covar'!AX59</f>
        <v>3.5127440964936654E-2</v>
      </c>
      <c r="AZ23" s="197">
        <f>'Matrice Var-Covar'!AY59</f>
        <v>2.1127555480910911E-2</v>
      </c>
      <c r="BA23" s="197">
        <f>'Matrice Var-Covar'!AZ59</f>
        <v>3.9904846021062063E-2</v>
      </c>
      <c r="BM23" s="26"/>
      <c r="BN23" s="26"/>
      <c r="BO23" s="26"/>
      <c r="BP23" s="26"/>
      <c r="BQ23" s="26"/>
    </row>
    <row r="24" spans="3:69" ht="14" thickBot="1">
      <c r="C24" s="25" t="str">
        <f>'Matrice Var-Covar'!B60</f>
        <v>TOTAL</v>
      </c>
      <c r="D24" s="99">
        <f>'Matrice Var-Covar'!C60</f>
        <v>1.1664978233085712E-2</v>
      </c>
      <c r="E24" s="99">
        <f>'Matrice Var-Covar'!D60</f>
        <v>1.9599560294121288E-2</v>
      </c>
      <c r="F24" s="99">
        <f>'Matrice Var-Covar'!E60</f>
        <v>3.865506424256071E-2</v>
      </c>
      <c r="G24" s="99">
        <f>'Matrice Var-Covar'!F60</f>
        <v>1.1286884882619291E-2</v>
      </c>
      <c r="H24" s="99">
        <f>'Matrice Var-Covar'!G60</f>
        <v>1.6658037623298233E-2</v>
      </c>
      <c r="I24" s="99">
        <f>'Matrice Var-Covar'!H60</f>
        <v>1.2022617984512096E-2</v>
      </c>
      <c r="J24" s="99">
        <f>'Matrice Var-Covar'!I60</f>
        <v>2.1111720921866514E-2</v>
      </c>
      <c r="K24" s="99">
        <f>'Matrice Var-Covar'!J60</f>
        <v>5.1697414869371142E-3</v>
      </c>
      <c r="L24" s="99">
        <f>'Matrice Var-Covar'!K60</f>
        <v>1.9345007516963639E-2</v>
      </c>
      <c r="M24" s="99">
        <f>'Matrice Var-Covar'!L60</f>
        <v>9.069922142247425E-3</v>
      </c>
      <c r="N24" s="99">
        <f>'Matrice Var-Covar'!M60</f>
        <v>2.9589069393527512E-2</v>
      </c>
      <c r="O24" s="99">
        <f>'Matrice Var-Covar'!N60</f>
        <v>2.4427355202265605E-2</v>
      </c>
      <c r="P24" s="99">
        <f>'Matrice Var-Covar'!O60</f>
        <v>2.4204713786294095E-2</v>
      </c>
      <c r="Q24" s="99">
        <f>'Matrice Var-Covar'!P60</f>
        <v>4.6074266972998545E-3</v>
      </c>
      <c r="R24" s="99">
        <f>'Matrice Var-Covar'!Q60</f>
        <v>2.3687795978360741E-2</v>
      </c>
      <c r="S24" s="99">
        <f>'Matrice Var-Covar'!R60</f>
        <v>2.5668753036948419E-2</v>
      </c>
      <c r="T24" s="99">
        <f>'Matrice Var-Covar'!S60</f>
        <v>2.2352755354936867E-2</v>
      </c>
      <c r="U24" s="99">
        <f>'Matrice Var-Covar'!T60</f>
        <v>1.4326302119699793E-2</v>
      </c>
      <c r="V24" s="99">
        <f>'Matrice Var-Covar'!U60</f>
        <v>2.6246603630395861E-2</v>
      </c>
      <c r="W24" s="99">
        <f>'Matrice Var-Covar'!V60</f>
        <v>2.7468911055720781E-2</v>
      </c>
      <c r="X24" s="99">
        <f>'Matrice Var-Covar'!W60</f>
        <v>1.938389323118522E-2</v>
      </c>
      <c r="Y24" s="99">
        <f>'Matrice Var-Covar'!X60</f>
        <v>2.8130708961043055E-2</v>
      </c>
      <c r="Z24" s="99">
        <f>'Matrice Var-Covar'!Y60</f>
        <v>2.1275336270956929E-2</v>
      </c>
      <c r="AA24" s="99">
        <f>'Matrice Var-Covar'!Z60</f>
        <v>1.6777372040847713E-2</v>
      </c>
      <c r="AB24" s="99">
        <f>'Matrice Var-Covar'!AA60</f>
        <v>4.8238454026778661E-3</v>
      </c>
      <c r="AC24" s="99">
        <f>'Matrice Var-Covar'!AB60</f>
        <v>4.6663751754576677E-4</v>
      </c>
      <c r="AD24" s="99">
        <f>'Matrice Var-Covar'!AC60</f>
        <v>1.0682761577858108E-2</v>
      </c>
      <c r="AE24" s="99">
        <f>'Matrice Var-Covar'!AD60</f>
        <v>1.5962195148919806E-2</v>
      </c>
      <c r="AF24" s="99">
        <f>'Matrice Var-Covar'!AE60</f>
        <v>3.5921855892409411E-3</v>
      </c>
      <c r="AG24" s="99">
        <f>'Matrice Var-Covar'!AF60</f>
        <v>2.7646565687625232E-2</v>
      </c>
      <c r="AH24" s="99">
        <f>'Matrice Var-Covar'!AG60</f>
        <v>2.0249405956983886E-2</v>
      </c>
      <c r="AI24" s="99">
        <f>'Matrice Var-Covar'!AH60</f>
        <v>2.5125669708573788E-3</v>
      </c>
      <c r="AJ24" s="99">
        <f>'Matrice Var-Covar'!AI60</f>
        <v>1.6294476023858872E-2</v>
      </c>
      <c r="AK24" s="99">
        <f>'Matrice Var-Covar'!AJ60</f>
        <v>1.1192949877150424E-2</v>
      </c>
      <c r="AL24" s="99">
        <f>'Matrice Var-Covar'!AK60</f>
        <v>-1.5274866875028979E-3</v>
      </c>
      <c r="AM24" s="99">
        <f>'Matrice Var-Covar'!AL60</f>
        <v>8.1927001722049662E-3</v>
      </c>
      <c r="AN24" s="99">
        <f>'Matrice Var-Covar'!AM60</f>
        <v>2.0294031916971707E-2</v>
      </c>
      <c r="AO24" s="99">
        <f>'Matrice Var-Covar'!AN60</f>
        <v>2.0073266547497519E-2</v>
      </c>
      <c r="AP24" s="99">
        <f>'Matrice Var-Covar'!AO60</f>
        <v>1.8092436292666839E-2</v>
      </c>
      <c r="AQ24" s="99">
        <f>'Matrice Var-Covar'!AP60</f>
        <v>3.3882040607177269E-2</v>
      </c>
      <c r="AR24" s="99">
        <f>'Matrice Var-Covar'!AQ60</f>
        <v>1.5460427123778885E-2</v>
      </c>
      <c r="AS24" s="99">
        <f>'Matrice Var-Covar'!AR60</f>
        <v>1.316308851463906E-2</v>
      </c>
      <c r="AT24" s="99">
        <f>'Matrice Var-Covar'!AS60</f>
        <v>5.49916697823029E-3</v>
      </c>
      <c r="AU24" s="99">
        <f>'Matrice Var-Covar'!AT60</f>
        <v>9.067680978279799E-3</v>
      </c>
      <c r="AV24" s="99">
        <f>'Matrice Var-Covar'!AU60</f>
        <v>1.132924510513378E-2</v>
      </c>
      <c r="AW24" s="99">
        <f>'Matrice Var-Covar'!AV60</f>
        <v>1.0116455474310844E-2</v>
      </c>
      <c r="AX24" s="99">
        <f>'Matrice Var-Covar'!AW60</f>
        <v>2.013188698080071E-2</v>
      </c>
      <c r="AY24" s="99">
        <f>'Matrice Var-Covar'!AX60</f>
        <v>2.2371412792409166E-2</v>
      </c>
      <c r="AZ24" s="197">
        <f>'Matrice Var-Covar'!AY60</f>
        <v>2.2330095259837011E-2</v>
      </c>
      <c r="BA24" s="197">
        <f>'Matrice Var-Covar'!AZ60</f>
        <v>2.7085464253678755E-2</v>
      </c>
      <c r="BC24" s="27"/>
      <c r="BD24" s="10"/>
      <c r="BG24" s="28"/>
      <c r="BM24" s="26"/>
      <c r="BN24" s="26"/>
      <c r="BO24" s="29"/>
      <c r="BP24" s="26"/>
      <c r="BQ24" s="26"/>
    </row>
    <row r="25" spans="3:69" ht="14" thickBot="1">
      <c r="C25" s="25" t="str">
        <f>'Matrice Var-Covar'!B61</f>
        <v>UNILEVER</v>
      </c>
      <c r="D25" s="99">
        <f>'Matrice Var-Covar'!C61</f>
        <v>1.5495446490117425E-2</v>
      </c>
      <c r="E25" s="99">
        <f>'Matrice Var-Covar'!D61</f>
        <v>1.234684559054825E-2</v>
      </c>
      <c r="F25" s="99">
        <f>'Matrice Var-Covar'!E61</f>
        <v>1.1286884882619291E-2</v>
      </c>
      <c r="G25" s="99">
        <f>'Matrice Var-Covar'!F61</f>
        <v>3.0139580749399243E-2</v>
      </c>
      <c r="H25" s="99">
        <f>'Matrice Var-Covar'!G61</f>
        <v>9.956985406195315E-3</v>
      </c>
      <c r="I25" s="99">
        <f>'Matrice Var-Covar'!H61</f>
        <v>1.7014385449978582E-2</v>
      </c>
      <c r="J25" s="99">
        <f>'Matrice Var-Covar'!I61</f>
        <v>1.4385107928077633E-2</v>
      </c>
      <c r="K25" s="99">
        <f>'Matrice Var-Covar'!J61</f>
        <v>5.6129840884649078E-3</v>
      </c>
      <c r="L25" s="99">
        <f>'Matrice Var-Covar'!K61</f>
        <v>1.2430341526832339E-2</v>
      </c>
      <c r="M25" s="99">
        <f>'Matrice Var-Covar'!L61</f>
        <v>1.7764602462971901E-2</v>
      </c>
      <c r="N25" s="99">
        <f>'Matrice Var-Covar'!M61</f>
        <v>1.6722648068911369E-2</v>
      </c>
      <c r="O25" s="99">
        <f>'Matrice Var-Covar'!N61</f>
        <v>1.2824279760764423E-2</v>
      </c>
      <c r="P25" s="99">
        <f>'Matrice Var-Covar'!O61</f>
        <v>1.2997500302977657E-2</v>
      </c>
      <c r="Q25" s="99">
        <f>'Matrice Var-Covar'!P61</f>
        <v>4.3456018578060061E-3</v>
      </c>
      <c r="R25" s="99">
        <f>'Matrice Var-Covar'!Q61</f>
        <v>1.4833801263644832E-2</v>
      </c>
      <c r="S25" s="99">
        <f>'Matrice Var-Covar'!R61</f>
        <v>8.9261925304192774E-3</v>
      </c>
      <c r="T25" s="99">
        <f>'Matrice Var-Covar'!S61</f>
        <v>9.8353068064911935E-3</v>
      </c>
      <c r="U25" s="99">
        <f>'Matrice Var-Covar'!T61</f>
        <v>8.9161529663341899E-3</v>
      </c>
      <c r="V25" s="99">
        <f>'Matrice Var-Covar'!U61</f>
        <v>1.7220543507174915E-2</v>
      </c>
      <c r="W25" s="99">
        <f>'Matrice Var-Covar'!V61</f>
        <v>8.2980654187155192E-3</v>
      </c>
      <c r="X25" s="99">
        <f>'Matrice Var-Covar'!W61</f>
        <v>1.1153528292681495E-2</v>
      </c>
      <c r="Y25" s="99">
        <f>'Matrice Var-Covar'!X61</f>
        <v>1.7872563683756858E-2</v>
      </c>
      <c r="Z25" s="99">
        <f>'Matrice Var-Covar'!Y61</f>
        <v>1.2735365982631057E-2</v>
      </c>
      <c r="AA25" s="99">
        <f>'Matrice Var-Covar'!Z61</f>
        <v>8.813617418859266E-3</v>
      </c>
      <c r="AB25" s="99">
        <f>'Matrice Var-Covar'!AA61</f>
        <v>2.1423396953458903E-3</v>
      </c>
      <c r="AC25" s="99">
        <f>'Matrice Var-Covar'!AB61</f>
        <v>-7.2396992477854138E-4</v>
      </c>
      <c r="AD25" s="99">
        <f>'Matrice Var-Covar'!AC61</f>
        <v>1.8193666094198618E-2</v>
      </c>
      <c r="AE25" s="99">
        <f>'Matrice Var-Covar'!AD61</f>
        <v>1.7986956390210723E-2</v>
      </c>
      <c r="AF25" s="99">
        <f>'Matrice Var-Covar'!AE61</f>
        <v>2.1358416787967405E-3</v>
      </c>
      <c r="AG25" s="99">
        <f>'Matrice Var-Covar'!AF61</f>
        <v>5.1766925297981993E-3</v>
      </c>
      <c r="AH25" s="99">
        <f>'Matrice Var-Covar'!AG61</f>
        <v>1.5154096791659293E-2</v>
      </c>
      <c r="AI25" s="99">
        <f>'Matrice Var-Covar'!AH61</f>
        <v>1.0371432437035082E-3</v>
      </c>
      <c r="AJ25" s="99">
        <f>'Matrice Var-Covar'!AI61</f>
        <v>1.4989297168038717E-2</v>
      </c>
      <c r="AK25" s="99">
        <f>'Matrice Var-Covar'!AJ61</f>
        <v>8.728392705970367E-3</v>
      </c>
      <c r="AL25" s="99">
        <f>'Matrice Var-Covar'!AK61</f>
        <v>-2.3669644136847211E-3</v>
      </c>
      <c r="AM25" s="99">
        <f>'Matrice Var-Covar'!AL61</f>
        <v>8.0599730145998194E-3</v>
      </c>
      <c r="AN25" s="99">
        <f>'Matrice Var-Covar'!AM61</f>
        <v>1.5236653149642589E-2</v>
      </c>
      <c r="AO25" s="99">
        <f>'Matrice Var-Covar'!AN61</f>
        <v>1.8530067409976671E-2</v>
      </c>
      <c r="AP25" s="99">
        <f>'Matrice Var-Covar'!AO61</f>
        <v>1.3022157760320067E-2</v>
      </c>
      <c r="AQ25" s="99">
        <f>'Matrice Var-Covar'!AP61</f>
        <v>1.0257900054848217E-2</v>
      </c>
      <c r="AR25" s="99">
        <f>'Matrice Var-Covar'!AQ61</f>
        <v>1.1968518644103893E-2</v>
      </c>
      <c r="AS25" s="99">
        <f>'Matrice Var-Covar'!AR61</f>
        <v>8.2102866925431554E-3</v>
      </c>
      <c r="AT25" s="99">
        <f>'Matrice Var-Covar'!AS61</f>
        <v>-5.748313058991426E-3</v>
      </c>
      <c r="AU25" s="99">
        <f>'Matrice Var-Covar'!AT61</f>
        <v>1.138198455724952E-2</v>
      </c>
      <c r="AV25" s="99">
        <f>'Matrice Var-Covar'!AU61</f>
        <v>1.2351934067582934E-2</v>
      </c>
      <c r="AW25" s="99">
        <f>'Matrice Var-Covar'!AV61</f>
        <v>-5.7542089535363968E-3</v>
      </c>
      <c r="AX25" s="99">
        <f>'Matrice Var-Covar'!AW61</f>
        <v>1.1569461380160009E-2</v>
      </c>
      <c r="AY25" s="99">
        <f>'Matrice Var-Covar'!AX61</f>
        <v>1.145829267903231E-2</v>
      </c>
      <c r="AZ25" s="197">
        <f>'Matrice Var-Covar'!AY61</f>
        <v>1.2285296492988004E-2</v>
      </c>
      <c r="BA25" s="197">
        <f>'Matrice Var-Covar'!AZ61</f>
        <v>9.4950333390476753E-3</v>
      </c>
      <c r="BC25" s="27"/>
      <c r="BD25" s="30"/>
      <c r="BG25" s="28"/>
      <c r="BM25" s="26"/>
      <c r="BN25" s="26"/>
      <c r="BO25" s="26"/>
      <c r="BP25" s="26"/>
      <c r="BQ25" s="26"/>
    </row>
    <row r="26" spans="3:69" ht="14" thickBot="1">
      <c r="C26" s="25" t="str">
        <f>'Matrice Var-Covar'!B62</f>
        <v>SAP</v>
      </c>
      <c r="D26" s="99">
        <f>'Matrice Var-Covar'!C62</f>
        <v>1.6677620240870397E-2</v>
      </c>
      <c r="E26" s="99">
        <f>'Matrice Var-Covar'!D62</f>
        <v>2.4173351336650349E-2</v>
      </c>
      <c r="F26" s="99">
        <f>'Matrice Var-Covar'!E62</f>
        <v>1.6658037623298233E-2</v>
      </c>
      <c r="G26" s="99">
        <f>'Matrice Var-Covar'!F62</f>
        <v>9.956985406195315E-3</v>
      </c>
      <c r="H26" s="99">
        <f>'Matrice Var-Covar'!G62</f>
        <v>5.187608841331004E-2</v>
      </c>
      <c r="I26" s="99">
        <f>'Matrice Var-Covar'!H62</f>
        <v>1.8880645725927351E-2</v>
      </c>
      <c r="J26" s="99">
        <f>'Matrice Var-Covar'!I62</f>
        <v>3.2128701521619632E-2</v>
      </c>
      <c r="K26" s="99">
        <f>'Matrice Var-Covar'!J62</f>
        <v>8.708093433273461E-4</v>
      </c>
      <c r="L26" s="99">
        <f>'Matrice Var-Covar'!K62</f>
        <v>2.4793925005015954E-2</v>
      </c>
      <c r="M26" s="99">
        <f>'Matrice Var-Covar'!L62</f>
        <v>1.2069503862107585E-2</v>
      </c>
      <c r="N26" s="99">
        <f>'Matrice Var-Covar'!M62</f>
        <v>3.0527183076803584E-2</v>
      </c>
      <c r="O26" s="99">
        <f>'Matrice Var-Covar'!N62</f>
        <v>4.4186332232736054E-2</v>
      </c>
      <c r="P26" s="99">
        <f>'Matrice Var-Covar'!O62</f>
        <v>2.6174774972563375E-2</v>
      </c>
      <c r="Q26" s="99">
        <f>'Matrice Var-Covar'!P62</f>
        <v>7.3793222086895541E-3</v>
      </c>
      <c r="R26" s="99">
        <f>'Matrice Var-Covar'!Q62</f>
        <v>2.8293671948867477E-2</v>
      </c>
      <c r="S26" s="99">
        <f>'Matrice Var-Covar'!R62</f>
        <v>3.9863459025368371E-2</v>
      </c>
      <c r="T26" s="99">
        <f>'Matrice Var-Covar'!S62</f>
        <v>3.1392446923634028E-2</v>
      </c>
      <c r="U26" s="99">
        <f>'Matrice Var-Covar'!T62</f>
        <v>1.3331252061395028E-2</v>
      </c>
      <c r="V26" s="99">
        <f>'Matrice Var-Covar'!U62</f>
        <v>3.361186023900431E-2</v>
      </c>
      <c r="W26" s="99">
        <f>'Matrice Var-Covar'!V62</f>
        <v>1.2734905076430356E-2</v>
      </c>
      <c r="X26" s="99">
        <f>'Matrice Var-Covar'!W62</f>
        <v>3.1358841847548259E-2</v>
      </c>
      <c r="Y26" s="99">
        <f>'Matrice Var-Covar'!X62</f>
        <v>3.946796777965117E-2</v>
      </c>
      <c r="Z26" s="99">
        <f>'Matrice Var-Covar'!Y62</f>
        <v>1.9387013243340266E-2</v>
      </c>
      <c r="AA26" s="99">
        <f>'Matrice Var-Covar'!Z62</f>
        <v>1.5196259557225481E-2</v>
      </c>
      <c r="AB26" s="99">
        <f>'Matrice Var-Covar'!AA62</f>
        <v>6.7558297445476194E-3</v>
      </c>
      <c r="AC26" s="99">
        <f>'Matrice Var-Covar'!AB62</f>
        <v>3.9642312760368214E-3</v>
      </c>
      <c r="AD26" s="99">
        <f>'Matrice Var-Covar'!AC62</f>
        <v>1.3847542324701926E-2</v>
      </c>
      <c r="AE26" s="99">
        <f>'Matrice Var-Covar'!AD62</f>
        <v>2.3589894008349786E-2</v>
      </c>
      <c r="AF26" s="99">
        <f>'Matrice Var-Covar'!AE62</f>
        <v>6.795215524569298E-3</v>
      </c>
      <c r="AG26" s="99">
        <f>'Matrice Var-Covar'!AF62</f>
        <v>3.1735705293176174E-2</v>
      </c>
      <c r="AH26" s="99">
        <f>'Matrice Var-Covar'!AG62</f>
        <v>2.2378883256194006E-2</v>
      </c>
      <c r="AI26" s="99">
        <f>'Matrice Var-Covar'!AH62</f>
        <v>4.2310362968058287E-3</v>
      </c>
      <c r="AJ26" s="99">
        <f>'Matrice Var-Covar'!AI62</f>
        <v>2.3235674795044244E-2</v>
      </c>
      <c r="AK26" s="99">
        <f>'Matrice Var-Covar'!AJ62</f>
        <v>1.2992727616135171E-2</v>
      </c>
      <c r="AL26" s="99">
        <f>'Matrice Var-Covar'!AK62</f>
        <v>-2.1758696905675693E-3</v>
      </c>
      <c r="AM26" s="99">
        <f>'Matrice Var-Covar'!AL62</f>
        <v>1.0345323123761959E-2</v>
      </c>
      <c r="AN26" s="99">
        <f>'Matrice Var-Covar'!AM62</f>
        <v>2.9628797035575215E-2</v>
      </c>
      <c r="AO26" s="99">
        <f>'Matrice Var-Covar'!AN62</f>
        <v>3.2387988587613888E-2</v>
      </c>
      <c r="AP26" s="99">
        <f>'Matrice Var-Covar'!AO62</f>
        <v>1.6781330009525579E-2</v>
      </c>
      <c r="AQ26" s="99">
        <f>'Matrice Var-Covar'!AP62</f>
        <v>4.1054915938991215E-2</v>
      </c>
      <c r="AR26" s="99">
        <f>'Matrice Var-Covar'!AQ62</f>
        <v>2.3300461859462263E-2</v>
      </c>
      <c r="AS26" s="99">
        <f>'Matrice Var-Covar'!AR62</f>
        <v>1.8351461274892945E-2</v>
      </c>
      <c r="AT26" s="99">
        <f>'Matrice Var-Covar'!AS62</f>
        <v>-4.8698826486548146E-3</v>
      </c>
      <c r="AU26" s="99">
        <f>'Matrice Var-Covar'!AT62</f>
        <v>9.2342139196248483E-3</v>
      </c>
      <c r="AV26" s="99">
        <f>'Matrice Var-Covar'!AU62</f>
        <v>1.6566119697221583E-2</v>
      </c>
      <c r="AW26" s="99">
        <f>'Matrice Var-Covar'!AV62</f>
        <v>5.547617232393276E-3</v>
      </c>
      <c r="AX26" s="99">
        <f>'Matrice Var-Covar'!AW62</f>
        <v>1.183549089541518E-2</v>
      </c>
      <c r="AY26" s="99">
        <f>'Matrice Var-Covar'!AX62</f>
        <v>2.7832190856520365E-2</v>
      </c>
      <c r="AZ26" s="197">
        <f>'Matrice Var-Covar'!AY62</f>
        <v>2.5859536742312401E-2</v>
      </c>
      <c r="BA26" s="197">
        <f>'Matrice Var-Covar'!AZ62</f>
        <v>3.4275612752810214E-2</v>
      </c>
      <c r="BC26" s="10"/>
      <c r="BD26" s="10"/>
      <c r="BM26" s="26"/>
      <c r="BN26" s="26"/>
      <c r="BO26" s="26"/>
      <c r="BP26" s="26"/>
      <c r="BQ26" s="26"/>
    </row>
    <row r="27" spans="3:69" ht="14" thickBot="1">
      <c r="C27" s="25" t="str">
        <f>'Matrice Var-Covar'!B63</f>
        <v>L'ORÉAL</v>
      </c>
      <c r="D27" s="99">
        <f>'Matrice Var-Covar'!C63</f>
        <v>1.2800009418988931E-2</v>
      </c>
      <c r="E27" s="99">
        <f>'Matrice Var-Covar'!D63</f>
        <v>2.0689212080246849E-2</v>
      </c>
      <c r="F27" s="99">
        <f>'Matrice Var-Covar'!E63</f>
        <v>1.2022617984512096E-2</v>
      </c>
      <c r="G27" s="99">
        <f>'Matrice Var-Covar'!F63</f>
        <v>1.7014385449978582E-2</v>
      </c>
      <c r="H27" s="99">
        <f>'Matrice Var-Covar'!G63</f>
        <v>1.8880645725927351E-2</v>
      </c>
      <c r="I27" s="99">
        <f>'Matrice Var-Covar'!H63</f>
        <v>3.2952104338480184E-2</v>
      </c>
      <c r="J27" s="99">
        <f>'Matrice Var-Covar'!I63</f>
        <v>2.4515405071583195E-2</v>
      </c>
      <c r="K27" s="99">
        <f>'Matrice Var-Covar'!J63</f>
        <v>1.2021309204492743E-3</v>
      </c>
      <c r="L27" s="99">
        <f>'Matrice Var-Covar'!K63</f>
        <v>1.9162310100973433E-2</v>
      </c>
      <c r="M27" s="99">
        <f>'Matrice Var-Covar'!L63</f>
        <v>1.3636732576427292E-2</v>
      </c>
      <c r="N27" s="99">
        <f>'Matrice Var-Covar'!M63</f>
        <v>1.8286620484651333E-2</v>
      </c>
      <c r="O27" s="99">
        <f>'Matrice Var-Covar'!N63</f>
        <v>2.8328352867896617E-2</v>
      </c>
      <c r="P27" s="99">
        <f>'Matrice Var-Covar'!O63</f>
        <v>2.2695623742118476E-2</v>
      </c>
      <c r="Q27" s="99">
        <f>'Matrice Var-Covar'!P63</f>
        <v>3.22987659520408E-3</v>
      </c>
      <c r="R27" s="99">
        <f>'Matrice Var-Covar'!Q63</f>
        <v>1.9090977902358645E-2</v>
      </c>
      <c r="S27" s="99">
        <f>'Matrice Var-Covar'!R63</f>
        <v>2.0020388391623019E-2</v>
      </c>
      <c r="T27" s="99">
        <f>'Matrice Var-Covar'!S63</f>
        <v>1.7314828829750648E-2</v>
      </c>
      <c r="U27" s="99">
        <f>'Matrice Var-Covar'!T63</f>
        <v>1.2870738271201859E-2</v>
      </c>
      <c r="V27" s="99">
        <f>'Matrice Var-Covar'!U63</f>
        <v>2.9319281873490317E-2</v>
      </c>
      <c r="W27" s="99">
        <f>'Matrice Var-Covar'!V63</f>
        <v>1.1031044327664255E-2</v>
      </c>
      <c r="X27" s="99">
        <f>'Matrice Var-Covar'!W63</f>
        <v>2.2048166426255615E-2</v>
      </c>
      <c r="Y27" s="99">
        <f>'Matrice Var-Covar'!X63</f>
        <v>2.8533282549377859E-2</v>
      </c>
      <c r="Z27" s="99">
        <f>'Matrice Var-Covar'!Y63</f>
        <v>1.6203194591363337E-2</v>
      </c>
      <c r="AA27" s="99">
        <f>'Matrice Var-Covar'!Z63</f>
        <v>1.2321339946399274E-2</v>
      </c>
      <c r="AB27" s="99">
        <f>'Matrice Var-Covar'!AA63</f>
        <v>-1.721253436450939E-3</v>
      </c>
      <c r="AC27" s="99">
        <f>'Matrice Var-Covar'!AB63</f>
        <v>1.7735938763796778E-3</v>
      </c>
      <c r="AD27" s="99">
        <f>'Matrice Var-Covar'!AC63</f>
        <v>1.936231106605249E-2</v>
      </c>
      <c r="AE27" s="99">
        <f>'Matrice Var-Covar'!AD63</f>
        <v>2.0730658445588766E-2</v>
      </c>
      <c r="AF27" s="99">
        <f>'Matrice Var-Covar'!AE63</f>
        <v>-3.0118239673752344E-3</v>
      </c>
      <c r="AG27" s="99">
        <f>'Matrice Var-Covar'!AF63</f>
        <v>1.745937517943208E-2</v>
      </c>
      <c r="AH27" s="99">
        <f>'Matrice Var-Covar'!AG63</f>
        <v>2.107895128206598E-2</v>
      </c>
      <c r="AI27" s="99">
        <f>'Matrice Var-Covar'!AH63</f>
        <v>-4.7825355182504854E-4</v>
      </c>
      <c r="AJ27" s="99">
        <f>'Matrice Var-Covar'!AI63</f>
        <v>1.6588262437029686E-2</v>
      </c>
      <c r="AK27" s="99">
        <f>'Matrice Var-Covar'!AJ63</f>
        <v>1.2854815475285431E-2</v>
      </c>
      <c r="AL27" s="99">
        <f>'Matrice Var-Covar'!AK63</f>
        <v>-1.5621109092344065E-3</v>
      </c>
      <c r="AM27" s="99">
        <f>'Matrice Var-Covar'!AL63</f>
        <v>5.3565917559817641E-3</v>
      </c>
      <c r="AN27" s="99">
        <f>'Matrice Var-Covar'!AM63</f>
        <v>2.8003302591549015E-2</v>
      </c>
      <c r="AO27" s="99">
        <f>'Matrice Var-Covar'!AN63</f>
        <v>2.2129013956399858E-2</v>
      </c>
      <c r="AP27" s="99">
        <f>'Matrice Var-Covar'!AO63</f>
        <v>1.8741098386629573E-2</v>
      </c>
      <c r="AQ27" s="99">
        <f>'Matrice Var-Covar'!AP63</f>
        <v>2.3859374290364797E-2</v>
      </c>
      <c r="AR27" s="99">
        <f>'Matrice Var-Covar'!AQ63</f>
        <v>1.4507871589678808E-2</v>
      </c>
      <c r="AS27" s="99">
        <f>'Matrice Var-Covar'!AR63</f>
        <v>1.5624917190057572E-2</v>
      </c>
      <c r="AT27" s="99">
        <f>'Matrice Var-Covar'!AS63</f>
        <v>-4.0622561868977761E-3</v>
      </c>
      <c r="AU27" s="99">
        <f>'Matrice Var-Covar'!AT63</f>
        <v>1.2577355954582203E-2</v>
      </c>
      <c r="AV27" s="99">
        <f>'Matrice Var-Covar'!AU63</f>
        <v>1.394114802935037E-2</v>
      </c>
      <c r="AW27" s="99">
        <f>'Matrice Var-Covar'!AV63</f>
        <v>5.1662067429144197E-3</v>
      </c>
      <c r="AX27" s="99">
        <f>'Matrice Var-Covar'!AW63</f>
        <v>9.004562543370594E-3</v>
      </c>
      <c r="AY27" s="99">
        <f>'Matrice Var-Covar'!AX63</f>
        <v>2.0825192082027794E-2</v>
      </c>
      <c r="AZ27" s="197">
        <f>'Matrice Var-Covar'!AY63</f>
        <v>1.7293789629398738E-2</v>
      </c>
      <c r="BA27" s="197">
        <f>'Matrice Var-Covar'!AZ63</f>
        <v>2.6672353449173188E-2</v>
      </c>
      <c r="BC27" s="10"/>
      <c r="BD27" s="10"/>
      <c r="BM27" s="26"/>
      <c r="BN27" s="26"/>
      <c r="BO27" s="26"/>
      <c r="BP27" s="26"/>
      <c r="BQ27" s="26"/>
    </row>
    <row r="28" spans="3:69" ht="14" thickBot="1">
      <c r="C28" s="25" t="str">
        <f>'Matrice Var-Covar'!B64</f>
        <v>SIEMENS</v>
      </c>
      <c r="D28" s="99">
        <f>'Matrice Var-Covar'!C64</f>
        <v>2.1819028773262097E-2</v>
      </c>
      <c r="E28" s="99">
        <f>'Matrice Var-Covar'!D64</f>
        <v>3.3235952549399067E-2</v>
      </c>
      <c r="F28" s="99">
        <f>'Matrice Var-Covar'!E64</f>
        <v>2.1111720921866514E-2</v>
      </c>
      <c r="G28" s="99">
        <f>'Matrice Var-Covar'!F64</f>
        <v>1.4385107928077633E-2</v>
      </c>
      <c r="H28" s="99">
        <f>'Matrice Var-Covar'!G64</f>
        <v>3.2128701521619632E-2</v>
      </c>
      <c r="I28" s="99">
        <f>'Matrice Var-Covar'!H64</f>
        <v>2.4515405071583195E-2</v>
      </c>
      <c r="J28" s="99">
        <f>'Matrice Var-Covar'!I64</f>
        <v>6.4675266602717649E-2</v>
      </c>
      <c r="K28" s="99">
        <f>'Matrice Var-Covar'!J64</f>
        <v>-8.701678686780167E-4</v>
      </c>
      <c r="L28" s="99">
        <f>'Matrice Var-Covar'!K64</f>
        <v>3.0205746453154336E-2</v>
      </c>
      <c r="M28" s="99">
        <f>'Matrice Var-Covar'!L64</f>
        <v>1.6746483072480917E-2</v>
      </c>
      <c r="N28" s="99">
        <f>'Matrice Var-Covar'!M64</f>
        <v>3.1261587281969899E-2</v>
      </c>
      <c r="O28" s="99">
        <f>'Matrice Var-Covar'!N64</f>
        <v>4.9637902328395857E-2</v>
      </c>
      <c r="P28" s="99">
        <f>'Matrice Var-Covar'!O64</f>
        <v>4.3162650519995092E-2</v>
      </c>
      <c r="Q28" s="99">
        <f>'Matrice Var-Covar'!P64</f>
        <v>1.8710014223902857E-3</v>
      </c>
      <c r="R28" s="99">
        <f>'Matrice Var-Covar'!Q64</f>
        <v>3.5020629940855634E-2</v>
      </c>
      <c r="S28" s="99">
        <f>'Matrice Var-Covar'!R64</f>
        <v>4.4189733316352259E-2</v>
      </c>
      <c r="T28" s="99">
        <f>'Matrice Var-Covar'!S64</f>
        <v>3.5230196969127291E-2</v>
      </c>
      <c r="U28" s="99">
        <f>'Matrice Var-Covar'!T64</f>
        <v>2.1020077498249651E-2</v>
      </c>
      <c r="V28" s="99">
        <f>'Matrice Var-Covar'!U64</f>
        <v>4.9646603616476659E-2</v>
      </c>
      <c r="W28" s="99">
        <f>'Matrice Var-Covar'!V64</f>
        <v>1.8893435833142312E-2</v>
      </c>
      <c r="X28" s="99">
        <f>'Matrice Var-Covar'!W64</f>
        <v>4.1074226786225992E-2</v>
      </c>
      <c r="Y28" s="99">
        <f>'Matrice Var-Covar'!X64</f>
        <v>5.027421296931419E-2</v>
      </c>
      <c r="Z28" s="99">
        <f>'Matrice Var-Covar'!Y64</f>
        <v>2.9004570203586974E-2</v>
      </c>
      <c r="AA28" s="99">
        <f>'Matrice Var-Covar'!Z64</f>
        <v>2.1831921908773817E-2</v>
      </c>
      <c r="AB28" s="99">
        <f>'Matrice Var-Covar'!AA64</f>
        <v>3.4809518984151985E-3</v>
      </c>
      <c r="AC28" s="99">
        <f>'Matrice Var-Covar'!AB64</f>
        <v>3.025976884589273E-3</v>
      </c>
      <c r="AD28" s="99">
        <f>'Matrice Var-Covar'!AC64</f>
        <v>1.7004744179276346E-2</v>
      </c>
      <c r="AE28" s="99">
        <f>'Matrice Var-Covar'!AD64</f>
        <v>3.2161597587913843E-2</v>
      </c>
      <c r="AF28" s="99">
        <f>'Matrice Var-Covar'!AE64</f>
        <v>5.771597799449261E-3</v>
      </c>
      <c r="AG28" s="99">
        <f>'Matrice Var-Covar'!AF64</f>
        <v>3.4181616646049483E-2</v>
      </c>
      <c r="AH28" s="99">
        <f>'Matrice Var-Covar'!AG64</f>
        <v>3.740542322696977E-2</v>
      </c>
      <c r="AI28" s="99">
        <f>'Matrice Var-Covar'!AH64</f>
        <v>-1.0845883997754274E-3</v>
      </c>
      <c r="AJ28" s="99">
        <f>'Matrice Var-Covar'!AI64</f>
        <v>3.3104479985568834E-2</v>
      </c>
      <c r="AK28" s="99">
        <f>'Matrice Var-Covar'!AJ64</f>
        <v>1.762253131482993E-2</v>
      </c>
      <c r="AL28" s="99">
        <f>'Matrice Var-Covar'!AK64</f>
        <v>1.5525203859189161E-3</v>
      </c>
      <c r="AM28" s="99">
        <f>'Matrice Var-Covar'!AL64</f>
        <v>1.0329588443195155E-2</v>
      </c>
      <c r="AN28" s="99">
        <f>'Matrice Var-Covar'!AM64</f>
        <v>4.3973403232063078E-2</v>
      </c>
      <c r="AO28" s="99">
        <f>'Matrice Var-Covar'!AN64</f>
        <v>4.4578326607376241E-2</v>
      </c>
      <c r="AP28" s="99">
        <f>'Matrice Var-Covar'!AO64</f>
        <v>2.4105062073307464E-2</v>
      </c>
      <c r="AQ28" s="99">
        <f>'Matrice Var-Covar'!AP64</f>
        <v>5.7512365677533692E-2</v>
      </c>
      <c r="AR28" s="99">
        <f>'Matrice Var-Covar'!AQ64</f>
        <v>3.8196676975918532E-2</v>
      </c>
      <c r="AS28" s="99">
        <f>'Matrice Var-Covar'!AR64</f>
        <v>2.5429047201230667E-2</v>
      </c>
      <c r="AT28" s="99">
        <f>'Matrice Var-Covar'!AS64</f>
        <v>-6.3131663629955532E-3</v>
      </c>
      <c r="AU28" s="99">
        <f>'Matrice Var-Covar'!AT64</f>
        <v>1.2749529291565177E-2</v>
      </c>
      <c r="AV28" s="99">
        <f>'Matrice Var-Covar'!AU64</f>
        <v>1.7728651193699152E-2</v>
      </c>
      <c r="AW28" s="99">
        <f>'Matrice Var-Covar'!AV64</f>
        <v>-6.6750145157786532E-3</v>
      </c>
      <c r="AX28" s="99">
        <f>'Matrice Var-Covar'!AW64</f>
        <v>2.5618067638361552E-2</v>
      </c>
      <c r="AY28" s="99">
        <f>'Matrice Var-Covar'!AX64</f>
        <v>4.019956119203455E-2</v>
      </c>
      <c r="AZ28" s="197">
        <f>'Matrice Var-Covar'!AY64</f>
        <v>3.2836651845044182E-2</v>
      </c>
      <c r="BA28" s="197">
        <f>'Matrice Var-Covar'!AZ64</f>
        <v>5.3581582126245558E-2</v>
      </c>
      <c r="BC28" s="10"/>
      <c r="BD28" s="10"/>
      <c r="BM28" s="26"/>
      <c r="BN28" s="26"/>
      <c r="BO28" s="26"/>
      <c r="BP28" s="26"/>
      <c r="BQ28" s="26"/>
    </row>
    <row r="29" spans="3:69" ht="14" thickBot="1">
      <c r="C29" s="25" t="str">
        <f>'Matrice Var-Covar'!B65</f>
        <v>INDITEX</v>
      </c>
      <c r="D29" s="99">
        <f>'Matrice Var-Covar'!C65</f>
        <v>9.375804483153876E-3</v>
      </c>
      <c r="E29" s="99">
        <f>'Matrice Var-Covar'!D65</f>
        <v>4.3703056110163578E-3</v>
      </c>
      <c r="F29" s="99">
        <f>'Matrice Var-Covar'!E65</f>
        <v>5.1697414869371142E-3</v>
      </c>
      <c r="G29" s="99">
        <f>'Matrice Var-Covar'!F65</f>
        <v>5.6129840884649078E-3</v>
      </c>
      <c r="H29" s="99">
        <f>'Matrice Var-Covar'!G65</f>
        <v>8.708093433273461E-4</v>
      </c>
      <c r="I29" s="99">
        <f>'Matrice Var-Covar'!H65</f>
        <v>1.2021309204492743E-3</v>
      </c>
      <c r="J29" s="99">
        <f>'Matrice Var-Covar'!I65</f>
        <v>-8.701678686780167E-4</v>
      </c>
      <c r="K29" s="99">
        <f>'Matrice Var-Covar'!J65</f>
        <v>4.9681963162170904E-2</v>
      </c>
      <c r="L29" s="99">
        <f>'Matrice Var-Covar'!K65</f>
        <v>4.6600990941126422E-3</v>
      </c>
      <c r="M29" s="99">
        <f>'Matrice Var-Covar'!L65</f>
        <v>1.1965944265933503E-3</v>
      </c>
      <c r="N29" s="99">
        <f>'Matrice Var-Covar'!M65</f>
        <v>6.8917921338386302E-3</v>
      </c>
      <c r="O29" s="99">
        <f>'Matrice Var-Covar'!N65</f>
        <v>-3.6325543403757069E-4</v>
      </c>
      <c r="P29" s="99">
        <f>'Matrice Var-Covar'!O65</f>
        <v>5.8845239824720508E-3</v>
      </c>
      <c r="Q29" s="99">
        <f>'Matrice Var-Covar'!P65</f>
        <v>2.7193437171665294E-2</v>
      </c>
      <c r="R29" s="99">
        <f>'Matrice Var-Covar'!Q65</f>
        <v>-2.4907289969775563E-3</v>
      </c>
      <c r="S29" s="99">
        <f>'Matrice Var-Covar'!R65</f>
        <v>2.2609040493413644E-2</v>
      </c>
      <c r="T29" s="99">
        <f>'Matrice Var-Covar'!S65</f>
        <v>1.0117407818419633E-2</v>
      </c>
      <c r="U29" s="99">
        <f>'Matrice Var-Covar'!T65</f>
        <v>-2.9502516874128503E-3</v>
      </c>
      <c r="V29" s="99">
        <f>'Matrice Var-Covar'!U65</f>
        <v>4.7915462336868449E-3</v>
      </c>
      <c r="W29" s="99">
        <f>'Matrice Var-Covar'!V65</f>
        <v>2.6374259409061001E-3</v>
      </c>
      <c r="X29" s="99">
        <f>'Matrice Var-Covar'!W65</f>
        <v>7.1298479626983133E-3</v>
      </c>
      <c r="Y29" s="99">
        <f>'Matrice Var-Covar'!X65</f>
        <v>-7.2001446367480368E-4</v>
      </c>
      <c r="Z29" s="99">
        <f>'Matrice Var-Covar'!Y65</f>
        <v>9.7609455021962382E-4</v>
      </c>
      <c r="AA29" s="99">
        <f>'Matrice Var-Covar'!Z65</f>
        <v>5.9299219430263925E-3</v>
      </c>
      <c r="AB29" s="99">
        <f>'Matrice Var-Covar'!AA65</f>
        <v>3.6893929251057604E-2</v>
      </c>
      <c r="AC29" s="99">
        <f>'Matrice Var-Covar'!AB65</f>
        <v>1.2273301386394615E-2</v>
      </c>
      <c r="AD29" s="99">
        <f>'Matrice Var-Covar'!AC65</f>
        <v>3.9223903390913136E-3</v>
      </c>
      <c r="AE29" s="99">
        <f>'Matrice Var-Covar'!AD65</f>
        <v>-6.2486208561061236E-4</v>
      </c>
      <c r="AF29" s="99">
        <f>'Matrice Var-Covar'!AE65</f>
        <v>1.9443423546250404E-2</v>
      </c>
      <c r="AG29" s="99">
        <f>'Matrice Var-Covar'!AF65</f>
        <v>5.6891621499205701E-3</v>
      </c>
      <c r="AH29" s="99">
        <f>'Matrice Var-Covar'!AG65</f>
        <v>5.4206517229905375E-3</v>
      </c>
      <c r="AI29" s="99">
        <f>'Matrice Var-Covar'!AH65</f>
        <v>2.7096517607534815E-2</v>
      </c>
      <c r="AJ29" s="99">
        <f>'Matrice Var-Covar'!AI65</f>
        <v>8.8677529991574525E-3</v>
      </c>
      <c r="AK29" s="99">
        <f>'Matrice Var-Covar'!AJ65</f>
        <v>-6.9951474209141949E-4</v>
      </c>
      <c r="AL29" s="99">
        <f>'Matrice Var-Covar'!AK65</f>
        <v>1.9760573729820173E-2</v>
      </c>
      <c r="AM29" s="99">
        <f>'Matrice Var-Covar'!AL65</f>
        <v>3.9883310701166325E-3</v>
      </c>
      <c r="AN29" s="99">
        <f>'Matrice Var-Covar'!AM65</f>
        <v>4.149863326019488E-4</v>
      </c>
      <c r="AO29" s="99">
        <f>'Matrice Var-Covar'!AN65</f>
        <v>1.7647056092503981E-3</v>
      </c>
      <c r="AP29" s="99">
        <f>'Matrice Var-Covar'!AO65</f>
        <v>-7.0153015802163123E-3</v>
      </c>
      <c r="AQ29" s="99">
        <f>'Matrice Var-Covar'!AP65</f>
        <v>1.225499359927737E-2</v>
      </c>
      <c r="AR29" s="99">
        <f>'Matrice Var-Covar'!AQ65</f>
        <v>-2.0411823742912194E-3</v>
      </c>
      <c r="AS29" s="99">
        <f>'Matrice Var-Covar'!AR65</f>
        <v>-7.6681852513741273E-3</v>
      </c>
      <c r="AT29" s="99">
        <f>'Matrice Var-Covar'!AS65</f>
        <v>2.355475515628554E-2</v>
      </c>
      <c r="AU29" s="99">
        <f>'Matrice Var-Covar'!AT65</f>
        <v>1.2844697967901675E-4</v>
      </c>
      <c r="AV29" s="99">
        <f>'Matrice Var-Covar'!AU65</f>
        <v>4.5835127076249878E-3</v>
      </c>
      <c r="AW29" s="99">
        <f>'Matrice Var-Covar'!AV65</f>
        <v>1.3946459114477104E-2</v>
      </c>
      <c r="AX29" s="99">
        <f>'Matrice Var-Covar'!AW65</f>
        <v>6.5106592908200575E-3</v>
      </c>
      <c r="AY29" s="99">
        <f>'Matrice Var-Covar'!AX65</f>
        <v>2.198412285954339E-3</v>
      </c>
      <c r="AZ29" s="197">
        <f>'Matrice Var-Covar'!AY65</f>
        <v>4.2764358526688369E-3</v>
      </c>
      <c r="BA29" s="197">
        <f>'Matrice Var-Covar'!AZ65</f>
        <v>2.9512342328823727E-3</v>
      </c>
      <c r="BC29" s="10"/>
      <c r="BD29" s="10"/>
      <c r="BM29" s="26"/>
      <c r="BN29" s="26"/>
      <c r="BO29" s="26"/>
      <c r="BP29" s="26"/>
      <c r="BQ29" s="26"/>
    </row>
    <row r="30" spans="3:69" ht="14" thickBot="1">
      <c r="C30" s="25" t="str">
        <f>'Matrice Var-Covar'!B66</f>
        <v>BAYER</v>
      </c>
      <c r="D30" s="99">
        <f>'Matrice Var-Covar'!C66</f>
        <v>2.2761592829932956E-2</v>
      </c>
      <c r="E30" s="99">
        <f>'Matrice Var-Covar'!D66</f>
        <v>2.4785290583496315E-2</v>
      </c>
      <c r="F30" s="99">
        <f>'Matrice Var-Covar'!E66</f>
        <v>1.9345007516963639E-2</v>
      </c>
      <c r="G30" s="99">
        <f>'Matrice Var-Covar'!F66</f>
        <v>1.2430341526832339E-2</v>
      </c>
      <c r="H30" s="99">
        <f>'Matrice Var-Covar'!G66</f>
        <v>2.4793925005015954E-2</v>
      </c>
      <c r="I30" s="99">
        <f>'Matrice Var-Covar'!H66</f>
        <v>1.9162310100973433E-2</v>
      </c>
      <c r="J30" s="99">
        <f>'Matrice Var-Covar'!I66</f>
        <v>3.0205746453154336E-2</v>
      </c>
      <c r="K30" s="99">
        <f>'Matrice Var-Covar'!J66</f>
        <v>4.6600990941126422E-3</v>
      </c>
      <c r="L30" s="99">
        <f>'Matrice Var-Covar'!K66</f>
        <v>6.353199457381431E-2</v>
      </c>
      <c r="M30" s="99">
        <f>'Matrice Var-Covar'!L66</f>
        <v>1.5175838621722559E-2</v>
      </c>
      <c r="N30" s="99">
        <f>'Matrice Var-Covar'!M66</f>
        <v>3.1817549882813573E-2</v>
      </c>
      <c r="O30" s="99">
        <f>'Matrice Var-Covar'!N66</f>
        <v>4.2750785254365417E-2</v>
      </c>
      <c r="P30" s="99">
        <f>'Matrice Var-Covar'!O66</f>
        <v>3.5175994310290393E-2</v>
      </c>
      <c r="Q30" s="99">
        <f>'Matrice Var-Covar'!P66</f>
        <v>1.0921360243886678E-2</v>
      </c>
      <c r="R30" s="99">
        <f>'Matrice Var-Covar'!Q66</f>
        <v>2.2740497326133563E-2</v>
      </c>
      <c r="S30" s="99">
        <f>'Matrice Var-Covar'!R66</f>
        <v>4.1802727657056941E-2</v>
      </c>
      <c r="T30" s="99">
        <f>'Matrice Var-Covar'!S66</f>
        <v>2.5037482275735871E-2</v>
      </c>
      <c r="U30" s="99">
        <f>'Matrice Var-Covar'!T66</f>
        <v>2.231648223133172E-2</v>
      </c>
      <c r="V30" s="99">
        <f>'Matrice Var-Covar'!U66</f>
        <v>3.7361809656631245E-2</v>
      </c>
      <c r="W30" s="99">
        <f>'Matrice Var-Covar'!V66</f>
        <v>1.8940869294884071E-2</v>
      </c>
      <c r="X30" s="99">
        <f>'Matrice Var-Covar'!W66</f>
        <v>3.3594945118896123E-2</v>
      </c>
      <c r="Y30" s="99">
        <f>'Matrice Var-Covar'!X66</f>
        <v>3.4641222550734319E-2</v>
      </c>
      <c r="Z30" s="99">
        <f>'Matrice Var-Covar'!Y66</f>
        <v>1.55659656862456E-2</v>
      </c>
      <c r="AA30" s="99">
        <f>'Matrice Var-Covar'!Z66</f>
        <v>1.5989216985780735E-2</v>
      </c>
      <c r="AB30" s="99">
        <f>'Matrice Var-Covar'!AA66</f>
        <v>1.5896492186020746E-2</v>
      </c>
      <c r="AC30" s="99">
        <f>'Matrice Var-Covar'!AB66</f>
        <v>4.5915821597334264E-3</v>
      </c>
      <c r="AD30" s="99">
        <f>'Matrice Var-Covar'!AC66</f>
        <v>1.8539660050942777E-2</v>
      </c>
      <c r="AE30" s="99">
        <f>'Matrice Var-Covar'!AD66</f>
        <v>2.6513522089874633E-2</v>
      </c>
      <c r="AF30" s="99">
        <f>'Matrice Var-Covar'!AE66</f>
        <v>7.4100099439117929E-3</v>
      </c>
      <c r="AG30" s="99">
        <f>'Matrice Var-Covar'!AF66</f>
        <v>3.4359698342515427E-2</v>
      </c>
      <c r="AH30" s="99">
        <f>'Matrice Var-Covar'!AG66</f>
        <v>2.598389167173307E-2</v>
      </c>
      <c r="AI30" s="99">
        <f>'Matrice Var-Covar'!AH66</f>
        <v>1.1417636920760876E-2</v>
      </c>
      <c r="AJ30" s="99">
        <f>'Matrice Var-Covar'!AI66</f>
        <v>2.5086471349720481E-2</v>
      </c>
      <c r="AK30" s="99">
        <f>'Matrice Var-Covar'!AJ66</f>
        <v>1.4520086270803929E-2</v>
      </c>
      <c r="AL30" s="99">
        <f>'Matrice Var-Covar'!AK66</f>
        <v>1.9050619910044235E-3</v>
      </c>
      <c r="AM30" s="99">
        <f>'Matrice Var-Covar'!AL66</f>
        <v>1.4547355640052316E-2</v>
      </c>
      <c r="AN30" s="99">
        <f>'Matrice Var-Covar'!AM66</f>
        <v>2.988417867703223E-2</v>
      </c>
      <c r="AO30" s="99">
        <f>'Matrice Var-Covar'!AN66</f>
        <v>2.933693262376693E-2</v>
      </c>
      <c r="AP30" s="99">
        <f>'Matrice Var-Covar'!AO66</f>
        <v>2.9773097429266978E-2</v>
      </c>
      <c r="AQ30" s="99">
        <f>'Matrice Var-Covar'!AP66</f>
        <v>3.8048262689594492E-2</v>
      </c>
      <c r="AR30" s="99">
        <f>'Matrice Var-Covar'!AQ66</f>
        <v>2.0263939308837325E-2</v>
      </c>
      <c r="AS30" s="99">
        <f>'Matrice Var-Covar'!AR66</f>
        <v>2.2650456874411234E-2</v>
      </c>
      <c r="AT30" s="99">
        <f>'Matrice Var-Covar'!AS66</f>
        <v>2.1304617249231703E-3</v>
      </c>
      <c r="AU30" s="99">
        <f>'Matrice Var-Covar'!AT66</f>
        <v>9.8697367590804535E-3</v>
      </c>
      <c r="AV30" s="99">
        <f>'Matrice Var-Covar'!AU66</f>
        <v>1.3846515128297789E-2</v>
      </c>
      <c r="AW30" s="99">
        <f>'Matrice Var-Covar'!AV66</f>
        <v>1.8537428200374757E-3</v>
      </c>
      <c r="AX30" s="99">
        <f>'Matrice Var-Covar'!AW66</f>
        <v>1.7613332768533975E-2</v>
      </c>
      <c r="AY30" s="99">
        <f>'Matrice Var-Covar'!AX66</f>
        <v>3.1922205216090786E-2</v>
      </c>
      <c r="AZ30" s="197">
        <f>'Matrice Var-Covar'!AY66</f>
        <v>3.0011305188556145E-2</v>
      </c>
      <c r="BA30" s="197">
        <f>'Matrice Var-Covar'!AZ66</f>
        <v>3.7554148248528429E-2</v>
      </c>
      <c r="BC30" s="10"/>
      <c r="BD30" s="10"/>
      <c r="BM30" s="26"/>
      <c r="BN30" s="26"/>
      <c r="BO30" s="26"/>
      <c r="BP30" s="26"/>
      <c r="BQ30" s="26"/>
    </row>
    <row r="31" spans="3:69" ht="14" thickBot="1">
      <c r="C31" s="25" t="str">
        <f>'Matrice Var-Covar'!B67</f>
        <v>SANOFI</v>
      </c>
      <c r="D31" s="99">
        <f>'Matrice Var-Covar'!C67</f>
        <v>1.5180890913087879E-2</v>
      </c>
      <c r="E31" s="99">
        <f>'Matrice Var-Covar'!D67</f>
        <v>1.1595349892618232E-2</v>
      </c>
      <c r="F31" s="99">
        <f>'Matrice Var-Covar'!E67</f>
        <v>9.069922142247425E-3</v>
      </c>
      <c r="G31" s="99">
        <f>'Matrice Var-Covar'!F67</f>
        <v>1.7764602462971901E-2</v>
      </c>
      <c r="H31" s="99">
        <f>'Matrice Var-Covar'!G67</f>
        <v>1.2069503862107585E-2</v>
      </c>
      <c r="I31" s="99">
        <f>'Matrice Var-Covar'!H67</f>
        <v>1.3636732576427292E-2</v>
      </c>
      <c r="J31" s="99">
        <f>'Matrice Var-Covar'!I67</f>
        <v>1.6746483072480917E-2</v>
      </c>
      <c r="K31" s="99">
        <f>'Matrice Var-Covar'!J67</f>
        <v>1.1965944265933503E-3</v>
      </c>
      <c r="L31" s="99">
        <f>'Matrice Var-Covar'!K67</f>
        <v>1.5175838621722559E-2</v>
      </c>
      <c r="M31" s="99">
        <f>'Matrice Var-Covar'!L67</f>
        <v>0.17711010038326497</v>
      </c>
      <c r="N31" s="99">
        <f>'Matrice Var-Covar'!M67</f>
        <v>2.9602268838487607E-2</v>
      </c>
      <c r="O31" s="99">
        <f>'Matrice Var-Covar'!N67</f>
        <v>1.6247879510027374E-2</v>
      </c>
      <c r="P31" s="99">
        <f>'Matrice Var-Covar'!O67</f>
        <v>1.0533252636459767E-2</v>
      </c>
      <c r="Q31" s="99">
        <f>'Matrice Var-Covar'!P67</f>
        <v>1.0678067163073329E-2</v>
      </c>
      <c r="R31" s="99">
        <f>'Matrice Var-Covar'!Q67</f>
        <v>1.68268382565985E-2</v>
      </c>
      <c r="S31" s="99">
        <f>'Matrice Var-Covar'!R67</f>
        <v>3.6640634470749456E-3</v>
      </c>
      <c r="T31" s="99">
        <f>'Matrice Var-Covar'!S67</f>
        <v>1.1384280082747736E-2</v>
      </c>
      <c r="U31" s="99">
        <f>'Matrice Var-Covar'!T67</f>
        <v>1.3894491831341685E-2</v>
      </c>
      <c r="V31" s="99">
        <f>'Matrice Var-Covar'!U67</f>
        <v>1.164736920517174E-2</v>
      </c>
      <c r="W31" s="99">
        <f>'Matrice Var-Covar'!V67</f>
        <v>1.0442164256151132E-2</v>
      </c>
      <c r="X31" s="99">
        <f>'Matrice Var-Covar'!W67</f>
        <v>8.3695046756082202E-3</v>
      </c>
      <c r="Y31" s="99">
        <f>'Matrice Var-Covar'!X67</f>
        <v>1.5163127992946354E-2</v>
      </c>
      <c r="Z31" s="99">
        <f>'Matrice Var-Covar'!Y67</f>
        <v>6.1525048769242576E-3</v>
      </c>
      <c r="AA31" s="99">
        <f>'Matrice Var-Covar'!Z67</f>
        <v>1.3542449752445198E-2</v>
      </c>
      <c r="AB31" s="99">
        <f>'Matrice Var-Covar'!AA67</f>
        <v>1.0780842318668745E-2</v>
      </c>
      <c r="AC31" s="99">
        <f>'Matrice Var-Covar'!AB67</f>
        <v>-1.9384796116956942E-4</v>
      </c>
      <c r="AD31" s="99">
        <f>'Matrice Var-Covar'!AC67</f>
        <v>6.12925125452673E-3</v>
      </c>
      <c r="AE31" s="99">
        <f>'Matrice Var-Covar'!AD67</f>
        <v>1.5765109565070382E-2</v>
      </c>
      <c r="AF31" s="99">
        <f>'Matrice Var-Covar'!AE67</f>
        <v>1.6861514799026496E-3</v>
      </c>
      <c r="AG31" s="99">
        <f>'Matrice Var-Covar'!AF67</f>
        <v>1.5082874022291522E-2</v>
      </c>
      <c r="AH31" s="99">
        <f>'Matrice Var-Covar'!AG67</f>
        <v>9.4023017464362878E-3</v>
      </c>
      <c r="AI31" s="99">
        <f>'Matrice Var-Covar'!AH67</f>
        <v>1.7994275178554679E-2</v>
      </c>
      <c r="AJ31" s="99">
        <f>'Matrice Var-Covar'!AI67</f>
        <v>9.1458179479815722E-3</v>
      </c>
      <c r="AK31" s="99">
        <f>'Matrice Var-Covar'!AJ67</f>
        <v>4.3781757322011606E-3</v>
      </c>
      <c r="AL31" s="99">
        <f>'Matrice Var-Covar'!AK67</f>
        <v>1.1757238024572261E-3</v>
      </c>
      <c r="AM31" s="99">
        <f>'Matrice Var-Covar'!AL67</f>
        <v>8.4556605243378546E-3</v>
      </c>
      <c r="AN31" s="99">
        <f>'Matrice Var-Covar'!AM67</f>
        <v>1.3818944649554975E-2</v>
      </c>
      <c r="AO31" s="99">
        <f>'Matrice Var-Covar'!AN67</f>
        <v>1.5222391379121165E-2</v>
      </c>
      <c r="AP31" s="99">
        <f>'Matrice Var-Covar'!AO67</f>
        <v>1.243084542578796E-2</v>
      </c>
      <c r="AQ31" s="99">
        <f>'Matrice Var-Covar'!AP67</f>
        <v>2.0545165091203625E-2</v>
      </c>
      <c r="AR31" s="99">
        <f>'Matrice Var-Covar'!AQ67</f>
        <v>2.9453675208454624E-2</v>
      </c>
      <c r="AS31" s="99">
        <f>'Matrice Var-Covar'!AR67</f>
        <v>1.0005687359641387E-2</v>
      </c>
      <c r="AT31" s="99">
        <f>'Matrice Var-Covar'!AS67</f>
        <v>-3.1105202902585861E-3</v>
      </c>
      <c r="AU31" s="99">
        <f>'Matrice Var-Covar'!AT67</f>
        <v>1.5011036030124035E-2</v>
      </c>
      <c r="AV31" s="99">
        <f>'Matrice Var-Covar'!AU67</f>
        <v>1.5816797017415906E-2</v>
      </c>
      <c r="AW31" s="99">
        <f>'Matrice Var-Covar'!AV67</f>
        <v>5.305729837258133E-3</v>
      </c>
      <c r="AX31" s="99">
        <f>'Matrice Var-Covar'!AW67</f>
        <v>1.1770311561127161E-2</v>
      </c>
      <c r="AY31" s="99">
        <f>'Matrice Var-Covar'!AX67</f>
        <v>1.1909318508626917E-2</v>
      </c>
      <c r="AZ31" s="197">
        <f>'Matrice Var-Covar'!AY67</f>
        <v>9.72984718321563E-3</v>
      </c>
      <c r="BA31" s="197">
        <f>'Matrice Var-Covar'!AZ67</f>
        <v>1.7498878996935828E-2</v>
      </c>
      <c r="BC31" s="10"/>
      <c r="BD31" s="10"/>
      <c r="BM31" s="26"/>
      <c r="BN31" s="26"/>
      <c r="BO31" s="26"/>
      <c r="BP31" s="26"/>
      <c r="BQ31" s="26"/>
    </row>
    <row r="32" spans="3:69" ht="14" thickBot="1">
      <c r="C32" s="25" t="str">
        <f>'Matrice Var-Covar'!B68</f>
        <v>AIRBUS SE</v>
      </c>
      <c r="D32" s="99">
        <f>'Matrice Var-Covar'!C68</f>
        <v>2.4522500792571365E-2</v>
      </c>
      <c r="E32" s="99">
        <f>'Matrice Var-Covar'!D68</f>
        <v>3.5160471792206875E-2</v>
      </c>
      <c r="F32" s="99">
        <f>'Matrice Var-Covar'!E68</f>
        <v>2.9589069393527512E-2</v>
      </c>
      <c r="G32" s="99">
        <f>'Matrice Var-Covar'!F68</f>
        <v>1.6722648068911369E-2</v>
      </c>
      <c r="H32" s="99">
        <f>'Matrice Var-Covar'!G68</f>
        <v>3.0527183076803584E-2</v>
      </c>
      <c r="I32" s="99">
        <f>'Matrice Var-Covar'!H68</f>
        <v>1.8286620484651333E-2</v>
      </c>
      <c r="J32" s="99">
        <f>'Matrice Var-Covar'!I68</f>
        <v>3.1261587281969899E-2</v>
      </c>
      <c r="K32" s="99">
        <f>'Matrice Var-Covar'!J68</f>
        <v>6.8917921338386302E-3</v>
      </c>
      <c r="L32" s="99">
        <f>'Matrice Var-Covar'!K68</f>
        <v>3.1817549882813573E-2</v>
      </c>
      <c r="M32" s="99">
        <f>'Matrice Var-Covar'!L68</f>
        <v>2.9602268838487607E-2</v>
      </c>
      <c r="N32" s="99">
        <f>'Matrice Var-Covar'!M68</f>
        <v>0.11275469555917317</v>
      </c>
      <c r="O32" s="99">
        <f>'Matrice Var-Covar'!N68</f>
        <v>4.3884118918753504E-2</v>
      </c>
      <c r="P32" s="99">
        <f>'Matrice Var-Covar'!O68</f>
        <v>2.6622736795662773E-2</v>
      </c>
      <c r="Q32" s="99">
        <f>'Matrice Var-Covar'!P68</f>
        <v>1.7018783663911245E-2</v>
      </c>
      <c r="R32" s="99">
        <f>'Matrice Var-Covar'!Q68</f>
        <v>5.0545269689133358E-2</v>
      </c>
      <c r="S32" s="99">
        <f>'Matrice Var-Covar'!R68</f>
        <v>4.0199744009270767E-2</v>
      </c>
      <c r="T32" s="99">
        <f>'Matrice Var-Covar'!S68</f>
        <v>3.1119689368052865E-2</v>
      </c>
      <c r="U32" s="99">
        <f>'Matrice Var-Covar'!T68</f>
        <v>2.0452941117872957E-2</v>
      </c>
      <c r="V32" s="99">
        <f>'Matrice Var-Covar'!U68</f>
        <v>4.9374849400140162E-2</v>
      </c>
      <c r="W32" s="99">
        <f>'Matrice Var-Covar'!V68</f>
        <v>2.7316051127454388E-2</v>
      </c>
      <c r="X32" s="99">
        <f>'Matrice Var-Covar'!W68</f>
        <v>2.8610711060643911E-2</v>
      </c>
      <c r="Y32" s="99">
        <f>'Matrice Var-Covar'!X68</f>
        <v>4.0454170012758542E-2</v>
      </c>
      <c r="Z32" s="99">
        <f>'Matrice Var-Covar'!Y68</f>
        <v>2.9218924460684546E-2</v>
      </c>
      <c r="AA32" s="99">
        <f>'Matrice Var-Covar'!Z68</f>
        <v>2.5378099004844647E-2</v>
      </c>
      <c r="AB32" s="99">
        <f>'Matrice Var-Covar'!AA68</f>
        <v>1.9445434861313046E-2</v>
      </c>
      <c r="AC32" s="99">
        <f>'Matrice Var-Covar'!AB68</f>
        <v>4.0844062729660591E-3</v>
      </c>
      <c r="AD32" s="99">
        <f>'Matrice Var-Covar'!AC68</f>
        <v>1.5550653036120802E-2</v>
      </c>
      <c r="AE32" s="99">
        <f>'Matrice Var-Covar'!AD68</f>
        <v>5.0783198581391617E-2</v>
      </c>
      <c r="AF32" s="99">
        <f>'Matrice Var-Covar'!AE68</f>
        <v>6.181484213754973E-3</v>
      </c>
      <c r="AG32" s="99">
        <f>'Matrice Var-Covar'!AF68</f>
        <v>4.0246757487219509E-2</v>
      </c>
      <c r="AH32" s="99">
        <f>'Matrice Var-Covar'!AG68</f>
        <v>3.4004147738281941E-2</v>
      </c>
      <c r="AI32" s="99">
        <f>'Matrice Var-Covar'!AH68</f>
        <v>1.7540974964815801E-2</v>
      </c>
      <c r="AJ32" s="99">
        <f>'Matrice Var-Covar'!AI68</f>
        <v>1.9534781226867227E-2</v>
      </c>
      <c r="AK32" s="99">
        <f>'Matrice Var-Covar'!AJ68</f>
        <v>2.2144431914541528E-2</v>
      </c>
      <c r="AL32" s="99">
        <f>'Matrice Var-Covar'!AK68</f>
        <v>-1.7714642597624532E-3</v>
      </c>
      <c r="AM32" s="99">
        <f>'Matrice Var-Covar'!AL68</f>
        <v>1.3578849936684453E-2</v>
      </c>
      <c r="AN32" s="99">
        <f>'Matrice Var-Covar'!AM68</f>
        <v>3.3757704370885003E-2</v>
      </c>
      <c r="AO32" s="99">
        <f>'Matrice Var-Covar'!AN68</f>
        <v>4.2978904328336662E-2</v>
      </c>
      <c r="AP32" s="99">
        <f>'Matrice Var-Covar'!AO68</f>
        <v>3.0879699087869625E-2</v>
      </c>
      <c r="AQ32" s="99">
        <f>'Matrice Var-Covar'!AP68</f>
        <v>5.1354759775730834E-2</v>
      </c>
      <c r="AR32" s="99">
        <f>'Matrice Var-Covar'!AQ68</f>
        <v>2.7234528342016451E-2</v>
      </c>
      <c r="AS32" s="99">
        <f>'Matrice Var-Covar'!AR68</f>
        <v>2.1966194207625748E-2</v>
      </c>
      <c r="AT32" s="99">
        <f>'Matrice Var-Covar'!AS68</f>
        <v>2.3920387997565535E-3</v>
      </c>
      <c r="AU32" s="99">
        <f>'Matrice Var-Covar'!AT68</f>
        <v>1.3679595486994583E-2</v>
      </c>
      <c r="AV32" s="99">
        <f>'Matrice Var-Covar'!AU68</f>
        <v>1.0947712550069433E-2</v>
      </c>
      <c r="AW32" s="99">
        <f>'Matrice Var-Covar'!AV68</f>
        <v>1.3852406993780477E-2</v>
      </c>
      <c r="AX32" s="99">
        <f>'Matrice Var-Covar'!AW68</f>
        <v>3.0808088597256776E-2</v>
      </c>
      <c r="AY32" s="99">
        <f>'Matrice Var-Covar'!AX68</f>
        <v>4.5867081693538363E-2</v>
      </c>
      <c r="AZ32" s="197">
        <f>'Matrice Var-Covar'!AY68</f>
        <v>2.7545165256709345E-2</v>
      </c>
      <c r="BA32" s="197">
        <f>'Matrice Var-Covar'!AZ68</f>
        <v>3.3994201497070588E-2</v>
      </c>
      <c r="BC32" s="10"/>
      <c r="BD32" s="10"/>
      <c r="BM32" s="26"/>
      <c r="BN32" s="26"/>
      <c r="BO32" s="26"/>
      <c r="BP32" s="26"/>
      <c r="BQ32" s="26"/>
    </row>
    <row r="33" spans="3:69" ht="14" thickBot="1">
      <c r="C33" s="25" t="str">
        <f>'Matrice Var-Covar'!B69</f>
        <v>ALLIANZ</v>
      </c>
      <c r="D33" s="99">
        <f>'Matrice Var-Covar'!C69</f>
        <v>1.5389763283458365E-2</v>
      </c>
      <c r="E33" s="99">
        <f>'Matrice Var-Covar'!D69</f>
        <v>3.4657308475963475E-2</v>
      </c>
      <c r="F33" s="99">
        <f>'Matrice Var-Covar'!E69</f>
        <v>2.4427355202265605E-2</v>
      </c>
      <c r="G33" s="99">
        <f>'Matrice Var-Covar'!F69</f>
        <v>1.2824279760764423E-2</v>
      </c>
      <c r="H33" s="99">
        <f>'Matrice Var-Covar'!G69</f>
        <v>4.4186332232736054E-2</v>
      </c>
      <c r="I33" s="99">
        <f>'Matrice Var-Covar'!H69</f>
        <v>2.8328352867896617E-2</v>
      </c>
      <c r="J33" s="99">
        <f>'Matrice Var-Covar'!I69</f>
        <v>4.9637902328395857E-2</v>
      </c>
      <c r="K33" s="99">
        <f>'Matrice Var-Covar'!J69</f>
        <v>-3.6325543403757069E-4</v>
      </c>
      <c r="L33" s="99">
        <f>'Matrice Var-Covar'!K69</f>
        <v>4.2750785254365417E-2</v>
      </c>
      <c r="M33" s="99">
        <f>'Matrice Var-Covar'!L69</f>
        <v>1.6247879510027374E-2</v>
      </c>
      <c r="N33" s="99">
        <f>'Matrice Var-Covar'!M69</f>
        <v>4.3884118918753504E-2</v>
      </c>
      <c r="O33" s="99">
        <f>'Matrice Var-Covar'!N69</f>
        <v>9.9803062007983334E-2</v>
      </c>
      <c r="P33" s="99">
        <f>'Matrice Var-Covar'!O69</f>
        <v>4.8649218648445E-2</v>
      </c>
      <c r="Q33" s="99">
        <f>'Matrice Var-Covar'!P69</f>
        <v>6.2315325009398657E-3</v>
      </c>
      <c r="R33" s="99">
        <f>'Matrice Var-Covar'!Q69</f>
        <v>4.0319804197563779E-2</v>
      </c>
      <c r="S33" s="99">
        <f>'Matrice Var-Covar'!R69</f>
        <v>6.4410171581812586E-2</v>
      </c>
      <c r="T33" s="99">
        <f>'Matrice Var-Covar'!S69</f>
        <v>4.8043782475274903E-2</v>
      </c>
      <c r="U33" s="99">
        <f>'Matrice Var-Covar'!T69</f>
        <v>2.5282947153204144E-2</v>
      </c>
      <c r="V33" s="99">
        <f>'Matrice Var-Covar'!U69</f>
        <v>5.3175741348864367E-2</v>
      </c>
      <c r="W33" s="99">
        <f>'Matrice Var-Covar'!V69</f>
        <v>2.2228621201158941E-2</v>
      </c>
      <c r="X33" s="99">
        <f>'Matrice Var-Covar'!W69</f>
        <v>4.2805322152399523E-2</v>
      </c>
      <c r="Y33" s="99">
        <f>'Matrice Var-Covar'!X69</f>
        <v>7.7242160312740685E-2</v>
      </c>
      <c r="Z33" s="99">
        <f>'Matrice Var-Covar'!Y69</f>
        <v>3.3947428033655212E-2</v>
      </c>
      <c r="AA33" s="99">
        <f>'Matrice Var-Covar'!Z69</f>
        <v>2.4770164389317301E-2</v>
      </c>
      <c r="AB33" s="99">
        <f>'Matrice Var-Covar'!AA69</f>
        <v>3.6978140001441518E-3</v>
      </c>
      <c r="AC33" s="99">
        <f>'Matrice Var-Covar'!AB69</f>
        <v>3.2995764758841596E-3</v>
      </c>
      <c r="AD33" s="99">
        <f>'Matrice Var-Covar'!AC69</f>
        <v>1.916972107403226E-2</v>
      </c>
      <c r="AE33" s="99">
        <f>'Matrice Var-Covar'!AD69</f>
        <v>4.0499768914846419E-2</v>
      </c>
      <c r="AF33" s="99">
        <f>'Matrice Var-Covar'!AE69</f>
        <v>3.6748458445825922E-3</v>
      </c>
      <c r="AG33" s="99">
        <f>'Matrice Var-Covar'!AF69</f>
        <v>6.299691952914567E-2</v>
      </c>
      <c r="AH33" s="99">
        <f>'Matrice Var-Covar'!AG69</f>
        <v>3.6746549460486159E-2</v>
      </c>
      <c r="AI33" s="99">
        <f>'Matrice Var-Covar'!AH69</f>
        <v>4.338038883242616E-3</v>
      </c>
      <c r="AJ33" s="99">
        <f>'Matrice Var-Covar'!AI69</f>
        <v>3.1310783116331765E-2</v>
      </c>
      <c r="AK33" s="99">
        <f>'Matrice Var-Covar'!AJ69</f>
        <v>2.0945632180855541E-2</v>
      </c>
      <c r="AL33" s="99">
        <f>'Matrice Var-Covar'!AK69</f>
        <v>-9.2410315567984902E-4</v>
      </c>
      <c r="AM33" s="99">
        <f>'Matrice Var-Covar'!AL69</f>
        <v>4.6261725966319257E-3</v>
      </c>
      <c r="AN33" s="99">
        <f>'Matrice Var-Covar'!AM69</f>
        <v>5.8884646937531877E-2</v>
      </c>
      <c r="AO33" s="99">
        <f>'Matrice Var-Covar'!AN69</f>
        <v>4.0941872866599865E-2</v>
      </c>
      <c r="AP33" s="99">
        <f>'Matrice Var-Covar'!AO69</f>
        <v>3.7684063647905171E-2</v>
      </c>
      <c r="AQ33" s="99">
        <f>'Matrice Var-Covar'!AP69</f>
        <v>7.7341969636943675E-2</v>
      </c>
      <c r="AR33" s="99">
        <f>'Matrice Var-Covar'!AQ69</f>
        <v>3.339796166378603E-2</v>
      </c>
      <c r="AS33" s="99">
        <f>'Matrice Var-Covar'!AR69</f>
        <v>3.4083634201780025E-2</v>
      </c>
      <c r="AT33" s="99">
        <f>'Matrice Var-Covar'!AS69</f>
        <v>-7.2276684112745609E-3</v>
      </c>
      <c r="AU33" s="99">
        <f>'Matrice Var-Covar'!AT69</f>
        <v>1.4404507869607086E-2</v>
      </c>
      <c r="AV33" s="99">
        <f>'Matrice Var-Covar'!AU69</f>
        <v>2.3158817529097042E-2</v>
      </c>
      <c r="AW33" s="99">
        <f>'Matrice Var-Covar'!AV69</f>
        <v>3.134330486571784E-2</v>
      </c>
      <c r="AX33" s="99">
        <f>'Matrice Var-Covar'!AW69</f>
        <v>1.8878531164033905E-2</v>
      </c>
      <c r="AY33" s="99">
        <f>'Matrice Var-Covar'!AX69</f>
        <v>4.4330794715915424E-2</v>
      </c>
      <c r="AZ33" s="197">
        <f>'Matrice Var-Covar'!AY69</f>
        <v>3.9920964220186983E-2</v>
      </c>
      <c r="BA33" s="197">
        <f>'Matrice Var-Covar'!AZ69</f>
        <v>7.3181683159814312E-2</v>
      </c>
      <c r="BC33" s="10"/>
      <c r="BD33" s="10"/>
      <c r="BM33" s="26"/>
      <c r="BN33" s="26"/>
      <c r="BO33" s="26"/>
      <c r="BP33" s="26"/>
      <c r="BQ33" s="26"/>
    </row>
    <row r="34" spans="3:69" ht="14" thickBot="1">
      <c r="C34" s="25" t="str">
        <f>'Matrice Var-Covar'!B70</f>
        <v>BASF</v>
      </c>
      <c r="D34" s="99">
        <f>'Matrice Var-Covar'!C70</f>
        <v>2.2002422481048611E-2</v>
      </c>
      <c r="E34" s="99">
        <f>'Matrice Var-Covar'!D70</f>
        <v>3.3229523763193117E-2</v>
      </c>
      <c r="F34" s="99">
        <f>'Matrice Var-Covar'!E70</f>
        <v>2.4204713786294095E-2</v>
      </c>
      <c r="G34" s="99">
        <f>'Matrice Var-Covar'!F70</f>
        <v>1.2997500302977657E-2</v>
      </c>
      <c r="H34" s="99">
        <f>'Matrice Var-Covar'!G70</f>
        <v>2.6174774972563375E-2</v>
      </c>
      <c r="I34" s="99">
        <f>'Matrice Var-Covar'!H70</f>
        <v>2.2695623742118476E-2</v>
      </c>
      <c r="J34" s="99">
        <f>'Matrice Var-Covar'!I70</f>
        <v>4.3162650519995092E-2</v>
      </c>
      <c r="K34" s="99">
        <f>'Matrice Var-Covar'!J70</f>
        <v>5.8845239824720508E-3</v>
      </c>
      <c r="L34" s="99">
        <f>'Matrice Var-Covar'!K70</f>
        <v>3.5175994310290393E-2</v>
      </c>
      <c r="M34" s="99">
        <f>'Matrice Var-Covar'!L70</f>
        <v>1.0533252636459767E-2</v>
      </c>
      <c r="N34" s="99">
        <f>'Matrice Var-Covar'!M70</f>
        <v>2.6622736795662773E-2</v>
      </c>
      <c r="O34" s="99">
        <f>'Matrice Var-Covar'!N70</f>
        <v>4.8649218648445E-2</v>
      </c>
      <c r="P34" s="99">
        <f>'Matrice Var-Covar'!O70</f>
        <v>6.2709751392871715E-2</v>
      </c>
      <c r="Q34" s="99">
        <f>'Matrice Var-Covar'!P70</f>
        <v>9.226660028442385E-3</v>
      </c>
      <c r="R34" s="99">
        <f>'Matrice Var-Covar'!Q70</f>
        <v>3.0535329565265286E-2</v>
      </c>
      <c r="S34" s="99">
        <f>'Matrice Var-Covar'!R70</f>
        <v>5.3219575630040677E-2</v>
      </c>
      <c r="T34" s="99">
        <f>'Matrice Var-Covar'!S70</f>
        <v>3.3129448051107575E-2</v>
      </c>
      <c r="U34" s="99">
        <f>'Matrice Var-Covar'!T70</f>
        <v>1.8925801734024441E-2</v>
      </c>
      <c r="V34" s="99">
        <f>'Matrice Var-Covar'!U70</f>
        <v>5.7176406276394934E-2</v>
      </c>
      <c r="W34" s="99">
        <f>'Matrice Var-Covar'!V70</f>
        <v>2.3587480189953016E-2</v>
      </c>
      <c r="X34" s="99">
        <f>'Matrice Var-Covar'!W70</f>
        <v>4.8621866966527982E-2</v>
      </c>
      <c r="Y34" s="99">
        <f>'Matrice Var-Covar'!X70</f>
        <v>4.4172350512516487E-2</v>
      </c>
      <c r="Z34" s="99">
        <f>'Matrice Var-Covar'!Y70</f>
        <v>2.6469980302040612E-2</v>
      </c>
      <c r="AA34" s="99">
        <f>'Matrice Var-Covar'!Z70</f>
        <v>2.0925150128325309E-2</v>
      </c>
      <c r="AB34" s="99">
        <f>'Matrice Var-Covar'!AA70</f>
        <v>8.3400627136136357E-3</v>
      </c>
      <c r="AC34" s="99">
        <f>'Matrice Var-Covar'!AB70</f>
        <v>4.312870456596514E-3</v>
      </c>
      <c r="AD34" s="99">
        <f>'Matrice Var-Covar'!AC70</f>
        <v>1.6431538050938284E-2</v>
      </c>
      <c r="AE34" s="99">
        <f>'Matrice Var-Covar'!AD70</f>
        <v>3.3525802898848156E-2</v>
      </c>
      <c r="AF34" s="99">
        <f>'Matrice Var-Covar'!AE70</f>
        <v>6.4832567257127396E-3</v>
      </c>
      <c r="AG34" s="99">
        <f>'Matrice Var-Covar'!AF70</f>
        <v>3.3960487363620416E-2</v>
      </c>
      <c r="AH34" s="99">
        <f>'Matrice Var-Covar'!AG70</f>
        <v>3.8851681100743225E-2</v>
      </c>
      <c r="AI34" s="99">
        <f>'Matrice Var-Covar'!AH70</f>
        <v>6.3582672258621804E-3</v>
      </c>
      <c r="AJ34" s="99">
        <f>'Matrice Var-Covar'!AI70</f>
        <v>3.3122361075364218E-2</v>
      </c>
      <c r="AK34" s="99">
        <f>'Matrice Var-Covar'!AJ70</f>
        <v>1.2259778564313061E-2</v>
      </c>
      <c r="AL34" s="99">
        <f>'Matrice Var-Covar'!AK70</f>
        <v>6.5126729622836188E-3</v>
      </c>
      <c r="AM34" s="99">
        <f>'Matrice Var-Covar'!AL70</f>
        <v>9.8235407362944182E-3</v>
      </c>
      <c r="AN34" s="99">
        <f>'Matrice Var-Covar'!AM70</f>
        <v>3.650548207354213E-2</v>
      </c>
      <c r="AO34" s="99">
        <f>'Matrice Var-Covar'!AN70</f>
        <v>3.3177534294416035E-2</v>
      </c>
      <c r="AP34" s="99">
        <f>'Matrice Var-Covar'!AO70</f>
        <v>2.0846500459688708E-2</v>
      </c>
      <c r="AQ34" s="99">
        <f>'Matrice Var-Covar'!AP70</f>
        <v>5.1483293356247628E-2</v>
      </c>
      <c r="AR34" s="99">
        <f>'Matrice Var-Covar'!AQ70</f>
        <v>2.454933590990491E-2</v>
      </c>
      <c r="AS34" s="99">
        <f>'Matrice Var-Covar'!AR70</f>
        <v>1.7040162008330282E-2</v>
      </c>
      <c r="AT34" s="99">
        <f>'Matrice Var-Covar'!AS70</f>
        <v>-4.993189106579264E-3</v>
      </c>
      <c r="AU34" s="99">
        <f>'Matrice Var-Covar'!AT70</f>
        <v>1.5450470188156519E-2</v>
      </c>
      <c r="AV34" s="99">
        <f>'Matrice Var-Covar'!AU70</f>
        <v>1.7777286574300416E-2</v>
      </c>
      <c r="AW34" s="99">
        <f>'Matrice Var-Covar'!AV70</f>
        <v>-1.8844646914623346E-3</v>
      </c>
      <c r="AX34" s="99">
        <f>'Matrice Var-Covar'!AW70</f>
        <v>2.7150723793620286E-2</v>
      </c>
      <c r="AY34" s="99">
        <f>'Matrice Var-Covar'!AX70</f>
        <v>3.6970253046914023E-2</v>
      </c>
      <c r="AZ34" s="197">
        <f>'Matrice Var-Covar'!AY70</f>
        <v>2.9608755061182546E-2</v>
      </c>
      <c r="BA34" s="197">
        <f>'Matrice Var-Covar'!AZ70</f>
        <v>5.0761613591856332E-2</v>
      </c>
      <c r="BC34" s="10"/>
      <c r="BD34" s="10"/>
      <c r="BM34" s="26"/>
      <c r="BN34" s="26"/>
      <c r="BO34" s="26"/>
      <c r="BP34" s="26"/>
      <c r="BQ34" s="26"/>
    </row>
    <row r="35" spans="3:69" ht="14" thickBot="1">
      <c r="C35" s="25" t="str">
        <f>'Matrice Var-Covar'!B71</f>
        <v>BANCO SANTANDER</v>
      </c>
      <c r="D35" s="99">
        <f>'Matrice Var-Covar'!C71</f>
        <v>7.213708571149881E-3</v>
      </c>
      <c r="E35" s="99">
        <f>'Matrice Var-Covar'!D71</f>
        <v>-9.0414903990662491E-4</v>
      </c>
      <c r="F35" s="99">
        <f>'Matrice Var-Covar'!E71</f>
        <v>4.6074266972998545E-3</v>
      </c>
      <c r="G35" s="99">
        <f>'Matrice Var-Covar'!F71</f>
        <v>4.3456018578060061E-3</v>
      </c>
      <c r="H35" s="99">
        <f>'Matrice Var-Covar'!G71</f>
        <v>7.3793222086895541E-3</v>
      </c>
      <c r="I35" s="99">
        <f>'Matrice Var-Covar'!H71</f>
        <v>3.22987659520408E-3</v>
      </c>
      <c r="J35" s="99">
        <f>'Matrice Var-Covar'!I71</f>
        <v>1.8710014223902857E-3</v>
      </c>
      <c r="K35" s="99">
        <f>'Matrice Var-Covar'!J71</f>
        <v>2.7193437171665294E-2</v>
      </c>
      <c r="L35" s="99">
        <f>'Matrice Var-Covar'!K71</f>
        <v>1.0921360243886678E-2</v>
      </c>
      <c r="M35" s="99">
        <f>'Matrice Var-Covar'!L71</f>
        <v>1.0678067163073329E-2</v>
      </c>
      <c r="N35" s="99">
        <f>'Matrice Var-Covar'!M71</f>
        <v>1.7018783663911245E-2</v>
      </c>
      <c r="O35" s="99">
        <f>'Matrice Var-Covar'!N71</f>
        <v>6.2315325009398657E-3</v>
      </c>
      <c r="P35" s="99">
        <f>'Matrice Var-Covar'!O71</f>
        <v>9.226660028442385E-3</v>
      </c>
      <c r="Q35" s="99">
        <f>'Matrice Var-Covar'!P71</f>
        <v>8.608714847578508E-2</v>
      </c>
      <c r="R35" s="99">
        <f>'Matrice Var-Covar'!Q71</f>
        <v>4.4783695252355541E-3</v>
      </c>
      <c r="S35" s="99">
        <f>'Matrice Var-Covar'!R71</f>
        <v>1.7976616176005659E-2</v>
      </c>
      <c r="T35" s="99">
        <f>'Matrice Var-Covar'!S71</f>
        <v>1.7068374835730066E-2</v>
      </c>
      <c r="U35" s="99">
        <f>'Matrice Var-Covar'!T71</f>
        <v>1.0364714973475667E-3</v>
      </c>
      <c r="V35" s="99">
        <f>'Matrice Var-Covar'!U71</f>
        <v>7.0734040957390193E-3</v>
      </c>
      <c r="W35" s="99">
        <f>'Matrice Var-Covar'!V71</f>
        <v>5.6724580071503342E-3</v>
      </c>
      <c r="X35" s="99">
        <f>'Matrice Var-Covar'!W71</f>
        <v>3.0668336178135263E-4</v>
      </c>
      <c r="Y35" s="99">
        <f>'Matrice Var-Covar'!X71</f>
        <v>5.0635508959550367E-3</v>
      </c>
      <c r="Z35" s="99">
        <f>'Matrice Var-Covar'!Y71</f>
        <v>7.0140010525287068E-4</v>
      </c>
      <c r="AA35" s="99">
        <f>'Matrice Var-Covar'!Z71</f>
        <v>9.2885980423415768E-3</v>
      </c>
      <c r="AB35" s="99">
        <f>'Matrice Var-Covar'!AA71</f>
        <v>8.7517810689781664E-2</v>
      </c>
      <c r="AC35" s="99">
        <f>'Matrice Var-Covar'!AB71</f>
        <v>2.2187644626521133E-2</v>
      </c>
      <c r="AD35" s="99">
        <f>'Matrice Var-Covar'!AC71</f>
        <v>-2.7378574467165472E-3</v>
      </c>
      <c r="AE35" s="99">
        <f>'Matrice Var-Covar'!AD71</f>
        <v>3.7717025859527013E-3</v>
      </c>
      <c r="AF35" s="99">
        <f>'Matrice Var-Covar'!AE71</f>
        <v>3.6624627569845275E-2</v>
      </c>
      <c r="AG35" s="99">
        <f>'Matrice Var-Covar'!AF71</f>
        <v>1.3306217983467827E-2</v>
      </c>
      <c r="AH35" s="99">
        <f>'Matrice Var-Covar'!AG71</f>
        <v>-5.1973652090390977E-4</v>
      </c>
      <c r="AI35" s="99">
        <f>'Matrice Var-Covar'!AH71</f>
        <v>7.5707589659584018E-2</v>
      </c>
      <c r="AJ35" s="99">
        <f>'Matrice Var-Covar'!AI71</f>
        <v>-2.9025104663396588E-3</v>
      </c>
      <c r="AK35" s="99">
        <f>'Matrice Var-Covar'!AJ71</f>
        <v>3.9411619738800342E-3</v>
      </c>
      <c r="AL35" s="99">
        <f>'Matrice Var-Covar'!AK71</f>
        <v>3.6755709621443478E-2</v>
      </c>
      <c r="AM35" s="99">
        <f>'Matrice Var-Covar'!AL71</f>
        <v>1.0271435043802861E-3</v>
      </c>
      <c r="AN35" s="99">
        <f>'Matrice Var-Covar'!AM71</f>
        <v>1.2236667986940532E-2</v>
      </c>
      <c r="AO35" s="99">
        <f>'Matrice Var-Covar'!AN71</f>
        <v>7.6854612892624987E-3</v>
      </c>
      <c r="AP35" s="99">
        <f>'Matrice Var-Covar'!AO71</f>
        <v>9.6059644147865461E-4</v>
      </c>
      <c r="AQ35" s="99">
        <f>'Matrice Var-Covar'!AP71</f>
        <v>1.7909826389045286E-2</v>
      </c>
      <c r="AR35" s="99">
        <f>'Matrice Var-Covar'!AQ71</f>
        <v>5.8049768591690179E-3</v>
      </c>
      <c r="AS35" s="99">
        <f>'Matrice Var-Covar'!AR71</f>
        <v>-5.9488050092018786E-3</v>
      </c>
      <c r="AT35" s="99">
        <f>'Matrice Var-Covar'!AS71</f>
        <v>3.4149965484394432E-2</v>
      </c>
      <c r="AU35" s="99">
        <f>'Matrice Var-Covar'!AT71</f>
        <v>-3.3628837479925068E-4</v>
      </c>
      <c r="AV35" s="99">
        <f>'Matrice Var-Covar'!AU71</f>
        <v>3.8681618483514466E-3</v>
      </c>
      <c r="AW35" s="99">
        <f>'Matrice Var-Covar'!AV71</f>
        <v>1.0456853141303221E-2</v>
      </c>
      <c r="AX35" s="99">
        <f>'Matrice Var-Covar'!AW71</f>
        <v>2.9543045424814452E-3</v>
      </c>
      <c r="AY35" s="99">
        <f>'Matrice Var-Covar'!AX71</f>
        <v>1.0859449614974127E-2</v>
      </c>
      <c r="AZ35" s="197">
        <f>'Matrice Var-Covar'!AY71</f>
        <v>6.0402942046261111E-3</v>
      </c>
      <c r="BA35" s="197">
        <f>'Matrice Var-Covar'!AZ71</f>
        <v>8.1713267292673128E-3</v>
      </c>
      <c r="BC35" s="10"/>
      <c r="BD35" s="10"/>
      <c r="BM35" s="26"/>
      <c r="BN35" s="26"/>
      <c r="BO35" s="26"/>
      <c r="BP35" s="26"/>
      <c r="BQ35" s="26"/>
    </row>
    <row r="36" spans="3:69" ht="14" thickBot="1">
      <c r="C36" s="25" t="str">
        <f>'Matrice Var-Covar'!B72</f>
        <v>ASML HOLDING</v>
      </c>
      <c r="D36" s="99">
        <f>'Matrice Var-Covar'!C72</f>
        <v>1.7799467210623324E-2</v>
      </c>
      <c r="E36" s="99">
        <f>'Matrice Var-Covar'!D72</f>
        <v>3.12567531793266E-2</v>
      </c>
      <c r="F36" s="99">
        <f>'Matrice Var-Covar'!E72</f>
        <v>2.3687795978360741E-2</v>
      </c>
      <c r="G36" s="99">
        <f>'Matrice Var-Covar'!F72</f>
        <v>1.4833801263644832E-2</v>
      </c>
      <c r="H36" s="99">
        <f>'Matrice Var-Covar'!G72</f>
        <v>2.8293671948867477E-2</v>
      </c>
      <c r="I36" s="99">
        <f>'Matrice Var-Covar'!H72</f>
        <v>1.9090977902358645E-2</v>
      </c>
      <c r="J36" s="99">
        <f>'Matrice Var-Covar'!I72</f>
        <v>3.5020629940855634E-2</v>
      </c>
      <c r="K36" s="99">
        <f>'Matrice Var-Covar'!J72</f>
        <v>-2.4907289969775563E-3</v>
      </c>
      <c r="L36" s="99">
        <f>'Matrice Var-Covar'!K72</f>
        <v>2.2740497326133563E-2</v>
      </c>
      <c r="M36" s="99">
        <f>'Matrice Var-Covar'!L72</f>
        <v>1.68268382565985E-2</v>
      </c>
      <c r="N36" s="99">
        <f>'Matrice Var-Covar'!M72</f>
        <v>5.0545269689133358E-2</v>
      </c>
      <c r="O36" s="99">
        <f>'Matrice Var-Covar'!N72</f>
        <v>4.0319804197563779E-2</v>
      </c>
      <c r="P36" s="99">
        <f>'Matrice Var-Covar'!O72</f>
        <v>3.0535329565265286E-2</v>
      </c>
      <c r="Q36" s="99">
        <f>'Matrice Var-Covar'!P72</f>
        <v>4.4783695252355541E-3</v>
      </c>
      <c r="R36" s="99">
        <f>'Matrice Var-Covar'!Q72</f>
        <v>9.8490417566486632E-2</v>
      </c>
      <c r="S36" s="99">
        <f>'Matrice Var-Covar'!R72</f>
        <v>3.4356733022797112E-2</v>
      </c>
      <c r="T36" s="99">
        <f>'Matrice Var-Covar'!S72</f>
        <v>2.9369281194460507E-2</v>
      </c>
      <c r="U36" s="99">
        <f>'Matrice Var-Covar'!T72</f>
        <v>1.9776072815817364E-2</v>
      </c>
      <c r="V36" s="99">
        <f>'Matrice Var-Covar'!U72</f>
        <v>4.0064225259891804E-2</v>
      </c>
      <c r="W36" s="99">
        <f>'Matrice Var-Covar'!V72</f>
        <v>2.4446073004141915E-2</v>
      </c>
      <c r="X36" s="99">
        <f>'Matrice Var-Covar'!W72</f>
        <v>2.2087039189475445E-2</v>
      </c>
      <c r="Y36" s="99">
        <f>'Matrice Var-Covar'!X72</f>
        <v>3.7760743172048472E-2</v>
      </c>
      <c r="Z36" s="99">
        <f>'Matrice Var-Covar'!Y72</f>
        <v>2.26843343783804E-2</v>
      </c>
      <c r="AA36" s="99">
        <f>'Matrice Var-Covar'!Z72</f>
        <v>1.8552389590176903E-2</v>
      </c>
      <c r="AB36" s="99">
        <f>'Matrice Var-Covar'!AA72</f>
        <v>-5.5431638341059278E-3</v>
      </c>
      <c r="AC36" s="99">
        <f>'Matrice Var-Covar'!AB72</f>
        <v>6.6906813752587082E-3</v>
      </c>
      <c r="AD36" s="99">
        <f>'Matrice Var-Covar'!AC72</f>
        <v>8.5909569962673155E-3</v>
      </c>
      <c r="AE36" s="99">
        <f>'Matrice Var-Covar'!AD72</f>
        <v>2.9913475596524547E-2</v>
      </c>
      <c r="AF36" s="99">
        <f>'Matrice Var-Covar'!AE72</f>
        <v>2.8301819647154255E-4</v>
      </c>
      <c r="AG36" s="99">
        <f>'Matrice Var-Covar'!AF72</f>
        <v>3.5567448922482668E-2</v>
      </c>
      <c r="AH36" s="99">
        <f>'Matrice Var-Covar'!AG72</f>
        <v>3.1097676771185988E-2</v>
      </c>
      <c r="AI36" s="99">
        <f>'Matrice Var-Covar'!AH72</f>
        <v>-3.560110861741126E-4</v>
      </c>
      <c r="AJ36" s="99">
        <f>'Matrice Var-Covar'!AI72</f>
        <v>1.8391649546427285E-2</v>
      </c>
      <c r="AK36" s="99">
        <f>'Matrice Var-Covar'!AJ72</f>
        <v>2.0240462357066582E-2</v>
      </c>
      <c r="AL36" s="99">
        <f>'Matrice Var-Covar'!AK72</f>
        <v>5.7628267736309358E-4</v>
      </c>
      <c r="AM36" s="99">
        <f>'Matrice Var-Covar'!AL72</f>
        <v>5.5199837369835428E-3</v>
      </c>
      <c r="AN36" s="99">
        <f>'Matrice Var-Covar'!AM72</f>
        <v>2.4571403787979694E-2</v>
      </c>
      <c r="AO36" s="99">
        <f>'Matrice Var-Covar'!AN72</f>
        <v>4.9030900428884569E-2</v>
      </c>
      <c r="AP36" s="99">
        <f>'Matrice Var-Covar'!AO72</f>
        <v>3.0870575569901002E-2</v>
      </c>
      <c r="AQ36" s="99">
        <f>'Matrice Var-Covar'!AP72</f>
        <v>4.1798911941165168E-2</v>
      </c>
      <c r="AR36" s="99">
        <f>'Matrice Var-Covar'!AQ72</f>
        <v>3.5784562944302864E-2</v>
      </c>
      <c r="AS36" s="99">
        <f>'Matrice Var-Covar'!AR72</f>
        <v>2.2371802503919975E-2</v>
      </c>
      <c r="AT36" s="99">
        <f>'Matrice Var-Covar'!AS72</f>
        <v>-1.1124831158052623E-3</v>
      </c>
      <c r="AU36" s="99">
        <f>'Matrice Var-Covar'!AT72</f>
        <v>1.3023052094041495E-2</v>
      </c>
      <c r="AV36" s="99">
        <f>'Matrice Var-Covar'!AU72</f>
        <v>8.2610500451609069E-3</v>
      </c>
      <c r="AW36" s="99">
        <f>'Matrice Var-Covar'!AV72</f>
        <v>6.7766979311385898E-4</v>
      </c>
      <c r="AX36" s="99">
        <f>'Matrice Var-Covar'!AW72</f>
        <v>2.3914930686545266E-2</v>
      </c>
      <c r="AY36" s="99">
        <f>'Matrice Var-Covar'!AX72</f>
        <v>3.0871770319019852E-2</v>
      </c>
      <c r="AZ36" s="197">
        <f>'Matrice Var-Covar'!AY72</f>
        <v>3.1821995331018038E-2</v>
      </c>
      <c r="BA36" s="197">
        <f>'Matrice Var-Covar'!AZ72</f>
        <v>2.6469876228444052E-2</v>
      </c>
      <c r="BC36" s="10"/>
      <c r="BD36" s="10"/>
      <c r="BM36" s="26"/>
      <c r="BN36" s="26"/>
      <c r="BO36" s="26"/>
      <c r="BP36" s="26"/>
      <c r="BQ36" s="26"/>
    </row>
    <row r="37" spans="3:69" ht="14" thickBot="1">
      <c r="C37" s="25" t="str">
        <f>'Matrice Var-Covar'!B73</f>
        <v>VOLKSWAGEN</v>
      </c>
      <c r="D37" s="99">
        <f>'Matrice Var-Covar'!C73</f>
        <v>3.9614472707809684E-2</v>
      </c>
      <c r="E37" s="99">
        <f>'Matrice Var-Covar'!D73</f>
        <v>4.8990919423455889E-2</v>
      </c>
      <c r="F37" s="99">
        <f>'Matrice Var-Covar'!E73</f>
        <v>2.5668753036948419E-2</v>
      </c>
      <c r="G37" s="99">
        <f>'Matrice Var-Covar'!F73</f>
        <v>8.9261925304192774E-3</v>
      </c>
      <c r="H37" s="99">
        <f>'Matrice Var-Covar'!G73</f>
        <v>3.9863459025368371E-2</v>
      </c>
      <c r="I37" s="99">
        <f>'Matrice Var-Covar'!H73</f>
        <v>2.0020388391623019E-2</v>
      </c>
      <c r="J37" s="99">
        <f>'Matrice Var-Covar'!I73</f>
        <v>4.4189733316352259E-2</v>
      </c>
      <c r="K37" s="99">
        <f>'Matrice Var-Covar'!J73</f>
        <v>2.2609040493413644E-2</v>
      </c>
      <c r="L37" s="99">
        <f>'Matrice Var-Covar'!K73</f>
        <v>4.1802727657056941E-2</v>
      </c>
      <c r="M37" s="99">
        <f>'Matrice Var-Covar'!L73</f>
        <v>3.6640634470749456E-3</v>
      </c>
      <c r="N37" s="99">
        <f>'Matrice Var-Covar'!M73</f>
        <v>4.0199744009270767E-2</v>
      </c>
      <c r="O37" s="99">
        <f>'Matrice Var-Covar'!N73</f>
        <v>6.4410171581812586E-2</v>
      </c>
      <c r="P37" s="99">
        <f>'Matrice Var-Covar'!O73</f>
        <v>5.3219575630040677E-2</v>
      </c>
      <c r="Q37" s="99">
        <f>'Matrice Var-Covar'!P73</f>
        <v>1.7976616176005659E-2</v>
      </c>
      <c r="R37" s="99">
        <f>'Matrice Var-Covar'!Q73</f>
        <v>3.4356733022797112E-2</v>
      </c>
      <c r="S37" s="99">
        <f>'Matrice Var-Covar'!R73</f>
        <v>0.17343422915346543</v>
      </c>
      <c r="T37" s="99">
        <f>'Matrice Var-Covar'!S73</f>
        <v>4.904057861368033E-2</v>
      </c>
      <c r="U37" s="99">
        <f>'Matrice Var-Covar'!T73</f>
        <v>9.8203823440377088E-3</v>
      </c>
      <c r="V37" s="99">
        <f>'Matrice Var-Covar'!U73</f>
        <v>7.8961795311438557E-2</v>
      </c>
      <c r="W37" s="99">
        <f>'Matrice Var-Covar'!V73</f>
        <v>1.9382284802956274E-2</v>
      </c>
      <c r="X37" s="99">
        <f>'Matrice Var-Covar'!W73</f>
        <v>6.7160635159321053E-2</v>
      </c>
      <c r="Y37" s="99">
        <f>'Matrice Var-Covar'!X73</f>
        <v>6.7205120369870489E-2</v>
      </c>
      <c r="Z37" s="99">
        <f>'Matrice Var-Covar'!Y73</f>
        <v>2.8240847255380831E-2</v>
      </c>
      <c r="AA37" s="99">
        <f>'Matrice Var-Covar'!Z73</f>
        <v>2.5399994969961575E-2</v>
      </c>
      <c r="AB37" s="99">
        <f>'Matrice Var-Covar'!AA73</f>
        <v>4.3335471996207547E-2</v>
      </c>
      <c r="AC37" s="99">
        <f>'Matrice Var-Covar'!AB73</f>
        <v>1.9888368289305014E-2</v>
      </c>
      <c r="AD37" s="99">
        <f>'Matrice Var-Covar'!AC73</f>
        <v>2.281707186084107E-2</v>
      </c>
      <c r="AE37" s="99">
        <f>'Matrice Var-Covar'!AD73</f>
        <v>3.3513881907182588E-2</v>
      </c>
      <c r="AF37" s="99">
        <f>'Matrice Var-Covar'!AE73</f>
        <v>2.6420404918902587E-2</v>
      </c>
      <c r="AG37" s="99">
        <f>'Matrice Var-Covar'!AF73</f>
        <v>5.7087160669739005E-2</v>
      </c>
      <c r="AH37" s="99">
        <f>'Matrice Var-Covar'!AG73</f>
        <v>5.0644854234395027E-2</v>
      </c>
      <c r="AI37" s="99">
        <f>'Matrice Var-Covar'!AH73</f>
        <v>1.4229852673394034E-2</v>
      </c>
      <c r="AJ37" s="99">
        <f>'Matrice Var-Covar'!AI73</f>
        <v>3.8807256350638142E-2</v>
      </c>
      <c r="AK37" s="99">
        <f>'Matrice Var-Covar'!AJ73</f>
        <v>1.7693453713062971E-2</v>
      </c>
      <c r="AL37" s="99">
        <f>'Matrice Var-Covar'!AK73</f>
        <v>1.5153360219293774E-2</v>
      </c>
      <c r="AM37" s="99">
        <f>'Matrice Var-Covar'!AL73</f>
        <v>5.8259955311710963E-3</v>
      </c>
      <c r="AN37" s="99">
        <f>'Matrice Var-Covar'!AM73</f>
        <v>3.9713302379966051E-2</v>
      </c>
      <c r="AO37" s="99">
        <f>'Matrice Var-Covar'!AN73</f>
        <v>3.9026946049977251E-2</v>
      </c>
      <c r="AP37" s="99">
        <f>'Matrice Var-Covar'!AO73</f>
        <v>3.1863465756147784E-2</v>
      </c>
      <c r="AQ37" s="99">
        <f>'Matrice Var-Covar'!AP73</f>
        <v>7.6260180424404925E-2</v>
      </c>
      <c r="AR37" s="99">
        <f>'Matrice Var-Covar'!AQ73</f>
        <v>2.544699923914899E-2</v>
      </c>
      <c r="AS37" s="99">
        <f>'Matrice Var-Covar'!AR73</f>
        <v>2.1969389217051563E-2</v>
      </c>
      <c r="AT37" s="99">
        <f>'Matrice Var-Covar'!AS73</f>
        <v>6.0979862452008871E-3</v>
      </c>
      <c r="AU37" s="99">
        <f>'Matrice Var-Covar'!AT73</f>
        <v>1.1670609041975784E-2</v>
      </c>
      <c r="AV37" s="99">
        <f>'Matrice Var-Covar'!AU73</f>
        <v>2.6320336432772574E-2</v>
      </c>
      <c r="AW37" s="99">
        <f>'Matrice Var-Covar'!AV73</f>
        <v>2.7966861003383095E-2</v>
      </c>
      <c r="AX37" s="99">
        <f>'Matrice Var-Covar'!AW73</f>
        <v>2.6260695986769805E-2</v>
      </c>
      <c r="AY37" s="99">
        <f>'Matrice Var-Covar'!AX73</f>
        <v>4.4520870026949641E-2</v>
      </c>
      <c r="AZ37" s="197">
        <f>'Matrice Var-Covar'!AY73</f>
        <v>4.1970598662389502E-2</v>
      </c>
      <c r="BA37" s="197">
        <f>'Matrice Var-Covar'!AZ73</f>
        <v>7.5588091480070785E-2</v>
      </c>
      <c r="BC37" s="10"/>
      <c r="BD37" s="10"/>
      <c r="BM37" s="26"/>
      <c r="BN37" s="26"/>
      <c r="BO37" s="26"/>
      <c r="BP37" s="26"/>
      <c r="BQ37" s="26"/>
    </row>
    <row r="38" spans="3:69" ht="14" thickBot="1">
      <c r="C38" s="25" t="str">
        <f>'Matrice Var-Covar'!B74</f>
        <v>BNP PARIBAS</v>
      </c>
      <c r="D38" s="99">
        <f>'Matrice Var-Covar'!C74</f>
        <v>9.9946029390676708E-3</v>
      </c>
      <c r="E38" s="99">
        <f>'Matrice Var-Covar'!D74</f>
        <v>2.8683018475045875E-2</v>
      </c>
      <c r="F38" s="99">
        <f>'Matrice Var-Covar'!E74</f>
        <v>2.2352755354936867E-2</v>
      </c>
      <c r="G38" s="99">
        <f>'Matrice Var-Covar'!F74</f>
        <v>9.8353068064911935E-3</v>
      </c>
      <c r="H38" s="99">
        <f>'Matrice Var-Covar'!G74</f>
        <v>3.1392446923634028E-2</v>
      </c>
      <c r="I38" s="99">
        <f>'Matrice Var-Covar'!H74</f>
        <v>1.7314828829750648E-2</v>
      </c>
      <c r="J38" s="99">
        <f>'Matrice Var-Covar'!I74</f>
        <v>3.5230196969127291E-2</v>
      </c>
      <c r="K38" s="99">
        <f>'Matrice Var-Covar'!J74</f>
        <v>1.0117407818419633E-2</v>
      </c>
      <c r="L38" s="99">
        <f>'Matrice Var-Covar'!K74</f>
        <v>2.5037482275735871E-2</v>
      </c>
      <c r="M38" s="99">
        <f>'Matrice Var-Covar'!L74</f>
        <v>1.1384280082747736E-2</v>
      </c>
      <c r="N38" s="99">
        <f>'Matrice Var-Covar'!M74</f>
        <v>3.1119689368052865E-2</v>
      </c>
      <c r="O38" s="99">
        <f>'Matrice Var-Covar'!N74</f>
        <v>4.8043782475274903E-2</v>
      </c>
      <c r="P38" s="99">
        <f>'Matrice Var-Covar'!O74</f>
        <v>3.3129448051107575E-2</v>
      </c>
      <c r="Q38" s="99">
        <f>'Matrice Var-Covar'!P74</f>
        <v>1.7068374835730066E-2</v>
      </c>
      <c r="R38" s="99">
        <f>'Matrice Var-Covar'!Q74</f>
        <v>2.9369281194460507E-2</v>
      </c>
      <c r="S38" s="99">
        <f>'Matrice Var-Covar'!R74</f>
        <v>4.904057861368033E-2</v>
      </c>
      <c r="T38" s="99">
        <f>'Matrice Var-Covar'!S74</f>
        <v>8.9319235846768805E-2</v>
      </c>
      <c r="U38" s="99">
        <f>'Matrice Var-Covar'!T74</f>
        <v>1.6552293328176038E-2</v>
      </c>
      <c r="V38" s="99">
        <f>'Matrice Var-Covar'!U74</f>
        <v>4.283424918691088E-2</v>
      </c>
      <c r="W38" s="99">
        <f>'Matrice Var-Covar'!V74</f>
        <v>2.2614987460931255E-2</v>
      </c>
      <c r="X38" s="99">
        <f>'Matrice Var-Covar'!W74</f>
        <v>3.3249676277874111E-2</v>
      </c>
      <c r="Y38" s="99">
        <f>'Matrice Var-Covar'!X74</f>
        <v>6.6196822648214457E-2</v>
      </c>
      <c r="Z38" s="99">
        <f>'Matrice Var-Covar'!Y74</f>
        <v>3.2934014156620076E-2</v>
      </c>
      <c r="AA38" s="99">
        <f>'Matrice Var-Covar'!Z74</f>
        <v>3.3862058116323694E-2</v>
      </c>
      <c r="AB38" s="99">
        <f>'Matrice Var-Covar'!AA74</f>
        <v>2.4450474392743029E-2</v>
      </c>
      <c r="AC38" s="99">
        <f>'Matrice Var-Covar'!AB74</f>
        <v>7.7557795447812461E-3</v>
      </c>
      <c r="AD38" s="99">
        <f>'Matrice Var-Covar'!AC74</f>
        <v>1.2485290836898085E-2</v>
      </c>
      <c r="AE38" s="99">
        <f>'Matrice Var-Covar'!AD74</f>
        <v>2.8361741633513911E-2</v>
      </c>
      <c r="AF38" s="99">
        <f>'Matrice Var-Covar'!AE74</f>
        <v>7.3468516958436975E-3</v>
      </c>
      <c r="AG38" s="99">
        <f>'Matrice Var-Covar'!AF74</f>
        <v>6.7302634595492961E-2</v>
      </c>
      <c r="AH38" s="99">
        <f>'Matrice Var-Covar'!AG74</f>
        <v>3.2389909513951154E-2</v>
      </c>
      <c r="AI38" s="99">
        <f>'Matrice Var-Covar'!AH74</f>
        <v>1.5498384533513456E-2</v>
      </c>
      <c r="AJ38" s="99">
        <f>'Matrice Var-Covar'!AI74</f>
        <v>2.1282650077819616E-2</v>
      </c>
      <c r="AK38" s="99">
        <f>'Matrice Var-Covar'!AJ74</f>
        <v>1.3691624854670617E-2</v>
      </c>
      <c r="AL38" s="99">
        <f>'Matrice Var-Covar'!AK74</f>
        <v>4.9721514515645941E-4</v>
      </c>
      <c r="AM38" s="99">
        <f>'Matrice Var-Covar'!AL74</f>
        <v>4.9206537219190129E-3</v>
      </c>
      <c r="AN38" s="99">
        <f>'Matrice Var-Covar'!AM74</f>
        <v>3.222585453308173E-2</v>
      </c>
      <c r="AO38" s="99">
        <f>'Matrice Var-Covar'!AN74</f>
        <v>3.4386087739373281E-2</v>
      </c>
      <c r="AP38" s="99">
        <f>'Matrice Var-Covar'!AO74</f>
        <v>2.17934018122692E-2</v>
      </c>
      <c r="AQ38" s="99">
        <f>'Matrice Var-Covar'!AP74</f>
        <v>8.8853970810630636E-2</v>
      </c>
      <c r="AR38" s="99">
        <f>'Matrice Var-Covar'!AQ74</f>
        <v>2.9825088624638098E-2</v>
      </c>
      <c r="AS38" s="99">
        <f>'Matrice Var-Covar'!AR74</f>
        <v>2.2381332715620806E-2</v>
      </c>
      <c r="AT38" s="99">
        <f>'Matrice Var-Covar'!AS74</f>
        <v>-4.8922353054459038E-3</v>
      </c>
      <c r="AU38" s="99">
        <f>'Matrice Var-Covar'!AT74</f>
        <v>9.1038681246590376E-3</v>
      </c>
      <c r="AV38" s="99">
        <f>'Matrice Var-Covar'!AU74</f>
        <v>2.0696225968748067E-2</v>
      </c>
      <c r="AW38" s="99">
        <f>'Matrice Var-Covar'!AV74</f>
        <v>1.3394403381620538E-3</v>
      </c>
      <c r="AX38" s="99">
        <f>'Matrice Var-Covar'!AW74</f>
        <v>1.980861896930677E-2</v>
      </c>
      <c r="AY38" s="99">
        <f>'Matrice Var-Covar'!AX74</f>
        <v>3.9942379132935468E-2</v>
      </c>
      <c r="AZ38" s="197">
        <f>'Matrice Var-Covar'!AY74</f>
        <v>3.0480454440425589E-2</v>
      </c>
      <c r="BA38" s="197">
        <f>'Matrice Var-Covar'!AZ74</f>
        <v>6.9598516807032537E-2</v>
      </c>
      <c r="BC38" s="10"/>
      <c r="BD38" s="10"/>
      <c r="BM38" s="26"/>
      <c r="BN38" s="26"/>
      <c r="BO38" s="26"/>
      <c r="BP38" s="26"/>
      <c r="BQ38" s="26"/>
    </row>
    <row r="39" spans="3:69" ht="14" thickBot="1">
      <c r="C39" s="25" t="str">
        <f>'Matrice Var-Covar'!B75</f>
        <v>DEUTSCHE TELEKOM</v>
      </c>
      <c r="D39" s="99">
        <f>'Matrice Var-Covar'!C75</f>
        <v>9.0224828676412159E-3</v>
      </c>
      <c r="E39" s="99">
        <f>'Matrice Var-Covar'!D75</f>
        <v>1.3098643032752488E-2</v>
      </c>
      <c r="F39" s="99">
        <f>'Matrice Var-Covar'!E75</f>
        <v>1.4326302119699793E-2</v>
      </c>
      <c r="G39" s="99">
        <f>'Matrice Var-Covar'!F75</f>
        <v>8.9161529663341899E-3</v>
      </c>
      <c r="H39" s="99">
        <f>'Matrice Var-Covar'!G75</f>
        <v>1.3331252061395028E-2</v>
      </c>
      <c r="I39" s="99">
        <f>'Matrice Var-Covar'!H75</f>
        <v>1.2870738271201859E-2</v>
      </c>
      <c r="J39" s="99">
        <f>'Matrice Var-Covar'!I75</f>
        <v>2.1020077498249651E-2</v>
      </c>
      <c r="K39" s="99">
        <f>'Matrice Var-Covar'!J75</f>
        <v>-2.9502516874128503E-3</v>
      </c>
      <c r="L39" s="99">
        <f>'Matrice Var-Covar'!K75</f>
        <v>2.231648223133172E-2</v>
      </c>
      <c r="M39" s="99">
        <f>'Matrice Var-Covar'!L75</f>
        <v>1.3894491831341685E-2</v>
      </c>
      <c r="N39" s="99">
        <f>'Matrice Var-Covar'!M75</f>
        <v>2.0452941117872957E-2</v>
      </c>
      <c r="O39" s="99">
        <f>'Matrice Var-Covar'!N75</f>
        <v>2.5282947153204144E-2</v>
      </c>
      <c r="P39" s="99">
        <f>'Matrice Var-Covar'!O75</f>
        <v>1.8925801734024441E-2</v>
      </c>
      <c r="Q39" s="99">
        <f>'Matrice Var-Covar'!P75</f>
        <v>1.0364714973475667E-3</v>
      </c>
      <c r="R39" s="99">
        <f>'Matrice Var-Covar'!Q75</f>
        <v>1.9776072815817364E-2</v>
      </c>
      <c r="S39" s="99">
        <f>'Matrice Var-Covar'!R75</f>
        <v>9.8203823440377088E-3</v>
      </c>
      <c r="T39" s="99">
        <f>'Matrice Var-Covar'!S75</f>
        <v>1.6552293328176038E-2</v>
      </c>
      <c r="U39" s="99">
        <f>'Matrice Var-Covar'!T75</f>
        <v>4.724597265856538E-2</v>
      </c>
      <c r="V39" s="99">
        <f>'Matrice Var-Covar'!U75</f>
        <v>1.5728286754991369E-2</v>
      </c>
      <c r="W39" s="99">
        <f>'Matrice Var-Covar'!V75</f>
        <v>1.3967397310061155E-2</v>
      </c>
      <c r="X39" s="99">
        <f>'Matrice Var-Covar'!W75</f>
        <v>1.5568783081583729E-2</v>
      </c>
      <c r="Y39" s="99">
        <f>'Matrice Var-Covar'!X75</f>
        <v>2.1409789749879608E-2</v>
      </c>
      <c r="Z39" s="99">
        <f>'Matrice Var-Covar'!Y75</f>
        <v>1.0646513543045084E-2</v>
      </c>
      <c r="AA39" s="99">
        <f>'Matrice Var-Covar'!Z75</f>
        <v>1.1917663546273811E-2</v>
      </c>
      <c r="AB39" s="99">
        <f>'Matrice Var-Covar'!AA75</f>
        <v>-1.5519125741098073E-3</v>
      </c>
      <c r="AC39" s="99">
        <f>'Matrice Var-Covar'!AB75</f>
        <v>1.8012536086804813E-3</v>
      </c>
      <c r="AD39" s="99">
        <f>'Matrice Var-Covar'!AC75</f>
        <v>1.0315802037437686E-2</v>
      </c>
      <c r="AE39" s="99">
        <f>'Matrice Var-Covar'!AD75</f>
        <v>6.8097864041397616E-3</v>
      </c>
      <c r="AF39" s="99">
        <f>'Matrice Var-Covar'!AE75</f>
        <v>-1.3288344880044202E-3</v>
      </c>
      <c r="AG39" s="99">
        <f>'Matrice Var-Covar'!AF75</f>
        <v>2.2251827238397213E-2</v>
      </c>
      <c r="AH39" s="99">
        <f>'Matrice Var-Covar'!AG75</f>
        <v>1.0797563476760409E-2</v>
      </c>
      <c r="AI39" s="99">
        <f>'Matrice Var-Covar'!AH75</f>
        <v>-2.9615661600256168E-4</v>
      </c>
      <c r="AJ39" s="99">
        <f>'Matrice Var-Covar'!AI75</f>
        <v>1.0646099329399063E-2</v>
      </c>
      <c r="AK39" s="99">
        <f>'Matrice Var-Covar'!AJ75</f>
        <v>2.2798259973493499E-2</v>
      </c>
      <c r="AL39" s="99">
        <f>'Matrice Var-Covar'!AK75</f>
        <v>-1.0655843999837721E-3</v>
      </c>
      <c r="AM39" s="99">
        <f>'Matrice Var-Covar'!AL75</f>
        <v>9.0067624490867658E-3</v>
      </c>
      <c r="AN39" s="99">
        <f>'Matrice Var-Covar'!AM75</f>
        <v>1.679701454541422E-2</v>
      </c>
      <c r="AO39" s="99">
        <f>'Matrice Var-Covar'!AN75</f>
        <v>1.5401976330831242E-2</v>
      </c>
      <c r="AP39" s="99">
        <f>'Matrice Var-Covar'!AO75</f>
        <v>2.0932790953939337E-2</v>
      </c>
      <c r="AQ39" s="99">
        <f>'Matrice Var-Covar'!AP75</f>
        <v>2.6873644763306268E-2</v>
      </c>
      <c r="AR39" s="99">
        <f>'Matrice Var-Covar'!AQ75</f>
        <v>1.9627787762564415E-2</v>
      </c>
      <c r="AS39" s="99">
        <f>'Matrice Var-Covar'!AR75</f>
        <v>2.0609490105188366E-2</v>
      </c>
      <c r="AT39" s="99">
        <f>'Matrice Var-Covar'!AS75</f>
        <v>-3.4813878306243179E-3</v>
      </c>
      <c r="AU39" s="99">
        <f>'Matrice Var-Covar'!AT75</f>
        <v>6.9396625875043031E-3</v>
      </c>
      <c r="AV39" s="99">
        <f>'Matrice Var-Covar'!AU75</f>
        <v>9.329285829443916E-3</v>
      </c>
      <c r="AW39" s="99">
        <f>'Matrice Var-Covar'!AV75</f>
        <v>2.32903591811857E-3</v>
      </c>
      <c r="AX39" s="99">
        <f>'Matrice Var-Covar'!AW75</f>
        <v>1.042962113976126E-2</v>
      </c>
      <c r="AY39" s="99">
        <f>'Matrice Var-Covar'!AX75</f>
        <v>1.7545083129420286E-2</v>
      </c>
      <c r="AZ39" s="197">
        <f>'Matrice Var-Covar'!AY75</f>
        <v>2.2098131447421576E-2</v>
      </c>
      <c r="BA39" s="197">
        <f>'Matrice Var-Covar'!AZ75</f>
        <v>2.0285339586383767E-2</v>
      </c>
      <c r="BC39" s="10"/>
      <c r="BD39" s="10"/>
      <c r="BM39" s="26"/>
      <c r="BN39" s="26"/>
      <c r="BO39" s="26"/>
      <c r="BP39" s="26"/>
      <c r="BQ39" s="26"/>
    </row>
    <row r="40" spans="3:69" ht="14" thickBot="1">
      <c r="C40" s="25" t="str">
        <f>'Matrice Var-Covar'!B76</f>
        <v>DAIMLER</v>
      </c>
      <c r="D40" s="99">
        <f>'Matrice Var-Covar'!C76</f>
        <v>3.0295406991316557E-2</v>
      </c>
      <c r="E40" s="99">
        <f>'Matrice Var-Covar'!D76</f>
        <v>4.4717439145473915E-2</v>
      </c>
      <c r="F40" s="99">
        <f>'Matrice Var-Covar'!E76</f>
        <v>2.6246603630395861E-2</v>
      </c>
      <c r="G40" s="99">
        <f>'Matrice Var-Covar'!F76</f>
        <v>1.7220543507174915E-2</v>
      </c>
      <c r="H40" s="99">
        <f>'Matrice Var-Covar'!G76</f>
        <v>3.361186023900431E-2</v>
      </c>
      <c r="I40" s="99">
        <f>'Matrice Var-Covar'!H76</f>
        <v>2.9319281873490317E-2</v>
      </c>
      <c r="J40" s="99">
        <f>'Matrice Var-Covar'!I76</f>
        <v>4.9646603616476659E-2</v>
      </c>
      <c r="K40" s="99">
        <f>'Matrice Var-Covar'!J76</f>
        <v>4.7915462336868449E-3</v>
      </c>
      <c r="L40" s="99">
        <f>'Matrice Var-Covar'!K76</f>
        <v>3.7361809656631245E-2</v>
      </c>
      <c r="M40" s="99">
        <f>'Matrice Var-Covar'!L76</f>
        <v>1.164736920517174E-2</v>
      </c>
      <c r="N40" s="99">
        <f>'Matrice Var-Covar'!M76</f>
        <v>4.9374849400140162E-2</v>
      </c>
      <c r="O40" s="99">
        <f>'Matrice Var-Covar'!N76</f>
        <v>5.3175741348864367E-2</v>
      </c>
      <c r="P40" s="99">
        <f>'Matrice Var-Covar'!O76</f>
        <v>5.7176406276394934E-2</v>
      </c>
      <c r="Q40" s="99">
        <f>'Matrice Var-Covar'!P76</f>
        <v>7.0734040957390193E-3</v>
      </c>
      <c r="R40" s="99">
        <f>'Matrice Var-Covar'!Q76</f>
        <v>4.0064225259891804E-2</v>
      </c>
      <c r="S40" s="99">
        <f>'Matrice Var-Covar'!R76</f>
        <v>7.8961795311438557E-2</v>
      </c>
      <c r="T40" s="99">
        <f>'Matrice Var-Covar'!S76</f>
        <v>4.283424918691088E-2</v>
      </c>
      <c r="U40" s="99">
        <f>'Matrice Var-Covar'!T76</f>
        <v>1.5728286754991369E-2</v>
      </c>
      <c r="V40" s="99">
        <f>'Matrice Var-Covar'!U76</f>
        <v>0.10075180438996514</v>
      </c>
      <c r="W40" s="99">
        <f>'Matrice Var-Covar'!V76</f>
        <v>2.3030823212674408E-2</v>
      </c>
      <c r="X40" s="99">
        <f>'Matrice Var-Covar'!W76</f>
        <v>6.5150740302903992E-2</v>
      </c>
      <c r="Y40" s="99">
        <f>'Matrice Var-Covar'!X76</f>
        <v>6.3587949844569225E-2</v>
      </c>
      <c r="Z40" s="99">
        <f>'Matrice Var-Covar'!Y76</f>
        <v>3.5310753272812301E-2</v>
      </c>
      <c r="AA40" s="99">
        <f>'Matrice Var-Covar'!Z76</f>
        <v>2.996810225296994E-2</v>
      </c>
      <c r="AB40" s="99">
        <f>'Matrice Var-Covar'!AA76</f>
        <v>1.1055561800396199E-2</v>
      </c>
      <c r="AC40" s="99">
        <f>'Matrice Var-Covar'!AB76</f>
        <v>6.8894075198690456E-3</v>
      </c>
      <c r="AD40" s="99">
        <f>'Matrice Var-Covar'!AC76</f>
        <v>2.2454632083361292E-2</v>
      </c>
      <c r="AE40" s="99">
        <f>'Matrice Var-Covar'!AD76</f>
        <v>4.5822935737813653E-2</v>
      </c>
      <c r="AF40" s="99">
        <f>'Matrice Var-Covar'!AE76</f>
        <v>1.1343139100998703E-2</v>
      </c>
      <c r="AG40" s="99">
        <f>'Matrice Var-Covar'!AF76</f>
        <v>4.9811611574497615E-2</v>
      </c>
      <c r="AH40" s="99">
        <f>'Matrice Var-Covar'!AG76</f>
        <v>4.8934956428149566E-2</v>
      </c>
      <c r="AI40" s="99">
        <f>'Matrice Var-Covar'!AH76</f>
        <v>4.2348548313200915E-3</v>
      </c>
      <c r="AJ40" s="99">
        <f>'Matrice Var-Covar'!AI76</f>
        <v>4.0296744313094497E-2</v>
      </c>
      <c r="AK40" s="99">
        <f>'Matrice Var-Covar'!AJ76</f>
        <v>1.745968175997667E-2</v>
      </c>
      <c r="AL40" s="99">
        <f>'Matrice Var-Covar'!AK76</f>
        <v>5.2719255028664917E-3</v>
      </c>
      <c r="AM40" s="99">
        <f>'Matrice Var-Covar'!AL76</f>
        <v>1.1928748841759474E-2</v>
      </c>
      <c r="AN40" s="99">
        <f>'Matrice Var-Covar'!AM76</f>
        <v>4.6901152172643137E-2</v>
      </c>
      <c r="AO40" s="99">
        <f>'Matrice Var-Covar'!AN76</f>
        <v>4.6889989161263163E-2</v>
      </c>
      <c r="AP40" s="99">
        <f>'Matrice Var-Covar'!AO76</f>
        <v>2.772234051475576E-2</v>
      </c>
      <c r="AQ40" s="99">
        <f>'Matrice Var-Covar'!AP76</f>
        <v>6.6507775354348764E-2</v>
      </c>
      <c r="AR40" s="99">
        <f>'Matrice Var-Covar'!AQ76</f>
        <v>3.4905736433191274E-2</v>
      </c>
      <c r="AS40" s="99">
        <f>'Matrice Var-Covar'!AR76</f>
        <v>2.138544419478948E-2</v>
      </c>
      <c r="AT40" s="99">
        <f>'Matrice Var-Covar'!AS76</f>
        <v>-3.9378973290879271E-3</v>
      </c>
      <c r="AU40" s="99">
        <f>'Matrice Var-Covar'!AT76</f>
        <v>2.1278431727504214E-2</v>
      </c>
      <c r="AV40" s="99">
        <f>'Matrice Var-Covar'!AU76</f>
        <v>2.5342603785421802E-2</v>
      </c>
      <c r="AW40" s="99">
        <f>'Matrice Var-Covar'!AV76</f>
        <v>5.816682921952609E-3</v>
      </c>
      <c r="AX40" s="99">
        <f>'Matrice Var-Covar'!AW76</f>
        <v>3.3425912223860654E-2</v>
      </c>
      <c r="AY40" s="99">
        <f>'Matrice Var-Covar'!AX76</f>
        <v>5.0847307217090347E-2</v>
      </c>
      <c r="AZ40" s="197">
        <f>'Matrice Var-Covar'!AY76</f>
        <v>3.5754173490548977E-2</v>
      </c>
      <c r="BA40" s="197">
        <f>'Matrice Var-Covar'!AZ76</f>
        <v>5.7551878355381697E-2</v>
      </c>
      <c r="BC40" s="10"/>
      <c r="BD40" s="10"/>
      <c r="BM40" s="26"/>
      <c r="BN40" s="26"/>
      <c r="BO40" s="26"/>
      <c r="BP40" s="26"/>
      <c r="BQ40" s="26"/>
    </row>
    <row r="41" spans="3:69" ht="14" thickBot="1">
      <c r="C41" s="25" t="str">
        <f>'Matrice Var-Covar'!B77</f>
        <v>ENI</v>
      </c>
      <c r="D41" s="99">
        <f>'Matrice Var-Covar'!C77</f>
        <v>1.1521079779024411E-2</v>
      </c>
      <c r="E41" s="99">
        <f>'Matrice Var-Covar'!D77</f>
        <v>1.8965644489024828E-2</v>
      </c>
      <c r="F41" s="99">
        <f>'Matrice Var-Covar'!E77</f>
        <v>2.7468911055720781E-2</v>
      </c>
      <c r="G41" s="99">
        <f>'Matrice Var-Covar'!F77</f>
        <v>8.2980654187155192E-3</v>
      </c>
      <c r="H41" s="99">
        <f>'Matrice Var-Covar'!G77</f>
        <v>1.2734905076430356E-2</v>
      </c>
      <c r="I41" s="99">
        <f>'Matrice Var-Covar'!H77</f>
        <v>1.1031044327664255E-2</v>
      </c>
      <c r="J41" s="99">
        <f>'Matrice Var-Covar'!I77</f>
        <v>1.8893435833142312E-2</v>
      </c>
      <c r="K41" s="99">
        <f>'Matrice Var-Covar'!J77</f>
        <v>2.6374259409061001E-3</v>
      </c>
      <c r="L41" s="99">
        <f>'Matrice Var-Covar'!K77</f>
        <v>1.8940869294884071E-2</v>
      </c>
      <c r="M41" s="99">
        <f>'Matrice Var-Covar'!L77</f>
        <v>1.0442164256151132E-2</v>
      </c>
      <c r="N41" s="99">
        <f>'Matrice Var-Covar'!M77</f>
        <v>2.7316051127454388E-2</v>
      </c>
      <c r="O41" s="99">
        <f>'Matrice Var-Covar'!N77</f>
        <v>2.2228621201158941E-2</v>
      </c>
      <c r="P41" s="99">
        <f>'Matrice Var-Covar'!O77</f>
        <v>2.3587480189953016E-2</v>
      </c>
      <c r="Q41" s="99">
        <f>'Matrice Var-Covar'!P77</f>
        <v>5.6724580071503342E-3</v>
      </c>
      <c r="R41" s="99">
        <f>'Matrice Var-Covar'!Q77</f>
        <v>2.4446073004141915E-2</v>
      </c>
      <c r="S41" s="99">
        <f>'Matrice Var-Covar'!R77</f>
        <v>1.9382284802956274E-2</v>
      </c>
      <c r="T41" s="99">
        <f>'Matrice Var-Covar'!S77</f>
        <v>2.2614987460931255E-2</v>
      </c>
      <c r="U41" s="99">
        <f>'Matrice Var-Covar'!T77</f>
        <v>1.3967397310061155E-2</v>
      </c>
      <c r="V41" s="99">
        <f>'Matrice Var-Covar'!U77</f>
        <v>2.3030823212674408E-2</v>
      </c>
      <c r="W41" s="99">
        <f>'Matrice Var-Covar'!V77</f>
        <v>4.0465329502966323E-2</v>
      </c>
      <c r="X41" s="99">
        <f>'Matrice Var-Covar'!W77</f>
        <v>1.8124076949730426E-2</v>
      </c>
      <c r="Y41" s="99">
        <f>'Matrice Var-Covar'!X77</f>
        <v>2.2168602799828678E-2</v>
      </c>
      <c r="Z41" s="99">
        <f>'Matrice Var-Covar'!Y77</f>
        <v>1.8803056270373181E-2</v>
      </c>
      <c r="AA41" s="99">
        <f>'Matrice Var-Covar'!Z77</f>
        <v>2.1367302254290496E-2</v>
      </c>
      <c r="AB41" s="99">
        <f>'Matrice Var-Covar'!AA77</f>
        <v>9.179499924613501E-3</v>
      </c>
      <c r="AC41" s="99">
        <f>'Matrice Var-Covar'!AB77</f>
        <v>3.1615156539901686E-3</v>
      </c>
      <c r="AD41" s="99">
        <f>'Matrice Var-Covar'!AC77</f>
        <v>7.2477840521664103E-3</v>
      </c>
      <c r="AE41" s="99">
        <f>'Matrice Var-Covar'!AD77</f>
        <v>1.6219309020517512E-2</v>
      </c>
      <c r="AF41" s="99">
        <f>'Matrice Var-Covar'!AE77</f>
        <v>2.2688501717564478E-3</v>
      </c>
      <c r="AG41" s="99">
        <f>'Matrice Var-Covar'!AF77</f>
        <v>2.5658529012234428E-2</v>
      </c>
      <c r="AH41" s="99">
        <f>'Matrice Var-Covar'!AG77</f>
        <v>1.5612206059905031E-2</v>
      </c>
      <c r="AI41" s="99">
        <f>'Matrice Var-Covar'!AH77</f>
        <v>4.2674417461884828E-3</v>
      </c>
      <c r="AJ41" s="99">
        <f>'Matrice Var-Covar'!AI77</f>
        <v>1.5109473586814196E-2</v>
      </c>
      <c r="AK41" s="99">
        <f>'Matrice Var-Covar'!AJ77</f>
        <v>8.1326275242740789E-3</v>
      </c>
      <c r="AL41" s="99">
        <f>'Matrice Var-Covar'!AK77</f>
        <v>-2.7255100586119842E-3</v>
      </c>
      <c r="AM41" s="99">
        <f>'Matrice Var-Covar'!AL77</f>
        <v>5.2600855656768043E-3</v>
      </c>
      <c r="AN41" s="99">
        <f>'Matrice Var-Covar'!AM77</f>
        <v>1.722790612247212E-2</v>
      </c>
      <c r="AO41" s="99">
        <f>'Matrice Var-Covar'!AN77</f>
        <v>2.3366704229453042E-2</v>
      </c>
      <c r="AP41" s="99">
        <f>'Matrice Var-Covar'!AO77</f>
        <v>2.0462786421843415E-2</v>
      </c>
      <c r="AQ41" s="99">
        <f>'Matrice Var-Covar'!AP77</f>
        <v>3.0140504183445032E-2</v>
      </c>
      <c r="AR41" s="99">
        <f>'Matrice Var-Covar'!AQ77</f>
        <v>1.712002470943317E-2</v>
      </c>
      <c r="AS41" s="99">
        <f>'Matrice Var-Covar'!AR77</f>
        <v>1.2142239740075687E-2</v>
      </c>
      <c r="AT41" s="99">
        <f>'Matrice Var-Covar'!AS77</f>
        <v>5.5259432479336391E-3</v>
      </c>
      <c r="AU41" s="99">
        <f>'Matrice Var-Covar'!AT77</f>
        <v>7.6709744587661359E-3</v>
      </c>
      <c r="AV41" s="99">
        <f>'Matrice Var-Covar'!AU77</f>
        <v>1.1721966385969474E-2</v>
      </c>
      <c r="AW41" s="99">
        <f>'Matrice Var-Covar'!AV77</f>
        <v>7.3538553806129165E-3</v>
      </c>
      <c r="AX41" s="99">
        <f>'Matrice Var-Covar'!AW77</f>
        <v>1.8023380751721763E-2</v>
      </c>
      <c r="AY41" s="99">
        <f>'Matrice Var-Covar'!AX77</f>
        <v>2.7519052002526384E-2</v>
      </c>
      <c r="AZ41" s="197">
        <f>'Matrice Var-Covar'!AY77</f>
        <v>2.4122619206284328E-2</v>
      </c>
      <c r="BA41" s="197">
        <f>'Matrice Var-Covar'!AZ77</f>
        <v>2.4074441732413937E-2</v>
      </c>
      <c r="BC41" s="10"/>
      <c r="BD41" s="10"/>
      <c r="BM41" s="26"/>
      <c r="BN41" s="26"/>
      <c r="BO41" s="26"/>
      <c r="BP41" s="26"/>
      <c r="BQ41" s="26"/>
    </row>
    <row r="42" spans="3:69" ht="14" thickBot="1">
      <c r="C42" s="25" t="str">
        <f>'Matrice Var-Covar'!B78</f>
        <v>BMW</v>
      </c>
      <c r="D42" s="99">
        <f>'Matrice Var-Covar'!C78</f>
        <v>1.9604294499951234E-2</v>
      </c>
      <c r="E42" s="99">
        <f>'Matrice Var-Covar'!D78</f>
        <v>3.9739148680559035E-2</v>
      </c>
      <c r="F42" s="99">
        <f>'Matrice Var-Covar'!E78</f>
        <v>1.938389323118522E-2</v>
      </c>
      <c r="G42" s="99">
        <f>'Matrice Var-Covar'!F78</f>
        <v>1.1153528292681495E-2</v>
      </c>
      <c r="H42" s="99">
        <f>'Matrice Var-Covar'!G78</f>
        <v>3.1358841847548259E-2</v>
      </c>
      <c r="I42" s="99">
        <f>'Matrice Var-Covar'!H78</f>
        <v>2.2048166426255615E-2</v>
      </c>
      <c r="J42" s="99">
        <f>'Matrice Var-Covar'!I78</f>
        <v>4.1074226786225992E-2</v>
      </c>
      <c r="K42" s="99">
        <f>'Matrice Var-Covar'!J78</f>
        <v>7.1298479626983133E-3</v>
      </c>
      <c r="L42" s="99">
        <f>'Matrice Var-Covar'!K78</f>
        <v>3.3594945118896123E-2</v>
      </c>
      <c r="M42" s="99">
        <f>'Matrice Var-Covar'!L78</f>
        <v>8.3695046756082202E-3</v>
      </c>
      <c r="N42" s="99">
        <f>'Matrice Var-Covar'!M78</f>
        <v>2.8610711060643911E-2</v>
      </c>
      <c r="O42" s="99">
        <f>'Matrice Var-Covar'!N78</f>
        <v>4.2805322152399523E-2</v>
      </c>
      <c r="P42" s="99">
        <f>'Matrice Var-Covar'!O78</f>
        <v>4.8621866966527982E-2</v>
      </c>
      <c r="Q42" s="99">
        <f>'Matrice Var-Covar'!P78</f>
        <v>3.0668336178135263E-4</v>
      </c>
      <c r="R42" s="99">
        <f>'Matrice Var-Covar'!Q78</f>
        <v>2.2087039189475445E-2</v>
      </c>
      <c r="S42" s="99">
        <f>'Matrice Var-Covar'!R78</f>
        <v>6.7160635159321053E-2</v>
      </c>
      <c r="T42" s="99">
        <f>'Matrice Var-Covar'!S78</f>
        <v>3.3249676277874111E-2</v>
      </c>
      <c r="U42" s="99">
        <f>'Matrice Var-Covar'!T78</f>
        <v>1.5568783081583729E-2</v>
      </c>
      <c r="V42" s="99">
        <f>'Matrice Var-Covar'!U78</f>
        <v>6.5150740302903992E-2</v>
      </c>
      <c r="W42" s="99">
        <f>'Matrice Var-Covar'!V78</f>
        <v>1.8124076949730426E-2</v>
      </c>
      <c r="X42" s="99">
        <f>'Matrice Var-Covar'!W78</f>
        <v>7.6389386349860755E-2</v>
      </c>
      <c r="Y42" s="99">
        <f>'Matrice Var-Covar'!X78</f>
        <v>4.608707550911742E-2</v>
      </c>
      <c r="Z42" s="99">
        <f>'Matrice Var-Covar'!Y78</f>
        <v>2.6411705719879421E-2</v>
      </c>
      <c r="AA42" s="99">
        <f>'Matrice Var-Covar'!Z78</f>
        <v>2.1242295263841259E-2</v>
      </c>
      <c r="AB42" s="99">
        <f>'Matrice Var-Covar'!AA78</f>
        <v>4.8447804702589949E-3</v>
      </c>
      <c r="AC42" s="99">
        <f>'Matrice Var-Covar'!AB78</f>
        <v>5.1304034481333572E-3</v>
      </c>
      <c r="AD42" s="99">
        <f>'Matrice Var-Covar'!AC78</f>
        <v>2.0135974630317344E-2</v>
      </c>
      <c r="AE42" s="99">
        <f>'Matrice Var-Covar'!AD78</f>
        <v>3.2014767123655828E-2</v>
      </c>
      <c r="AF42" s="99">
        <f>'Matrice Var-Covar'!AE78</f>
        <v>1.015300109434975E-2</v>
      </c>
      <c r="AG42" s="99">
        <f>'Matrice Var-Covar'!AF78</f>
        <v>3.7068179717856767E-2</v>
      </c>
      <c r="AH42" s="99">
        <f>'Matrice Var-Covar'!AG78</f>
        <v>4.271307752421194E-2</v>
      </c>
      <c r="AI42" s="99">
        <f>'Matrice Var-Covar'!AH78</f>
        <v>-2.2051696710994988E-3</v>
      </c>
      <c r="AJ42" s="99">
        <f>'Matrice Var-Covar'!AI78</f>
        <v>3.2786548129894601E-2</v>
      </c>
      <c r="AK42" s="99">
        <f>'Matrice Var-Covar'!AJ78</f>
        <v>1.2095162345249502E-2</v>
      </c>
      <c r="AL42" s="99">
        <f>'Matrice Var-Covar'!AK78</f>
        <v>1.9982187078500481E-3</v>
      </c>
      <c r="AM42" s="99">
        <f>'Matrice Var-Covar'!AL78</f>
        <v>1.0557579393521971E-2</v>
      </c>
      <c r="AN42" s="99">
        <f>'Matrice Var-Covar'!AM78</f>
        <v>3.5725313977600044E-2</v>
      </c>
      <c r="AO42" s="99">
        <f>'Matrice Var-Covar'!AN78</f>
        <v>3.3318816726668088E-2</v>
      </c>
      <c r="AP42" s="99">
        <f>'Matrice Var-Covar'!AO78</f>
        <v>1.8280475757937856E-2</v>
      </c>
      <c r="AQ42" s="99">
        <f>'Matrice Var-Covar'!AP78</f>
        <v>5.2716896260946264E-2</v>
      </c>
      <c r="AR42" s="99">
        <f>'Matrice Var-Covar'!AQ78</f>
        <v>2.2690119110526041E-2</v>
      </c>
      <c r="AS42" s="99">
        <f>'Matrice Var-Covar'!AR78</f>
        <v>1.8685777281786917E-2</v>
      </c>
      <c r="AT42" s="99">
        <f>'Matrice Var-Covar'!AS78</f>
        <v>-1.4605337792769357E-3</v>
      </c>
      <c r="AU42" s="99">
        <f>'Matrice Var-Covar'!AT78</f>
        <v>1.2668715712602651E-2</v>
      </c>
      <c r="AV42" s="99">
        <f>'Matrice Var-Covar'!AU78</f>
        <v>2.4505219167530456E-2</v>
      </c>
      <c r="AW42" s="99">
        <f>'Matrice Var-Covar'!AV78</f>
        <v>6.7977862463254671E-3</v>
      </c>
      <c r="AX42" s="99">
        <f>'Matrice Var-Covar'!AW78</f>
        <v>2.2789549928406747E-2</v>
      </c>
      <c r="AY42" s="99">
        <f>'Matrice Var-Covar'!AX78</f>
        <v>3.8687352136015471E-2</v>
      </c>
      <c r="AZ42" s="197">
        <f>'Matrice Var-Covar'!AY78</f>
        <v>2.4555143130882508E-2</v>
      </c>
      <c r="BA42" s="197">
        <f>'Matrice Var-Covar'!AZ78</f>
        <v>5.2089268745952919E-2</v>
      </c>
      <c r="BC42" s="10"/>
      <c r="BD42" s="10"/>
      <c r="BM42" s="26"/>
      <c r="BN42" s="26"/>
      <c r="BO42" s="26"/>
      <c r="BP42" s="26"/>
      <c r="BQ42" s="26"/>
    </row>
    <row r="43" spans="3:69" ht="14" thickBot="1">
      <c r="C43" s="25" t="str">
        <f>'Matrice Var-Covar'!B79</f>
        <v>AXA</v>
      </c>
      <c r="D43" s="99">
        <f>'Matrice Var-Covar'!C79</f>
        <v>1.6846051353877366E-2</v>
      </c>
      <c r="E43" s="99">
        <f>'Matrice Var-Covar'!D79</f>
        <v>3.3347330279933939E-2</v>
      </c>
      <c r="F43" s="99">
        <f>'Matrice Var-Covar'!E79</f>
        <v>2.8130708961043055E-2</v>
      </c>
      <c r="G43" s="99">
        <f>'Matrice Var-Covar'!F79</f>
        <v>1.7872563683756858E-2</v>
      </c>
      <c r="H43" s="99">
        <f>'Matrice Var-Covar'!G79</f>
        <v>3.946796777965117E-2</v>
      </c>
      <c r="I43" s="99">
        <f>'Matrice Var-Covar'!H79</f>
        <v>2.8533282549377859E-2</v>
      </c>
      <c r="J43" s="99">
        <f>'Matrice Var-Covar'!I79</f>
        <v>5.027421296931419E-2</v>
      </c>
      <c r="K43" s="99">
        <f>'Matrice Var-Covar'!J79</f>
        <v>-7.2001446367480368E-4</v>
      </c>
      <c r="L43" s="99">
        <f>'Matrice Var-Covar'!K79</f>
        <v>3.4641222550734319E-2</v>
      </c>
      <c r="M43" s="99">
        <f>'Matrice Var-Covar'!L79</f>
        <v>1.5163127992946354E-2</v>
      </c>
      <c r="N43" s="99">
        <f>'Matrice Var-Covar'!M79</f>
        <v>4.0454170012758542E-2</v>
      </c>
      <c r="O43" s="99">
        <f>'Matrice Var-Covar'!N79</f>
        <v>7.7242160312740685E-2</v>
      </c>
      <c r="P43" s="99">
        <f>'Matrice Var-Covar'!O79</f>
        <v>4.4172350512516487E-2</v>
      </c>
      <c r="Q43" s="99">
        <f>'Matrice Var-Covar'!P79</f>
        <v>5.0635508959550367E-3</v>
      </c>
      <c r="R43" s="99">
        <f>'Matrice Var-Covar'!Q79</f>
        <v>3.7760743172048472E-2</v>
      </c>
      <c r="S43" s="99">
        <f>'Matrice Var-Covar'!R79</f>
        <v>6.7205120369870489E-2</v>
      </c>
      <c r="T43" s="99">
        <f>'Matrice Var-Covar'!S79</f>
        <v>6.6196822648214457E-2</v>
      </c>
      <c r="U43" s="99">
        <f>'Matrice Var-Covar'!T79</f>
        <v>2.1409789749879608E-2</v>
      </c>
      <c r="V43" s="99">
        <f>'Matrice Var-Covar'!U79</f>
        <v>6.3587949844569225E-2</v>
      </c>
      <c r="W43" s="99">
        <f>'Matrice Var-Covar'!V79</f>
        <v>2.2168602799828678E-2</v>
      </c>
      <c r="X43" s="99">
        <f>'Matrice Var-Covar'!W79</f>
        <v>4.608707550911742E-2</v>
      </c>
      <c r="Y43" s="99">
        <f>'Matrice Var-Covar'!X79</f>
        <v>0.11769791795823578</v>
      </c>
      <c r="Z43" s="99">
        <f>'Matrice Var-Covar'!Y79</f>
        <v>4.2037993844429855E-2</v>
      </c>
      <c r="AA43" s="99">
        <f>'Matrice Var-Covar'!Z79</f>
        <v>2.8940288254225243E-2</v>
      </c>
      <c r="AB43" s="99">
        <f>'Matrice Var-Covar'!AA79</f>
        <v>6.6617650664070301E-3</v>
      </c>
      <c r="AC43" s="99">
        <f>'Matrice Var-Covar'!AB79</f>
        <v>9.6118595405657002E-3</v>
      </c>
      <c r="AD43" s="99">
        <f>'Matrice Var-Covar'!AC79</f>
        <v>2.227934721720885E-2</v>
      </c>
      <c r="AE43" s="99">
        <f>'Matrice Var-Covar'!AD79</f>
        <v>4.4961433462562497E-2</v>
      </c>
      <c r="AF43" s="99">
        <f>'Matrice Var-Covar'!AE79</f>
        <v>4.8628817090026312E-3</v>
      </c>
      <c r="AG43" s="99">
        <f>'Matrice Var-Covar'!AF79</f>
        <v>6.9995367602533401E-2</v>
      </c>
      <c r="AH43" s="99">
        <f>'Matrice Var-Covar'!AG79</f>
        <v>4.4780050423977646E-2</v>
      </c>
      <c r="AI43" s="99">
        <f>'Matrice Var-Covar'!AH79</f>
        <v>3.345552536982324E-3</v>
      </c>
      <c r="AJ43" s="99">
        <f>'Matrice Var-Covar'!AI79</f>
        <v>3.5333256317273201E-2</v>
      </c>
      <c r="AK43" s="99">
        <f>'Matrice Var-Covar'!AJ79</f>
        <v>1.744894474384583E-2</v>
      </c>
      <c r="AL43" s="99">
        <f>'Matrice Var-Covar'!AK79</f>
        <v>-8.8126895192974634E-4</v>
      </c>
      <c r="AM43" s="99">
        <f>'Matrice Var-Covar'!AL79</f>
        <v>1.0513785086887193E-2</v>
      </c>
      <c r="AN43" s="99">
        <f>'Matrice Var-Covar'!AM79</f>
        <v>6.040312584032069E-2</v>
      </c>
      <c r="AO43" s="99">
        <f>'Matrice Var-Covar'!AN79</f>
        <v>4.5086399707053353E-2</v>
      </c>
      <c r="AP43" s="99">
        <f>'Matrice Var-Covar'!AO79</f>
        <v>3.6953173986489368E-2</v>
      </c>
      <c r="AQ43" s="99">
        <f>'Matrice Var-Covar'!AP79</f>
        <v>9.4132725996537409E-2</v>
      </c>
      <c r="AR43" s="99">
        <f>'Matrice Var-Covar'!AQ79</f>
        <v>4.5330172443204302E-2</v>
      </c>
      <c r="AS43" s="99">
        <f>'Matrice Var-Covar'!AR79</f>
        <v>3.1962932738238851E-2</v>
      </c>
      <c r="AT43" s="99">
        <f>'Matrice Var-Covar'!AS79</f>
        <v>-1.1106641524513693E-2</v>
      </c>
      <c r="AU43" s="99">
        <f>'Matrice Var-Covar'!AT79</f>
        <v>2.0402560400469692E-2</v>
      </c>
      <c r="AV43" s="99">
        <f>'Matrice Var-Covar'!AU79</f>
        <v>2.3837162425044769E-2</v>
      </c>
      <c r="AW43" s="99">
        <f>'Matrice Var-Covar'!AV79</f>
        <v>-8.2513178559210309E-4</v>
      </c>
      <c r="AX43" s="99">
        <f>'Matrice Var-Covar'!AW79</f>
        <v>2.2196255594516334E-2</v>
      </c>
      <c r="AY43" s="99">
        <f>'Matrice Var-Covar'!AX79</f>
        <v>4.9189213457146441E-2</v>
      </c>
      <c r="AZ43" s="197">
        <f>'Matrice Var-Covar'!AY79</f>
        <v>4.4791269900059716E-2</v>
      </c>
      <c r="BA43" s="197">
        <f>'Matrice Var-Covar'!AZ79</f>
        <v>7.9733482155606425E-2</v>
      </c>
      <c r="BC43" s="10"/>
      <c r="BD43" s="10"/>
      <c r="BM43" s="26"/>
      <c r="BN43" s="26"/>
      <c r="BO43" s="26"/>
      <c r="BP43" s="26"/>
      <c r="BQ43" s="26"/>
    </row>
    <row r="44" spans="3:69" ht="14" thickBot="1">
      <c r="C44" s="25" t="str">
        <f>'Matrice Var-Covar'!B80</f>
        <v>VINCI</v>
      </c>
      <c r="D44" s="99">
        <f>'Matrice Var-Covar'!C80</f>
        <v>1.0645921952799672E-2</v>
      </c>
      <c r="E44" s="99">
        <f>'Matrice Var-Covar'!D80</f>
        <v>2.532308108931864E-2</v>
      </c>
      <c r="F44" s="99">
        <f>'Matrice Var-Covar'!E80</f>
        <v>2.1275336270956929E-2</v>
      </c>
      <c r="G44" s="99">
        <f>'Matrice Var-Covar'!F80</f>
        <v>1.2735365982631057E-2</v>
      </c>
      <c r="H44" s="99">
        <f>'Matrice Var-Covar'!G80</f>
        <v>1.9387013243340266E-2</v>
      </c>
      <c r="I44" s="99">
        <f>'Matrice Var-Covar'!H80</f>
        <v>1.6203194591363337E-2</v>
      </c>
      <c r="J44" s="99">
        <f>'Matrice Var-Covar'!I80</f>
        <v>2.9004570203586974E-2</v>
      </c>
      <c r="K44" s="99">
        <f>'Matrice Var-Covar'!J80</f>
        <v>9.7609455021962382E-4</v>
      </c>
      <c r="L44" s="99">
        <f>'Matrice Var-Covar'!K80</f>
        <v>1.55659656862456E-2</v>
      </c>
      <c r="M44" s="99">
        <f>'Matrice Var-Covar'!L80</f>
        <v>6.1525048769242576E-3</v>
      </c>
      <c r="N44" s="99">
        <f>'Matrice Var-Covar'!M80</f>
        <v>2.9218924460684546E-2</v>
      </c>
      <c r="O44" s="99">
        <f>'Matrice Var-Covar'!N80</f>
        <v>3.3947428033655212E-2</v>
      </c>
      <c r="P44" s="99">
        <f>'Matrice Var-Covar'!O80</f>
        <v>2.6469980302040612E-2</v>
      </c>
      <c r="Q44" s="99">
        <f>'Matrice Var-Covar'!P80</f>
        <v>7.0140010525287068E-4</v>
      </c>
      <c r="R44" s="99">
        <f>'Matrice Var-Covar'!Q80</f>
        <v>2.26843343783804E-2</v>
      </c>
      <c r="S44" s="99">
        <f>'Matrice Var-Covar'!R80</f>
        <v>2.8240847255380831E-2</v>
      </c>
      <c r="T44" s="99">
        <f>'Matrice Var-Covar'!S80</f>
        <v>3.2934014156620076E-2</v>
      </c>
      <c r="U44" s="99">
        <f>'Matrice Var-Covar'!T80</f>
        <v>1.0646513543045084E-2</v>
      </c>
      <c r="V44" s="99">
        <f>'Matrice Var-Covar'!U80</f>
        <v>3.5310753272812301E-2</v>
      </c>
      <c r="W44" s="99">
        <f>'Matrice Var-Covar'!V80</f>
        <v>1.8803056270373181E-2</v>
      </c>
      <c r="X44" s="99">
        <f>'Matrice Var-Covar'!W80</f>
        <v>2.6411705719879421E-2</v>
      </c>
      <c r="Y44" s="99">
        <f>'Matrice Var-Covar'!X80</f>
        <v>4.2037993844429855E-2</v>
      </c>
      <c r="Z44" s="99">
        <f>'Matrice Var-Covar'!Y80</f>
        <v>5.4706191891984807E-2</v>
      </c>
      <c r="AA44" s="99">
        <f>'Matrice Var-Covar'!Z80</f>
        <v>2.6453262513035571E-2</v>
      </c>
      <c r="AB44" s="99">
        <f>'Matrice Var-Covar'!AA80</f>
        <v>-3.1738408731750998E-4</v>
      </c>
      <c r="AC44" s="99">
        <f>'Matrice Var-Covar'!AB80</f>
        <v>2.6609895588348307E-3</v>
      </c>
      <c r="AD44" s="99">
        <f>'Matrice Var-Covar'!AC80</f>
        <v>1.5858657172478197E-2</v>
      </c>
      <c r="AE44" s="99">
        <f>'Matrice Var-Covar'!AD80</f>
        <v>2.9801381820642181E-2</v>
      </c>
      <c r="AF44" s="99">
        <f>'Matrice Var-Covar'!AE80</f>
        <v>-6.6316237511992256E-4</v>
      </c>
      <c r="AG44" s="99">
        <f>'Matrice Var-Covar'!AF80</f>
        <v>3.1173591781019461E-2</v>
      </c>
      <c r="AH44" s="99">
        <f>'Matrice Var-Covar'!AG80</f>
        <v>3.1748802494076273E-2</v>
      </c>
      <c r="AI44" s="99">
        <f>'Matrice Var-Covar'!AH80</f>
        <v>-1.0131882654357211E-3</v>
      </c>
      <c r="AJ44" s="99">
        <f>'Matrice Var-Covar'!AI80</f>
        <v>2.0525586865598223E-2</v>
      </c>
      <c r="AK44" s="99">
        <f>'Matrice Var-Covar'!AJ80</f>
        <v>1.5750455972491608E-2</v>
      </c>
      <c r="AL44" s="99">
        <f>'Matrice Var-Covar'!AK80</f>
        <v>-1.0328754488961561E-3</v>
      </c>
      <c r="AM44" s="99">
        <f>'Matrice Var-Covar'!AL80</f>
        <v>9.1989992036417122E-3</v>
      </c>
      <c r="AN44" s="99">
        <f>'Matrice Var-Covar'!AM80</f>
        <v>3.4233813648492581E-2</v>
      </c>
      <c r="AO44" s="99">
        <f>'Matrice Var-Covar'!AN80</f>
        <v>2.5996529767138742E-2</v>
      </c>
      <c r="AP44" s="99">
        <f>'Matrice Var-Covar'!AO80</f>
        <v>2.2585941177691696E-2</v>
      </c>
      <c r="AQ44" s="99">
        <f>'Matrice Var-Covar'!AP80</f>
        <v>4.7041016557248232E-2</v>
      </c>
      <c r="AR44" s="99">
        <f>'Matrice Var-Covar'!AQ80</f>
        <v>2.8950795622482706E-2</v>
      </c>
      <c r="AS44" s="99">
        <f>'Matrice Var-Covar'!AR80</f>
        <v>2.3321459556553417E-2</v>
      </c>
      <c r="AT44" s="99">
        <f>'Matrice Var-Covar'!AS80</f>
        <v>-5.1372359372049725E-4</v>
      </c>
      <c r="AU44" s="99">
        <f>'Matrice Var-Covar'!AT80</f>
        <v>1.126940696656533E-2</v>
      </c>
      <c r="AV44" s="99">
        <f>'Matrice Var-Covar'!AU80</f>
        <v>2.0620832679494688E-2</v>
      </c>
      <c r="AW44" s="99">
        <f>'Matrice Var-Covar'!AV80</f>
        <v>1.0808012614692631E-3</v>
      </c>
      <c r="AX44" s="99">
        <f>'Matrice Var-Covar'!AW80</f>
        <v>2.3936506685653579E-2</v>
      </c>
      <c r="AY44" s="99">
        <f>'Matrice Var-Covar'!AX80</f>
        <v>3.2693278229521637E-2</v>
      </c>
      <c r="AZ44" s="197">
        <f>'Matrice Var-Covar'!AY80</f>
        <v>2.5988695002632289E-2</v>
      </c>
      <c r="BA44" s="197">
        <f>'Matrice Var-Covar'!AZ80</f>
        <v>3.8583361804378755E-2</v>
      </c>
      <c r="BC44" s="10"/>
      <c r="BD44" s="10"/>
      <c r="BM44" s="26"/>
      <c r="BN44" s="26"/>
      <c r="BO44" s="26"/>
      <c r="BP44" s="26"/>
      <c r="BQ44" s="26"/>
    </row>
    <row r="45" spans="3:69" ht="14" thickBot="1">
      <c r="C45" s="25" t="str">
        <f>'Matrice Var-Covar'!B81</f>
        <v>ENEL</v>
      </c>
      <c r="D45" s="99">
        <f>'Matrice Var-Covar'!C81</f>
        <v>1.0999119853832107E-2</v>
      </c>
      <c r="E45" s="99">
        <f>'Matrice Var-Covar'!D81</f>
        <v>2.0923178159645235E-2</v>
      </c>
      <c r="F45" s="99">
        <f>'Matrice Var-Covar'!E81</f>
        <v>1.6777372040847713E-2</v>
      </c>
      <c r="G45" s="99">
        <f>'Matrice Var-Covar'!F81</f>
        <v>8.813617418859266E-3</v>
      </c>
      <c r="H45" s="99">
        <f>'Matrice Var-Covar'!G81</f>
        <v>1.5196259557225481E-2</v>
      </c>
      <c r="I45" s="99">
        <f>'Matrice Var-Covar'!H81</f>
        <v>1.2321339946399274E-2</v>
      </c>
      <c r="J45" s="99">
        <f>'Matrice Var-Covar'!I81</f>
        <v>2.1831921908773817E-2</v>
      </c>
      <c r="K45" s="99">
        <f>'Matrice Var-Covar'!J81</f>
        <v>5.9299219430263925E-3</v>
      </c>
      <c r="L45" s="99">
        <f>'Matrice Var-Covar'!K81</f>
        <v>1.5989216985780735E-2</v>
      </c>
      <c r="M45" s="99">
        <f>'Matrice Var-Covar'!L81</f>
        <v>1.3542449752445198E-2</v>
      </c>
      <c r="N45" s="99">
        <f>'Matrice Var-Covar'!M81</f>
        <v>2.5378099004844647E-2</v>
      </c>
      <c r="O45" s="99">
        <f>'Matrice Var-Covar'!N81</f>
        <v>2.4770164389317301E-2</v>
      </c>
      <c r="P45" s="99">
        <f>'Matrice Var-Covar'!O81</f>
        <v>2.0925150128325309E-2</v>
      </c>
      <c r="Q45" s="99">
        <f>'Matrice Var-Covar'!P81</f>
        <v>9.2885980423415768E-3</v>
      </c>
      <c r="R45" s="99">
        <f>'Matrice Var-Covar'!Q81</f>
        <v>1.8552389590176903E-2</v>
      </c>
      <c r="S45" s="99">
        <f>'Matrice Var-Covar'!R81</f>
        <v>2.5399994969961575E-2</v>
      </c>
      <c r="T45" s="99">
        <f>'Matrice Var-Covar'!S81</f>
        <v>3.3862058116323694E-2</v>
      </c>
      <c r="U45" s="99">
        <f>'Matrice Var-Covar'!T81</f>
        <v>1.1917663546273811E-2</v>
      </c>
      <c r="V45" s="99">
        <f>'Matrice Var-Covar'!U81</f>
        <v>2.996810225296994E-2</v>
      </c>
      <c r="W45" s="99">
        <f>'Matrice Var-Covar'!V81</f>
        <v>2.1367302254290496E-2</v>
      </c>
      <c r="X45" s="99">
        <f>'Matrice Var-Covar'!W81</f>
        <v>2.1242295263841259E-2</v>
      </c>
      <c r="Y45" s="99">
        <f>'Matrice Var-Covar'!X81</f>
        <v>2.8940288254225243E-2</v>
      </c>
      <c r="Z45" s="99">
        <f>'Matrice Var-Covar'!Y81</f>
        <v>2.6453262513035571E-2</v>
      </c>
      <c r="AA45" s="99">
        <f>'Matrice Var-Covar'!Z81</f>
        <v>4.9930563947536595E-2</v>
      </c>
      <c r="AB45" s="99">
        <f>'Matrice Var-Covar'!AA81</f>
        <v>1.3330607718936275E-2</v>
      </c>
      <c r="AC45" s="99">
        <f>'Matrice Var-Covar'!AB81</f>
        <v>5.2825676517615598E-3</v>
      </c>
      <c r="AD45" s="99">
        <f>'Matrice Var-Covar'!AC81</f>
        <v>8.9661352631508449E-3</v>
      </c>
      <c r="AE45" s="99">
        <f>'Matrice Var-Covar'!AD81</f>
        <v>2.0539348064312891E-2</v>
      </c>
      <c r="AF45" s="99">
        <f>'Matrice Var-Covar'!AE81</f>
        <v>2.2443972280386062E-3</v>
      </c>
      <c r="AG45" s="99">
        <f>'Matrice Var-Covar'!AF81</f>
        <v>4.5791442090263444E-2</v>
      </c>
      <c r="AH45" s="99">
        <f>'Matrice Var-Covar'!AG81</f>
        <v>1.652468555243651E-2</v>
      </c>
      <c r="AI45" s="99">
        <f>'Matrice Var-Covar'!AH81</f>
        <v>6.0558960542760687E-3</v>
      </c>
      <c r="AJ45" s="99">
        <f>'Matrice Var-Covar'!AI81</f>
        <v>1.2144968265285371E-2</v>
      </c>
      <c r="AK45" s="99">
        <f>'Matrice Var-Covar'!AJ81</f>
        <v>1.9179018962636754E-2</v>
      </c>
      <c r="AL45" s="99">
        <f>'Matrice Var-Covar'!AK81</f>
        <v>2.2235255727175544E-3</v>
      </c>
      <c r="AM45" s="99">
        <f>'Matrice Var-Covar'!AL81</f>
        <v>3.0243941595978555E-3</v>
      </c>
      <c r="AN45" s="99">
        <f>'Matrice Var-Covar'!AM81</f>
        <v>2.4365805016523349E-2</v>
      </c>
      <c r="AO45" s="99">
        <f>'Matrice Var-Covar'!AN81</f>
        <v>2.4761195437274914E-2</v>
      </c>
      <c r="AP45" s="99">
        <f>'Matrice Var-Covar'!AO81</f>
        <v>2.40893962781627E-2</v>
      </c>
      <c r="AQ45" s="99">
        <f>'Matrice Var-Covar'!AP81</f>
        <v>4.8119301791702797E-2</v>
      </c>
      <c r="AR45" s="99">
        <f>'Matrice Var-Covar'!AQ81</f>
        <v>2.8333794262807903E-2</v>
      </c>
      <c r="AS45" s="99">
        <f>'Matrice Var-Covar'!AR81</f>
        <v>1.8736765463330148E-2</v>
      </c>
      <c r="AT45" s="99">
        <f>'Matrice Var-Covar'!AS81</f>
        <v>4.7365629213262037E-4</v>
      </c>
      <c r="AU45" s="99">
        <f>'Matrice Var-Covar'!AT81</f>
        <v>6.164726843534923E-3</v>
      </c>
      <c r="AV45" s="99">
        <f>'Matrice Var-Covar'!AU81</f>
        <v>2.0413524111765613E-2</v>
      </c>
      <c r="AW45" s="99">
        <f>'Matrice Var-Covar'!AV81</f>
        <v>-2.7130864071885905E-3</v>
      </c>
      <c r="AX45" s="99">
        <f>'Matrice Var-Covar'!AW81</f>
        <v>1.6658593203790574E-2</v>
      </c>
      <c r="AY45" s="99">
        <f>'Matrice Var-Covar'!AX81</f>
        <v>3.4125526797062364E-2</v>
      </c>
      <c r="AZ45" s="197">
        <f>'Matrice Var-Covar'!AY81</f>
        <v>2.4049519958646473E-2</v>
      </c>
      <c r="BA45" s="197">
        <f>'Matrice Var-Covar'!AZ81</f>
        <v>3.4403625346883848E-2</v>
      </c>
      <c r="BC45" s="10"/>
      <c r="BD45" s="10"/>
      <c r="BM45" s="26"/>
      <c r="BN45" s="26"/>
      <c r="BO45" s="26"/>
      <c r="BP45" s="26"/>
      <c r="BQ45" s="26"/>
    </row>
    <row r="46" spans="3:69" ht="14" thickBot="1">
      <c r="C46" s="25" t="str">
        <f>'Matrice Var-Covar'!B82</f>
        <v>ING GROEP</v>
      </c>
      <c r="D46" s="99">
        <f>'Matrice Var-Covar'!C82</f>
        <v>3.0114785578466412E-2</v>
      </c>
      <c r="E46" s="99">
        <f>'Matrice Var-Covar'!D82</f>
        <v>9.6309865004146743E-3</v>
      </c>
      <c r="F46" s="99">
        <f>'Matrice Var-Covar'!E82</f>
        <v>4.8238454026778661E-3</v>
      </c>
      <c r="G46" s="99">
        <f>'Matrice Var-Covar'!F82</f>
        <v>2.1423396953458903E-3</v>
      </c>
      <c r="H46" s="99">
        <f>'Matrice Var-Covar'!G82</f>
        <v>6.7558297445476194E-3</v>
      </c>
      <c r="I46" s="99">
        <f>'Matrice Var-Covar'!H82</f>
        <v>-1.721253436450939E-3</v>
      </c>
      <c r="J46" s="99">
        <f>'Matrice Var-Covar'!I82</f>
        <v>3.4809518984151985E-3</v>
      </c>
      <c r="K46" s="99">
        <f>'Matrice Var-Covar'!J82</f>
        <v>3.6893929251057604E-2</v>
      </c>
      <c r="L46" s="99">
        <f>'Matrice Var-Covar'!K82</f>
        <v>1.5896492186020746E-2</v>
      </c>
      <c r="M46" s="99">
        <f>'Matrice Var-Covar'!L82</f>
        <v>1.0780842318668745E-2</v>
      </c>
      <c r="N46" s="99">
        <f>'Matrice Var-Covar'!M82</f>
        <v>1.9445434861313046E-2</v>
      </c>
      <c r="O46" s="99">
        <f>'Matrice Var-Covar'!N82</f>
        <v>3.6978140001441518E-3</v>
      </c>
      <c r="P46" s="99">
        <f>'Matrice Var-Covar'!O82</f>
        <v>8.3400627136136357E-3</v>
      </c>
      <c r="Q46" s="99">
        <f>'Matrice Var-Covar'!P82</f>
        <v>8.7517810689781664E-2</v>
      </c>
      <c r="R46" s="99">
        <f>'Matrice Var-Covar'!Q82</f>
        <v>-5.5431638341059278E-3</v>
      </c>
      <c r="S46" s="99">
        <f>'Matrice Var-Covar'!R82</f>
        <v>4.3335471996207547E-2</v>
      </c>
      <c r="T46" s="99">
        <f>'Matrice Var-Covar'!S82</f>
        <v>2.4450474392743029E-2</v>
      </c>
      <c r="U46" s="99">
        <f>'Matrice Var-Covar'!T82</f>
        <v>-1.5519125741098073E-3</v>
      </c>
      <c r="V46" s="99">
        <f>'Matrice Var-Covar'!U82</f>
        <v>1.1055561800396199E-2</v>
      </c>
      <c r="W46" s="99">
        <f>'Matrice Var-Covar'!V82</f>
        <v>9.179499924613501E-3</v>
      </c>
      <c r="X46" s="99">
        <f>'Matrice Var-Covar'!W82</f>
        <v>4.8447804702589949E-3</v>
      </c>
      <c r="Y46" s="99">
        <f>'Matrice Var-Covar'!X82</f>
        <v>6.6617650664070301E-3</v>
      </c>
      <c r="Z46" s="99">
        <f>'Matrice Var-Covar'!Y82</f>
        <v>-3.1738408731750998E-4</v>
      </c>
      <c r="AA46" s="99">
        <f>'Matrice Var-Covar'!Z82</f>
        <v>1.3330607718936275E-2</v>
      </c>
      <c r="AB46" s="99">
        <f>'Matrice Var-Covar'!AA82</f>
        <v>0.1798304058363904</v>
      </c>
      <c r="AC46" s="99">
        <f>'Matrice Var-Covar'!AB82</f>
        <v>3.1727709127995794E-2</v>
      </c>
      <c r="AD46" s="99">
        <f>'Matrice Var-Covar'!AC82</f>
        <v>-2.1236175575003059E-3</v>
      </c>
      <c r="AE46" s="99">
        <f>'Matrice Var-Covar'!AD82</f>
        <v>1.2794709091560838E-2</v>
      </c>
      <c r="AF46" s="99">
        <f>'Matrice Var-Covar'!AE82</f>
        <v>5.1587743884035767E-2</v>
      </c>
      <c r="AG46" s="99">
        <f>'Matrice Var-Covar'!AF82</f>
        <v>2.6656546878247478E-2</v>
      </c>
      <c r="AH46" s="99">
        <f>'Matrice Var-Covar'!AG82</f>
        <v>-1.0658589603598256E-3</v>
      </c>
      <c r="AI46" s="99">
        <f>'Matrice Var-Covar'!AH82</f>
        <v>8.7717582552541959E-2</v>
      </c>
      <c r="AJ46" s="99">
        <f>'Matrice Var-Covar'!AI82</f>
        <v>3.1228993863966804E-3</v>
      </c>
      <c r="AK46" s="99">
        <f>'Matrice Var-Covar'!AJ82</f>
        <v>-1.9642442856637635E-3</v>
      </c>
      <c r="AL46" s="99">
        <f>'Matrice Var-Covar'!AK82</f>
        <v>3.6500883650144679E-2</v>
      </c>
      <c r="AM46" s="99">
        <f>'Matrice Var-Covar'!AL82</f>
        <v>4.946438575085756E-3</v>
      </c>
      <c r="AN46" s="99">
        <f>'Matrice Var-Covar'!AM82</f>
        <v>8.7422511277349089E-3</v>
      </c>
      <c r="AO46" s="99">
        <f>'Matrice Var-Covar'!AN82</f>
        <v>1.8847485839207478E-2</v>
      </c>
      <c r="AP46" s="99">
        <f>'Matrice Var-Covar'!AO82</f>
        <v>2.1944008230885487E-3</v>
      </c>
      <c r="AQ46" s="99">
        <f>'Matrice Var-Covar'!AP82</f>
        <v>2.7751550600227722E-2</v>
      </c>
      <c r="AR46" s="99">
        <f>'Matrice Var-Covar'!AQ82</f>
        <v>1.1791027165499065E-2</v>
      </c>
      <c r="AS46" s="99">
        <f>'Matrice Var-Covar'!AR82</f>
        <v>-8.5016975512086472E-3</v>
      </c>
      <c r="AT46" s="99">
        <f>'Matrice Var-Covar'!AS82</f>
        <v>5.5744086397314263E-2</v>
      </c>
      <c r="AU46" s="99">
        <f>'Matrice Var-Covar'!AT82</f>
        <v>7.6994093068291386E-4</v>
      </c>
      <c r="AV46" s="99">
        <f>'Matrice Var-Covar'!AU82</f>
        <v>8.5934025416422311E-3</v>
      </c>
      <c r="AW46" s="99">
        <f>'Matrice Var-Covar'!AV82</f>
        <v>3.060912393129718E-2</v>
      </c>
      <c r="AX46" s="99">
        <f>'Matrice Var-Covar'!AW82</f>
        <v>-2.6346087101000604E-3</v>
      </c>
      <c r="AY46" s="99">
        <f>'Matrice Var-Covar'!AX82</f>
        <v>1.7060283186293275E-2</v>
      </c>
      <c r="AZ46" s="197">
        <f>'Matrice Var-Covar'!AY82</f>
        <v>8.6979012799406567E-3</v>
      </c>
      <c r="BA46" s="197">
        <f>'Matrice Var-Covar'!AZ82</f>
        <v>8.354406446894851E-3</v>
      </c>
      <c r="BC46" s="10"/>
      <c r="BD46" s="10"/>
      <c r="BM46" s="26"/>
      <c r="BN46" s="26"/>
      <c r="BO46" s="26"/>
      <c r="BP46" s="26"/>
      <c r="BQ46" s="26"/>
    </row>
    <row r="47" spans="3:69" ht="14" thickBot="1">
      <c r="C47" s="25" t="str">
        <f>'Matrice Var-Covar'!B83</f>
        <v>AIR LIQUIDE</v>
      </c>
      <c r="D47" s="99">
        <f>'Matrice Var-Covar'!C83</f>
        <v>5.4811574337614256E-3</v>
      </c>
      <c r="E47" s="99">
        <f>'Matrice Var-Covar'!D83</f>
        <v>1.3176713984521728E-3</v>
      </c>
      <c r="F47" s="99">
        <f>'Matrice Var-Covar'!E83</f>
        <v>4.6663751754576677E-4</v>
      </c>
      <c r="G47" s="99">
        <f>'Matrice Var-Covar'!F83</f>
        <v>-7.2396992477854138E-4</v>
      </c>
      <c r="H47" s="99">
        <f>'Matrice Var-Covar'!G83</f>
        <v>3.9642312760368214E-3</v>
      </c>
      <c r="I47" s="99">
        <f>'Matrice Var-Covar'!H83</f>
        <v>1.7735938763796778E-3</v>
      </c>
      <c r="J47" s="99">
        <f>'Matrice Var-Covar'!I83</f>
        <v>3.025976884589273E-3</v>
      </c>
      <c r="K47" s="99">
        <f>'Matrice Var-Covar'!J83</f>
        <v>1.2273301386394615E-2</v>
      </c>
      <c r="L47" s="99">
        <f>'Matrice Var-Covar'!K83</f>
        <v>4.5915821597334264E-3</v>
      </c>
      <c r="M47" s="99">
        <f>'Matrice Var-Covar'!L83</f>
        <v>-1.9384796116956942E-4</v>
      </c>
      <c r="N47" s="99">
        <f>'Matrice Var-Covar'!M83</f>
        <v>4.0844062729660591E-3</v>
      </c>
      <c r="O47" s="99">
        <f>'Matrice Var-Covar'!N83</f>
        <v>3.2995764758841596E-3</v>
      </c>
      <c r="P47" s="99">
        <f>'Matrice Var-Covar'!O83</f>
        <v>4.312870456596514E-3</v>
      </c>
      <c r="Q47" s="99">
        <f>'Matrice Var-Covar'!P83</f>
        <v>2.2187644626521133E-2</v>
      </c>
      <c r="R47" s="99">
        <f>'Matrice Var-Covar'!Q83</f>
        <v>6.6906813752587082E-3</v>
      </c>
      <c r="S47" s="99">
        <f>'Matrice Var-Covar'!R83</f>
        <v>1.9888368289305014E-2</v>
      </c>
      <c r="T47" s="99">
        <f>'Matrice Var-Covar'!S83</f>
        <v>7.7557795447812461E-3</v>
      </c>
      <c r="U47" s="99">
        <f>'Matrice Var-Covar'!T83</f>
        <v>1.8012536086804813E-3</v>
      </c>
      <c r="V47" s="99">
        <f>'Matrice Var-Covar'!U83</f>
        <v>6.8894075198690456E-3</v>
      </c>
      <c r="W47" s="99">
        <f>'Matrice Var-Covar'!V83</f>
        <v>3.1615156539901686E-3</v>
      </c>
      <c r="X47" s="99">
        <f>'Matrice Var-Covar'!W83</f>
        <v>5.1304034481333572E-3</v>
      </c>
      <c r="Y47" s="99">
        <f>'Matrice Var-Covar'!X83</f>
        <v>9.6118595405657002E-3</v>
      </c>
      <c r="Z47" s="99">
        <f>'Matrice Var-Covar'!Y83</f>
        <v>2.6609895588348307E-3</v>
      </c>
      <c r="AA47" s="99">
        <f>'Matrice Var-Covar'!Z83</f>
        <v>5.2825676517615598E-3</v>
      </c>
      <c r="AB47" s="99">
        <f>'Matrice Var-Covar'!AA83</f>
        <v>3.1727709127995794E-2</v>
      </c>
      <c r="AC47" s="99">
        <f>'Matrice Var-Covar'!AB83</f>
        <v>2.5607093248538555E-2</v>
      </c>
      <c r="AD47" s="99">
        <f>'Matrice Var-Covar'!AC83</f>
        <v>-2.2343725233489537E-3</v>
      </c>
      <c r="AE47" s="99">
        <f>'Matrice Var-Covar'!AD83</f>
        <v>3.189931540872474E-3</v>
      </c>
      <c r="AF47" s="99">
        <f>'Matrice Var-Covar'!AE83</f>
        <v>1.1341512229300741E-2</v>
      </c>
      <c r="AG47" s="99">
        <f>'Matrice Var-Covar'!AF83</f>
        <v>1.2478669903175536E-2</v>
      </c>
      <c r="AH47" s="99">
        <f>'Matrice Var-Covar'!AG83</f>
        <v>2.5751271199877719E-3</v>
      </c>
      <c r="AI47" s="99">
        <f>'Matrice Var-Covar'!AH83</f>
        <v>2.1638457937412481E-2</v>
      </c>
      <c r="AJ47" s="99">
        <f>'Matrice Var-Covar'!AI83</f>
        <v>2.7181695371096249E-3</v>
      </c>
      <c r="AK47" s="99">
        <f>'Matrice Var-Covar'!AJ83</f>
        <v>2.1898082918445192E-3</v>
      </c>
      <c r="AL47" s="99">
        <f>'Matrice Var-Covar'!AK83</f>
        <v>1.6179403426453538E-2</v>
      </c>
      <c r="AM47" s="99">
        <f>'Matrice Var-Covar'!AL83</f>
        <v>-1.0352830019607212E-3</v>
      </c>
      <c r="AN47" s="99">
        <f>'Matrice Var-Covar'!AM83</f>
        <v>5.7385843305425791E-3</v>
      </c>
      <c r="AO47" s="99">
        <f>'Matrice Var-Covar'!AN83</f>
        <v>5.7638096448414345E-3</v>
      </c>
      <c r="AP47" s="99">
        <f>'Matrice Var-Covar'!AO83</f>
        <v>6.6575622519438561E-3</v>
      </c>
      <c r="AQ47" s="99">
        <f>'Matrice Var-Covar'!AP83</f>
        <v>1.2636047114157143E-2</v>
      </c>
      <c r="AR47" s="99">
        <f>'Matrice Var-Covar'!AQ83</f>
        <v>3.6568143585025627E-3</v>
      </c>
      <c r="AS47" s="99">
        <f>'Matrice Var-Covar'!AR83</f>
        <v>-1.0626085349979373E-3</v>
      </c>
      <c r="AT47" s="99">
        <f>'Matrice Var-Covar'!AS83</f>
        <v>1.8231553012546645E-2</v>
      </c>
      <c r="AU47" s="99">
        <f>'Matrice Var-Covar'!AT83</f>
        <v>1.5041664435273662E-3</v>
      </c>
      <c r="AV47" s="99">
        <f>'Matrice Var-Covar'!AU83</f>
        <v>2.4519498009152965E-3</v>
      </c>
      <c r="AW47" s="99">
        <f>'Matrice Var-Covar'!AV83</f>
        <v>3.3552652952209823E-3</v>
      </c>
      <c r="AX47" s="99">
        <f>'Matrice Var-Covar'!AW83</f>
        <v>1.2025299959719622E-3</v>
      </c>
      <c r="AY47" s="99">
        <f>'Matrice Var-Covar'!AX83</f>
        <v>7.2176865141702603E-3</v>
      </c>
      <c r="AZ47" s="197">
        <f>'Matrice Var-Covar'!AY83</f>
        <v>9.513114428420847E-3</v>
      </c>
      <c r="BA47" s="197">
        <f>'Matrice Var-Covar'!AZ83</f>
        <v>1.0666377335988835E-2</v>
      </c>
      <c r="BC47" s="10"/>
      <c r="BD47" s="10"/>
      <c r="BM47" s="26"/>
      <c r="BN47" s="26"/>
      <c r="BO47" s="26"/>
      <c r="BP47" s="26"/>
      <c r="BQ47" s="26"/>
    </row>
    <row r="48" spans="3:69" ht="14" thickBot="1">
      <c r="C48" s="25" t="str">
        <f>'Matrice Var-Covar'!B84</f>
        <v>DANONE</v>
      </c>
      <c r="D48" s="99">
        <f>'Matrice Var-Covar'!C84</f>
        <v>1.1716479785799577E-2</v>
      </c>
      <c r="E48" s="99">
        <f>'Matrice Var-Covar'!D84</f>
        <v>1.5522860987778156E-2</v>
      </c>
      <c r="F48" s="99">
        <f>'Matrice Var-Covar'!E84</f>
        <v>1.0682761577858108E-2</v>
      </c>
      <c r="G48" s="99">
        <f>'Matrice Var-Covar'!F84</f>
        <v>1.8193666094198618E-2</v>
      </c>
      <c r="H48" s="99">
        <f>'Matrice Var-Covar'!G84</f>
        <v>1.3847542324701926E-2</v>
      </c>
      <c r="I48" s="99">
        <f>'Matrice Var-Covar'!H84</f>
        <v>1.936231106605249E-2</v>
      </c>
      <c r="J48" s="99">
        <f>'Matrice Var-Covar'!I84</f>
        <v>1.7004744179276346E-2</v>
      </c>
      <c r="K48" s="99">
        <f>'Matrice Var-Covar'!J84</f>
        <v>3.9223903390913136E-3</v>
      </c>
      <c r="L48" s="99">
        <f>'Matrice Var-Covar'!K84</f>
        <v>1.8539660050942777E-2</v>
      </c>
      <c r="M48" s="99">
        <f>'Matrice Var-Covar'!L84</f>
        <v>6.12925125452673E-3</v>
      </c>
      <c r="N48" s="99">
        <f>'Matrice Var-Covar'!M84</f>
        <v>1.5550653036120802E-2</v>
      </c>
      <c r="O48" s="99">
        <f>'Matrice Var-Covar'!N84</f>
        <v>1.916972107403226E-2</v>
      </c>
      <c r="P48" s="99">
        <f>'Matrice Var-Covar'!O84</f>
        <v>1.6431538050938284E-2</v>
      </c>
      <c r="Q48" s="99">
        <f>'Matrice Var-Covar'!P84</f>
        <v>-2.7378574467165472E-3</v>
      </c>
      <c r="R48" s="99">
        <f>'Matrice Var-Covar'!Q84</f>
        <v>8.5909569962673155E-3</v>
      </c>
      <c r="S48" s="99">
        <f>'Matrice Var-Covar'!R84</f>
        <v>2.281707186084107E-2</v>
      </c>
      <c r="T48" s="99">
        <f>'Matrice Var-Covar'!S84</f>
        <v>1.2485290836898085E-2</v>
      </c>
      <c r="U48" s="99">
        <f>'Matrice Var-Covar'!T84</f>
        <v>1.0315802037437686E-2</v>
      </c>
      <c r="V48" s="99">
        <f>'Matrice Var-Covar'!U84</f>
        <v>2.2454632083361292E-2</v>
      </c>
      <c r="W48" s="99">
        <f>'Matrice Var-Covar'!V84</f>
        <v>7.2477840521664103E-3</v>
      </c>
      <c r="X48" s="99">
        <f>'Matrice Var-Covar'!W84</f>
        <v>2.0135974630317344E-2</v>
      </c>
      <c r="Y48" s="99">
        <f>'Matrice Var-Covar'!X84</f>
        <v>2.227934721720885E-2</v>
      </c>
      <c r="Z48" s="99">
        <f>'Matrice Var-Covar'!Y84</f>
        <v>1.5858657172478197E-2</v>
      </c>
      <c r="AA48" s="99">
        <f>'Matrice Var-Covar'!Z84</f>
        <v>8.9661352631508449E-3</v>
      </c>
      <c r="AB48" s="99">
        <f>'Matrice Var-Covar'!AA84</f>
        <v>-2.1236175575003059E-3</v>
      </c>
      <c r="AC48" s="99">
        <f>'Matrice Var-Covar'!AB84</f>
        <v>-2.2343725233489537E-3</v>
      </c>
      <c r="AD48" s="99">
        <f>'Matrice Var-Covar'!AC84</f>
        <v>2.943516249299849E-2</v>
      </c>
      <c r="AE48" s="99">
        <f>'Matrice Var-Covar'!AD84</f>
        <v>1.7020405688104312E-2</v>
      </c>
      <c r="AF48" s="99">
        <f>'Matrice Var-Covar'!AE84</f>
        <v>1.5245469868951683E-3</v>
      </c>
      <c r="AG48" s="99">
        <f>'Matrice Var-Covar'!AF84</f>
        <v>8.6056697285876466E-3</v>
      </c>
      <c r="AH48" s="99">
        <f>'Matrice Var-Covar'!AG84</f>
        <v>2.0986139560766993E-2</v>
      </c>
      <c r="AI48" s="99">
        <f>'Matrice Var-Covar'!AH84</f>
        <v>-5.179630481258927E-3</v>
      </c>
      <c r="AJ48" s="99">
        <f>'Matrice Var-Covar'!AI84</f>
        <v>1.5944441250620469E-2</v>
      </c>
      <c r="AK48" s="99">
        <f>'Matrice Var-Covar'!AJ84</f>
        <v>7.6830419563685918E-3</v>
      </c>
      <c r="AL48" s="99">
        <f>'Matrice Var-Covar'!AK84</f>
        <v>-3.2327622176187122E-3</v>
      </c>
      <c r="AM48" s="99">
        <f>'Matrice Var-Covar'!AL84</f>
        <v>1.0743342476355838E-2</v>
      </c>
      <c r="AN48" s="99">
        <f>'Matrice Var-Covar'!AM84</f>
        <v>1.8810001437810416E-2</v>
      </c>
      <c r="AO48" s="99">
        <f>'Matrice Var-Covar'!AN84</f>
        <v>1.3650800774042137E-2</v>
      </c>
      <c r="AP48" s="99">
        <f>'Matrice Var-Covar'!AO84</f>
        <v>1.4743233974100399E-2</v>
      </c>
      <c r="AQ48" s="99">
        <f>'Matrice Var-Covar'!AP84</f>
        <v>1.5520895481325538E-2</v>
      </c>
      <c r="AR48" s="99">
        <f>'Matrice Var-Covar'!AQ84</f>
        <v>9.853246127207678E-3</v>
      </c>
      <c r="AS48" s="99">
        <f>'Matrice Var-Covar'!AR84</f>
        <v>1.0367416325160618E-2</v>
      </c>
      <c r="AT48" s="99">
        <f>'Matrice Var-Covar'!AS84</f>
        <v>-6.3432786858316544E-3</v>
      </c>
      <c r="AU48" s="99">
        <f>'Matrice Var-Covar'!AT84</f>
        <v>8.948850915151043E-3</v>
      </c>
      <c r="AV48" s="99">
        <f>'Matrice Var-Covar'!AU84</f>
        <v>1.3089076806329163E-2</v>
      </c>
      <c r="AW48" s="99">
        <f>'Matrice Var-Covar'!AV84</f>
        <v>1.1379331960617329E-3</v>
      </c>
      <c r="AX48" s="99">
        <f>'Matrice Var-Covar'!AW84</f>
        <v>1.2030790114916815E-2</v>
      </c>
      <c r="AY48" s="99">
        <f>'Matrice Var-Covar'!AX84</f>
        <v>1.5172417032972943E-2</v>
      </c>
      <c r="AZ48" s="197">
        <f>'Matrice Var-Covar'!AY84</f>
        <v>1.4301004991856429E-2</v>
      </c>
      <c r="BA48" s="197">
        <f>'Matrice Var-Covar'!AZ84</f>
        <v>1.7821405059121581E-2</v>
      </c>
      <c r="BC48" s="10"/>
      <c r="BD48" s="10"/>
      <c r="BM48" s="26"/>
      <c r="BN48" s="26"/>
      <c r="BO48" s="26"/>
      <c r="BP48" s="26"/>
      <c r="BQ48" s="26"/>
    </row>
    <row r="49" spans="3:69" ht="14" thickBot="1">
      <c r="C49" s="25" t="str">
        <f>'Matrice Var-Covar'!B85</f>
        <v>SAFRAN</v>
      </c>
      <c r="D49" s="99">
        <f>'Matrice Var-Covar'!C85</f>
        <v>2.0750512807671803E-2</v>
      </c>
      <c r="E49" s="99">
        <f>'Matrice Var-Covar'!D85</f>
        <v>3.1939525212515911E-2</v>
      </c>
      <c r="F49" s="99">
        <f>'Matrice Var-Covar'!E85</f>
        <v>1.5962195148919806E-2</v>
      </c>
      <c r="G49" s="99">
        <f>'Matrice Var-Covar'!F85</f>
        <v>1.7986956390210723E-2</v>
      </c>
      <c r="H49" s="99">
        <f>'Matrice Var-Covar'!G85</f>
        <v>2.3589894008349786E-2</v>
      </c>
      <c r="I49" s="99">
        <f>'Matrice Var-Covar'!H85</f>
        <v>2.0730658445588766E-2</v>
      </c>
      <c r="J49" s="99">
        <f>'Matrice Var-Covar'!I85</f>
        <v>3.2161597587913843E-2</v>
      </c>
      <c r="K49" s="99">
        <f>'Matrice Var-Covar'!J85</f>
        <v>-6.2486208561061236E-4</v>
      </c>
      <c r="L49" s="99">
        <f>'Matrice Var-Covar'!K85</f>
        <v>2.6513522089874633E-2</v>
      </c>
      <c r="M49" s="99">
        <f>'Matrice Var-Covar'!L85</f>
        <v>1.5765109565070382E-2</v>
      </c>
      <c r="N49" s="99">
        <f>'Matrice Var-Covar'!M85</f>
        <v>5.0783198581391617E-2</v>
      </c>
      <c r="O49" s="99">
        <f>'Matrice Var-Covar'!N85</f>
        <v>4.0499768914846419E-2</v>
      </c>
      <c r="P49" s="99">
        <f>'Matrice Var-Covar'!O85</f>
        <v>3.3525802898848156E-2</v>
      </c>
      <c r="Q49" s="99">
        <f>'Matrice Var-Covar'!P85</f>
        <v>3.7717025859527013E-3</v>
      </c>
      <c r="R49" s="99">
        <f>'Matrice Var-Covar'!Q85</f>
        <v>2.9913475596524547E-2</v>
      </c>
      <c r="S49" s="99">
        <f>'Matrice Var-Covar'!R85</f>
        <v>3.3513881907182588E-2</v>
      </c>
      <c r="T49" s="99">
        <f>'Matrice Var-Covar'!S85</f>
        <v>2.8361741633513911E-2</v>
      </c>
      <c r="U49" s="99">
        <f>'Matrice Var-Covar'!T85</f>
        <v>6.8097864041397616E-3</v>
      </c>
      <c r="V49" s="99">
        <f>'Matrice Var-Covar'!U85</f>
        <v>4.5822935737813653E-2</v>
      </c>
      <c r="W49" s="99">
        <f>'Matrice Var-Covar'!V85</f>
        <v>1.6219309020517512E-2</v>
      </c>
      <c r="X49" s="99">
        <f>'Matrice Var-Covar'!W85</f>
        <v>3.2014767123655828E-2</v>
      </c>
      <c r="Y49" s="99">
        <f>'Matrice Var-Covar'!X85</f>
        <v>4.4961433462562497E-2</v>
      </c>
      <c r="Z49" s="99">
        <f>'Matrice Var-Covar'!Y85</f>
        <v>2.9801381820642181E-2</v>
      </c>
      <c r="AA49" s="99">
        <f>'Matrice Var-Covar'!Z85</f>
        <v>2.0539348064312891E-2</v>
      </c>
      <c r="AB49" s="99">
        <f>'Matrice Var-Covar'!AA85</f>
        <v>1.2794709091560838E-2</v>
      </c>
      <c r="AC49" s="99">
        <f>'Matrice Var-Covar'!AB85</f>
        <v>3.189931540872474E-3</v>
      </c>
      <c r="AD49" s="99">
        <f>'Matrice Var-Covar'!AC85</f>
        <v>1.7020405688104312E-2</v>
      </c>
      <c r="AE49" s="99">
        <f>'Matrice Var-Covar'!AD85</f>
        <v>8.1105042091619214E-2</v>
      </c>
      <c r="AF49" s="99">
        <f>'Matrice Var-Covar'!AE85</f>
        <v>2.2439870595795152E-3</v>
      </c>
      <c r="AG49" s="99">
        <f>'Matrice Var-Covar'!AF85</f>
        <v>2.8078850812886604E-2</v>
      </c>
      <c r="AH49" s="99">
        <f>'Matrice Var-Covar'!AG85</f>
        <v>3.0457476278965112E-2</v>
      </c>
      <c r="AI49" s="99">
        <f>'Matrice Var-Covar'!AH85</f>
        <v>3.1197002993360859E-3</v>
      </c>
      <c r="AJ49" s="99">
        <f>'Matrice Var-Covar'!AI85</f>
        <v>2.7134119126518703E-2</v>
      </c>
      <c r="AK49" s="99">
        <f>'Matrice Var-Covar'!AJ85</f>
        <v>8.3834478201325526E-3</v>
      </c>
      <c r="AL49" s="99">
        <f>'Matrice Var-Covar'!AK85</f>
        <v>-7.7189683499530454E-3</v>
      </c>
      <c r="AM49" s="99">
        <f>'Matrice Var-Covar'!AL85</f>
        <v>1.0799353756313768E-2</v>
      </c>
      <c r="AN49" s="99">
        <f>'Matrice Var-Covar'!AM85</f>
        <v>3.5953849179597444E-2</v>
      </c>
      <c r="AO49" s="99">
        <f>'Matrice Var-Covar'!AN85</f>
        <v>3.694201472532363E-2</v>
      </c>
      <c r="AP49" s="99">
        <f>'Matrice Var-Covar'!AO85</f>
        <v>2.1400665423270151E-2</v>
      </c>
      <c r="AQ49" s="99">
        <f>'Matrice Var-Covar'!AP85</f>
        <v>4.1877009296310101E-2</v>
      </c>
      <c r="AR49" s="99">
        <f>'Matrice Var-Covar'!AQ85</f>
        <v>2.2677368745967381E-2</v>
      </c>
      <c r="AS49" s="99">
        <f>'Matrice Var-Covar'!AR85</f>
        <v>1.8856774584345586E-2</v>
      </c>
      <c r="AT49" s="99">
        <f>'Matrice Var-Covar'!AS85</f>
        <v>-2.7672729865700903E-3</v>
      </c>
      <c r="AU49" s="99">
        <f>'Matrice Var-Covar'!AT85</f>
        <v>1.8860562710556375E-2</v>
      </c>
      <c r="AV49" s="99">
        <f>'Matrice Var-Covar'!AU85</f>
        <v>1.7144319807371217E-2</v>
      </c>
      <c r="AW49" s="99">
        <f>'Matrice Var-Covar'!AV85</f>
        <v>-3.5360050295284084E-3</v>
      </c>
      <c r="AX49" s="99">
        <f>'Matrice Var-Covar'!AW85</f>
        <v>2.211048294083854E-2</v>
      </c>
      <c r="AY49" s="99">
        <f>'Matrice Var-Covar'!AX85</f>
        <v>3.7693060598488072E-2</v>
      </c>
      <c r="AZ49" s="197">
        <f>'Matrice Var-Covar'!AY85</f>
        <v>1.9670475402791841E-2</v>
      </c>
      <c r="BA49" s="197">
        <f>'Matrice Var-Covar'!AZ85</f>
        <v>3.2408797791446925E-2</v>
      </c>
      <c r="BC49" s="10"/>
      <c r="BD49" s="10"/>
      <c r="BM49" s="26"/>
      <c r="BN49" s="26"/>
      <c r="BO49" s="26"/>
      <c r="BP49" s="26"/>
      <c r="BQ49" s="26"/>
    </row>
    <row r="50" spans="3:69" ht="14" thickBot="1">
      <c r="C50" s="25" t="str">
        <f>'Matrice Var-Covar'!B86</f>
        <v>IBERDROLA</v>
      </c>
      <c r="D50" s="99">
        <f>'Matrice Var-Covar'!C86</f>
        <v>8.1723183631819199E-3</v>
      </c>
      <c r="E50" s="99">
        <f>'Matrice Var-Covar'!D86</f>
        <v>2.0993265367282611E-3</v>
      </c>
      <c r="F50" s="99">
        <f>'Matrice Var-Covar'!E86</f>
        <v>3.5921855892409411E-3</v>
      </c>
      <c r="G50" s="99">
        <f>'Matrice Var-Covar'!F86</f>
        <v>2.1358416787967405E-3</v>
      </c>
      <c r="H50" s="99">
        <f>'Matrice Var-Covar'!G86</f>
        <v>6.795215524569298E-3</v>
      </c>
      <c r="I50" s="99">
        <f>'Matrice Var-Covar'!H86</f>
        <v>-3.0118239673752344E-3</v>
      </c>
      <c r="J50" s="99">
        <f>'Matrice Var-Covar'!I86</f>
        <v>5.771597799449261E-3</v>
      </c>
      <c r="K50" s="99">
        <f>'Matrice Var-Covar'!J86</f>
        <v>1.9443423546250404E-2</v>
      </c>
      <c r="L50" s="99">
        <f>'Matrice Var-Covar'!K86</f>
        <v>7.4100099439117929E-3</v>
      </c>
      <c r="M50" s="99">
        <f>'Matrice Var-Covar'!L86</f>
        <v>1.6861514799026496E-3</v>
      </c>
      <c r="N50" s="99">
        <f>'Matrice Var-Covar'!M86</f>
        <v>6.181484213754973E-3</v>
      </c>
      <c r="O50" s="99">
        <f>'Matrice Var-Covar'!N86</f>
        <v>3.6748458445825922E-3</v>
      </c>
      <c r="P50" s="99">
        <f>'Matrice Var-Covar'!O86</f>
        <v>6.4832567257127396E-3</v>
      </c>
      <c r="Q50" s="99">
        <f>'Matrice Var-Covar'!P86</f>
        <v>3.6624627569845275E-2</v>
      </c>
      <c r="R50" s="99">
        <f>'Matrice Var-Covar'!Q86</f>
        <v>2.8301819647154255E-4</v>
      </c>
      <c r="S50" s="99">
        <f>'Matrice Var-Covar'!R86</f>
        <v>2.6420404918902587E-2</v>
      </c>
      <c r="T50" s="99">
        <f>'Matrice Var-Covar'!S86</f>
        <v>7.3468516958436975E-3</v>
      </c>
      <c r="U50" s="99">
        <f>'Matrice Var-Covar'!T86</f>
        <v>-1.3288344880044202E-3</v>
      </c>
      <c r="V50" s="99">
        <f>'Matrice Var-Covar'!U86</f>
        <v>1.1343139100998703E-2</v>
      </c>
      <c r="W50" s="99">
        <f>'Matrice Var-Covar'!V86</f>
        <v>2.2688501717564478E-3</v>
      </c>
      <c r="X50" s="99">
        <f>'Matrice Var-Covar'!W86</f>
        <v>1.015300109434975E-2</v>
      </c>
      <c r="Y50" s="99">
        <f>'Matrice Var-Covar'!X86</f>
        <v>4.8628817090026312E-3</v>
      </c>
      <c r="Z50" s="99">
        <f>'Matrice Var-Covar'!Y86</f>
        <v>-6.6316237511992256E-4</v>
      </c>
      <c r="AA50" s="99">
        <f>'Matrice Var-Covar'!Z86</f>
        <v>2.2443972280386062E-3</v>
      </c>
      <c r="AB50" s="99">
        <f>'Matrice Var-Covar'!AA86</f>
        <v>5.1587743884035767E-2</v>
      </c>
      <c r="AC50" s="99">
        <f>'Matrice Var-Covar'!AB86</f>
        <v>1.1341512229300741E-2</v>
      </c>
      <c r="AD50" s="99">
        <f>'Matrice Var-Covar'!AC86</f>
        <v>1.5245469868951683E-3</v>
      </c>
      <c r="AE50" s="99">
        <f>'Matrice Var-Covar'!AD86</f>
        <v>2.2439870595795152E-3</v>
      </c>
      <c r="AF50" s="99">
        <f>'Matrice Var-Covar'!AE86</f>
        <v>5.4144354819461893E-2</v>
      </c>
      <c r="AG50" s="99">
        <f>'Matrice Var-Covar'!AF86</f>
        <v>4.6010013781072109E-3</v>
      </c>
      <c r="AH50" s="99">
        <f>'Matrice Var-Covar'!AG86</f>
        <v>1.7561219432243405E-3</v>
      </c>
      <c r="AI50" s="99">
        <f>'Matrice Var-Covar'!AH86</f>
        <v>3.8590609953261801E-2</v>
      </c>
      <c r="AJ50" s="99">
        <f>'Matrice Var-Covar'!AI86</f>
        <v>4.934725352227106E-3</v>
      </c>
      <c r="AK50" s="99">
        <f>'Matrice Var-Covar'!AJ86</f>
        <v>-2.3960905847103912E-3</v>
      </c>
      <c r="AL50" s="99">
        <f>'Matrice Var-Covar'!AK86</f>
        <v>2.8170424715802441E-2</v>
      </c>
      <c r="AM50" s="99">
        <f>'Matrice Var-Covar'!AL86</f>
        <v>4.0753728272511841E-3</v>
      </c>
      <c r="AN50" s="99">
        <f>'Matrice Var-Covar'!AM86</f>
        <v>2.1738870393467778E-3</v>
      </c>
      <c r="AO50" s="99">
        <f>'Matrice Var-Covar'!AN86</f>
        <v>1.1517731352447179E-2</v>
      </c>
      <c r="AP50" s="99">
        <f>'Matrice Var-Covar'!AO86</f>
        <v>-1.0273559040255168E-3</v>
      </c>
      <c r="AQ50" s="99">
        <f>'Matrice Var-Covar'!AP86</f>
        <v>1.1577710210052343E-2</v>
      </c>
      <c r="AR50" s="99">
        <f>'Matrice Var-Covar'!AQ86</f>
        <v>5.9670438472244468E-3</v>
      </c>
      <c r="AS50" s="99">
        <f>'Matrice Var-Covar'!AR86</f>
        <v>-4.3224218391598344E-3</v>
      </c>
      <c r="AT50" s="99">
        <f>'Matrice Var-Covar'!AS86</f>
        <v>1.2871071096568844E-2</v>
      </c>
      <c r="AU50" s="99">
        <f>'Matrice Var-Covar'!AT86</f>
        <v>-8.1552609102523294E-4</v>
      </c>
      <c r="AV50" s="99">
        <f>'Matrice Var-Covar'!AU86</f>
        <v>-2.8018633391324265E-3</v>
      </c>
      <c r="AW50" s="99">
        <f>'Matrice Var-Covar'!AV86</f>
        <v>8.9387138200826589E-3</v>
      </c>
      <c r="AX50" s="99">
        <f>'Matrice Var-Covar'!AW86</f>
        <v>3.4778958621422659E-3</v>
      </c>
      <c r="AY50" s="99">
        <f>'Matrice Var-Covar'!AX86</f>
        <v>7.9188817039330516E-3</v>
      </c>
      <c r="AZ50" s="197">
        <f>'Matrice Var-Covar'!AY86</f>
        <v>1.4956630408014321E-3</v>
      </c>
      <c r="BA50" s="197">
        <f>'Matrice Var-Covar'!AZ86</f>
        <v>4.8235104375173848E-3</v>
      </c>
      <c r="BC50" s="10"/>
      <c r="BD50" s="10"/>
      <c r="BM50" s="26"/>
      <c r="BN50" s="26"/>
      <c r="BO50" s="26"/>
      <c r="BP50" s="26"/>
      <c r="BQ50" s="26"/>
    </row>
    <row r="51" spans="3:69" ht="14" thickBot="1">
      <c r="C51" s="25" t="str">
        <f>'Matrice Var-Covar'!B87</f>
        <v>INTESA SANPAOLO</v>
      </c>
      <c r="D51" s="99">
        <f>'Matrice Var-Covar'!C87</f>
        <v>1.0034112492042821E-2</v>
      </c>
      <c r="E51" s="99">
        <f>'Matrice Var-Covar'!D87</f>
        <v>3.3958489057359736E-2</v>
      </c>
      <c r="F51" s="99">
        <f>'Matrice Var-Covar'!E87</f>
        <v>2.7646565687625232E-2</v>
      </c>
      <c r="G51" s="99">
        <f>'Matrice Var-Covar'!F87</f>
        <v>5.1766925297981993E-3</v>
      </c>
      <c r="H51" s="99">
        <f>'Matrice Var-Covar'!G87</f>
        <v>3.1735705293176174E-2</v>
      </c>
      <c r="I51" s="99">
        <f>'Matrice Var-Covar'!H87</f>
        <v>1.745937517943208E-2</v>
      </c>
      <c r="J51" s="99">
        <f>'Matrice Var-Covar'!I87</f>
        <v>3.4181616646049483E-2</v>
      </c>
      <c r="K51" s="99">
        <f>'Matrice Var-Covar'!J87</f>
        <v>5.6891621499205701E-3</v>
      </c>
      <c r="L51" s="99">
        <f>'Matrice Var-Covar'!K87</f>
        <v>3.4359698342515427E-2</v>
      </c>
      <c r="M51" s="99">
        <f>'Matrice Var-Covar'!L87</f>
        <v>1.5082874022291522E-2</v>
      </c>
      <c r="N51" s="99">
        <f>'Matrice Var-Covar'!M87</f>
        <v>4.0246757487219509E-2</v>
      </c>
      <c r="O51" s="99">
        <f>'Matrice Var-Covar'!N87</f>
        <v>6.299691952914567E-2</v>
      </c>
      <c r="P51" s="99">
        <f>'Matrice Var-Covar'!O87</f>
        <v>3.3960487363620416E-2</v>
      </c>
      <c r="Q51" s="99">
        <f>'Matrice Var-Covar'!P87</f>
        <v>1.3306217983467827E-2</v>
      </c>
      <c r="R51" s="99">
        <f>'Matrice Var-Covar'!Q87</f>
        <v>3.5567448922482668E-2</v>
      </c>
      <c r="S51" s="99">
        <f>'Matrice Var-Covar'!R87</f>
        <v>5.7087160669739005E-2</v>
      </c>
      <c r="T51" s="99">
        <f>'Matrice Var-Covar'!S87</f>
        <v>6.7302634595492961E-2</v>
      </c>
      <c r="U51" s="99">
        <f>'Matrice Var-Covar'!T87</f>
        <v>2.2251827238397213E-2</v>
      </c>
      <c r="V51" s="99">
        <f>'Matrice Var-Covar'!U87</f>
        <v>4.9811611574497615E-2</v>
      </c>
      <c r="W51" s="99">
        <f>'Matrice Var-Covar'!V87</f>
        <v>2.5658529012234428E-2</v>
      </c>
      <c r="X51" s="99">
        <f>'Matrice Var-Covar'!W87</f>
        <v>3.7068179717856767E-2</v>
      </c>
      <c r="Y51" s="99">
        <f>'Matrice Var-Covar'!X87</f>
        <v>6.9995367602533401E-2</v>
      </c>
      <c r="Z51" s="99">
        <f>'Matrice Var-Covar'!Y87</f>
        <v>3.1173591781019461E-2</v>
      </c>
      <c r="AA51" s="99">
        <f>'Matrice Var-Covar'!Z87</f>
        <v>4.5791442090263444E-2</v>
      </c>
      <c r="AB51" s="99">
        <f>'Matrice Var-Covar'!AA87</f>
        <v>2.6656546878247478E-2</v>
      </c>
      <c r="AC51" s="99">
        <f>'Matrice Var-Covar'!AB87</f>
        <v>1.2478669903175536E-2</v>
      </c>
      <c r="AD51" s="99">
        <f>'Matrice Var-Covar'!AC87</f>
        <v>8.6056697285876466E-3</v>
      </c>
      <c r="AE51" s="99">
        <f>'Matrice Var-Covar'!AD87</f>
        <v>2.8078850812886604E-2</v>
      </c>
      <c r="AF51" s="99">
        <f>'Matrice Var-Covar'!AE87</f>
        <v>4.6010013781072109E-3</v>
      </c>
      <c r="AG51" s="99">
        <f>'Matrice Var-Covar'!AF87</f>
        <v>0.13369415517596323</v>
      </c>
      <c r="AH51" s="99">
        <f>'Matrice Var-Covar'!AG87</f>
        <v>2.7764602141010626E-2</v>
      </c>
      <c r="AI51" s="99">
        <f>'Matrice Var-Covar'!AH87</f>
        <v>1.4250647077380676E-2</v>
      </c>
      <c r="AJ51" s="99">
        <f>'Matrice Var-Covar'!AI87</f>
        <v>2.2984995160833965E-2</v>
      </c>
      <c r="AK51" s="99">
        <f>'Matrice Var-Covar'!AJ87</f>
        <v>1.875577162771859E-2</v>
      </c>
      <c r="AL51" s="99">
        <f>'Matrice Var-Covar'!AK87</f>
        <v>8.8714807825393139E-3</v>
      </c>
      <c r="AM51" s="99">
        <f>'Matrice Var-Covar'!AL87</f>
        <v>4.0067789099091757E-3</v>
      </c>
      <c r="AN51" s="99">
        <f>'Matrice Var-Covar'!AM87</f>
        <v>5.014052742763582E-2</v>
      </c>
      <c r="AO51" s="99">
        <f>'Matrice Var-Covar'!AN87</f>
        <v>3.7597483028596008E-2</v>
      </c>
      <c r="AP51" s="99">
        <f>'Matrice Var-Covar'!AO87</f>
        <v>3.222806394767997E-2</v>
      </c>
      <c r="AQ51" s="99">
        <f>'Matrice Var-Covar'!AP87</f>
        <v>9.6548938101079007E-2</v>
      </c>
      <c r="AR51" s="99">
        <f>'Matrice Var-Covar'!AQ87</f>
        <v>3.524979838149081E-2</v>
      </c>
      <c r="AS51" s="99">
        <f>'Matrice Var-Covar'!AR87</f>
        <v>2.8804372084034711E-2</v>
      </c>
      <c r="AT51" s="99">
        <f>'Matrice Var-Covar'!AS87</f>
        <v>1.7102809700685184E-2</v>
      </c>
      <c r="AU51" s="99">
        <f>'Matrice Var-Covar'!AT87</f>
        <v>6.5675653333652599E-3</v>
      </c>
      <c r="AV51" s="99">
        <f>'Matrice Var-Covar'!AU87</f>
        <v>2.365269638906068E-2</v>
      </c>
      <c r="AW51" s="99">
        <f>'Matrice Var-Covar'!AV87</f>
        <v>1.4365151989570342E-2</v>
      </c>
      <c r="AX51" s="99">
        <f>'Matrice Var-Covar'!AW87</f>
        <v>1.8657120902190075E-2</v>
      </c>
      <c r="AY51" s="99">
        <f>'Matrice Var-Covar'!AX87</f>
        <v>4.8926269177976989E-2</v>
      </c>
      <c r="AZ51" s="197">
        <f>'Matrice Var-Covar'!AY87</f>
        <v>3.63794112138442E-2</v>
      </c>
      <c r="BA51" s="197">
        <f>'Matrice Var-Covar'!AZ87</f>
        <v>7.5050306619684537E-2</v>
      </c>
      <c r="BC51" s="10"/>
      <c r="BD51" s="10"/>
      <c r="BM51" s="26"/>
      <c r="BN51" s="26"/>
      <c r="BO51" s="26"/>
      <c r="BP51" s="26"/>
      <c r="BQ51" s="26"/>
    </row>
    <row r="52" spans="3:69" ht="14" thickBot="1">
      <c r="C52" s="25" t="str">
        <f>'Matrice Var-Covar'!B88</f>
        <v>SCHNEIDER ELECTRIC SE</v>
      </c>
      <c r="D52" s="99">
        <f>'Matrice Var-Covar'!C88</f>
        <v>1.9557139654812396E-2</v>
      </c>
      <c r="E52" s="99">
        <f>'Matrice Var-Covar'!D88</f>
        <v>3.4172207551346284E-2</v>
      </c>
      <c r="F52" s="99">
        <f>'Matrice Var-Covar'!E88</f>
        <v>2.0249405956983886E-2</v>
      </c>
      <c r="G52" s="99">
        <f>'Matrice Var-Covar'!F88</f>
        <v>1.5154096791659293E-2</v>
      </c>
      <c r="H52" s="99">
        <f>'Matrice Var-Covar'!G88</f>
        <v>2.2378883256194006E-2</v>
      </c>
      <c r="I52" s="99">
        <f>'Matrice Var-Covar'!H88</f>
        <v>2.107895128206598E-2</v>
      </c>
      <c r="J52" s="99">
        <f>'Matrice Var-Covar'!I88</f>
        <v>3.740542322696977E-2</v>
      </c>
      <c r="K52" s="99">
        <f>'Matrice Var-Covar'!J88</f>
        <v>5.4206517229905375E-3</v>
      </c>
      <c r="L52" s="99">
        <f>'Matrice Var-Covar'!K88</f>
        <v>2.598389167173307E-2</v>
      </c>
      <c r="M52" s="99">
        <f>'Matrice Var-Covar'!L88</f>
        <v>9.4023017464362878E-3</v>
      </c>
      <c r="N52" s="99">
        <f>'Matrice Var-Covar'!M88</f>
        <v>3.4004147738281941E-2</v>
      </c>
      <c r="O52" s="99">
        <f>'Matrice Var-Covar'!N88</f>
        <v>3.6746549460486159E-2</v>
      </c>
      <c r="P52" s="99">
        <f>'Matrice Var-Covar'!O88</f>
        <v>3.8851681100743225E-2</v>
      </c>
      <c r="Q52" s="99">
        <f>'Matrice Var-Covar'!P88</f>
        <v>-5.1973652090390977E-4</v>
      </c>
      <c r="R52" s="99">
        <f>'Matrice Var-Covar'!Q88</f>
        <v>3.1097676771185988E-2</v>
      </c>
      <c r="S52" s="99">
        <f>'Matrice Var-Covar'!R88</f>
        <v>5.0644854234395027E-2</v>
      </c>
      <c r="T52" s="99">
        <f>'Matrice Var-Covar'!S88</f>
        <v>3.2389909513951154E-2</v>
      </c>
      <c r="U52" s="99">
        <f>'Matrice Var-Covar'!T88</f>
        <v>1.0797563476760409E-2</v>
      </c>
      <c r="V52" s="99">
        <f>'Matrice Var-Covar'!U88</f>
        <v>4.8934956428149566E-2</v>
      </c>
      <c r="W52" s="99">
        <f>'Matrice Var-Covar'!V88</f>
        <v>1.5612206059905031E-2</v>
      </c>
      <c r="X52" s="99">
        <f>'Matrice Var-Covar'!W88</f>
        <v>4.271307752421194E-2</v>
      </c>
      <c r="Y52" s="99">
        <f>'Matrice Var-Covar'!X88</f>
        <v>4.4780050423977646E-2</v>
      </c>
      <c r="Z52" s="99">
        <f>'Matrice Var-Covar'!Y88</f>
        <v>3.1748802494076273E-2</v>
      </c>
      <c r="AA52" s="99">
        <f>'Matrice Var-Covar'!Z88</f>
        <v>1.652468555243651E-2</v>
      </c>
      <c r="AB52" s="99">
        <f>'Matrice Var-Covar'!AA88</f>
        <v>-1.0658589603598256E-3</v>
      </c>
      <c r="AC52" s="99">
        <f>'Matrice Var-Covar'!AB88</f>
        <v>2.5751271199877719E-3</v>
      </c>
      <c r="AD52" s="99">
        <f>'Matrice Var-Covar'!AC88</f>
        <v>2.0986139560766993E-2</v>
      </c>
      <c r="AE52" s="99">
        <f>'Matrice Var-Covar'!AD88</f>
        <v>3.0457476278965112E-2</v>
      </c>
      <c r="AF52" s="99">
        <f>'Matrice Var-Covar'!AE88</f>
        <v>1.7561219432243405E-3</v>
      </c>
      <c r="AG52" s="99">
        <f>'Matrice Var-Covar'!AF88</f>
        <v>2.7764602141010626E-2</v>
      </c>
      <c r="AH52" s="99">
        <f>'Matrice Var-Covar'!AG88</f>
        <v>5.8893678568195426E-2</v>
      </c>
      <c r="AI52" s="99">
        <f>'Matrice Var-Covar'!AH88</f>
        <v>-2.7166339369346319E-3</v>
      </c>
      <c r="AJ52" s="99">
        <f>'Matrice Var-Covar'!AI88</f>
        <v>3.1188354358487991E-2</v>
      </c>
      <c r="AK52" s="99">
        <f>'Matrice Var-Covar'!AJ88</f>
        <v>9.6933507579400058E-3</v>
      </c>
      <c r="AL52" s="99">
        <f>'Matrice Var-Covar'!AK88</f>
        <v>1.8494028295564244E-3</v>
      </c>
      <c r="AM52" s="99">
        <f>'Matrice Var-Covar'!AL88</f>
        <v>9.1747083647499925E-3</v>
      </c>
      <c r="AN52" s="99">
        <f>'Matrice Var-Covar'!AM88</f>
        <v>3.3131969959747889E-2</v>
      </c>
      <c r="AO52" s="99">
        <f>'Matrice Var-Covar'!AN88</f>
        <v>3.2246255500304098E-2</v>
      </c>
      <c r="AP52" s="99">
        <f>'Matrice Var-Covar'!AO88</f>
        <v>1.8816424191888507E-2</v>
      </c>
      <c r="AQ52" s="99">
        <f>'Matrice Var-Covar'!AP88</f>
        <v>4.8117992067136212E-2</v>
      </c>
      <c r="AR52" s="99">
        <f>'Matrice Var-Covar'!AQ88</f>
        <v>2.2519903812888264E-2</v>
      </c>
      <c r="AS52" s="99">
        <f>'Matrice Var-Covar'!AR88</f>
        <v>2.0678745076570478E-2</v>
      </c>
      <c r="AT52" s="99">
        <f>'Matrice Var-Covar'!AS88</f>
        <v>-4.1259676951506631E-3</v>
      </c>
      <c r="AU52" s="99">
        <f>'Matrice Var-Covar'!AT88</f>
        <v>1.3611101211683962E-2</v>
      </c>
      <c r="AV52" s="99">
        <f>'Matrice Var-Covar'!AU88</f>
        <v>1.5331870207827905E-2</v>
      </c>
      <c r="AW52" s="99">
        <f>'Matrice Var-Covar'!AV88</f>
        <v>-2.6214517321538778E-3</v>
      </c>
      <c r="AX52" s="99">
        <f>'Matrice Var-Covar'!AW88</f>
        <v>2.3058747459431875E-2</v>
      </c>
      <c r="AY52" s="99">
        <f>'Matrice Var-Covar'!AX88</f>
        <v>3.7816705926080801E-2</v>
      </c>
      <c r="AZ52" s="197">
        <f>'Matrice Var-Covar'!AY88</f>
        <v>2.2323502887341591E-2</v>
      </c>
      <c r="BA52" s="197">
        <f>'Matrice Var-Covar'!AZ88</f>
        <v>4.0288751826395859E-2</v>
      </c>
      <c r="BC52" s="10"/>
      <c r="BD52" s="10"/>
      <c r="BM52" s="26"/>
      <c r="BN52" s="26"/>
      <c r="BO52" s="26"/>
      <c r="BP52" s="26"/>
      <c r="BQ52" s="26"/>
    </row>
    <row r="53" spans="3:69" ht="14" thickBot="1">
      <c r="C53" s="25" t="str">
        <f>'Matrice Var-Covar'!B89</f>
        <v>BANCO BILBAO</v>
      </c>
      <c r="D53" s="99">
        <f>'Matrice Var-Covar'!C89</f>
        <v>6.4380592627687585E-3</v>
      </c>
      <c r="E53" s="99">
        <f>'Matrice Var-Covar'!D89</f>
        <v>-2.3604834872042336E-3</v>
      </c>
      <c r="F53" s="99">
        <f>'Matrice Var-Covar'!E89</f>
        <v>2.5125669708573788E-3</v>
      </c>
      <c r="G53" s="99">
        <f>'Matrice Var-Covar'!F89</f>
        <v>1.0371432437035082E-3</v>
      </c>
      <c r="H53" s="99">
        <f>'Matrice Var-Covar'!G89</f>
        <v>4.2310362968058287E-3</v>
      </c>
      <c r="I53" s="99">
        <f>'Matrice Var-Covar'!H89</f>
        <v>-4.7825355182504854E-4</v>
      </c>
      <c r="J53" s="99">
        <f>'Matrice Var-Covar'!I89</f>
        <v>-1.0845883997754274E-3</v>
      </c>
      <c r="K53" s="99">
        <f>'Matrice Var-Covar'!J89</f>
        <v>2.7096517607534815E-2</v>
      </c>
      <c r="L53" s="99">
        <f>'Matrice Var-Covar'!K89</f>
        <v>1.1417636920760876E-2</v>
      </c>
      <c r="M53" s="99">
        <f>'Matrice Var-Covar'!L89</f>
        <v>1.7994275178554679E-2</v>
      </c>
      <c r="N53" s="99">
        <f>'Matrice Var-Covar'!M89</f>
        <v>1.7540974964815801E-2</v>
      </c>
      <c r="O53" s="99">
        <f>'Matrice Var-Covar'!N89</f>
        <v>4.338038883242616E-3</v>
      </c>
      <c r="P53" s="99">
        <f>'Matrice Var-Covar'!O89</f>
        <v>6.3582672258621804E-3</v>
      </c>
      <c r="Q53" s="99">
        <f>'Matrice Var-Covar'!P89</f>
        <v>7.5707589659584018E-2</v>
      </c>
      <c r="R53" s="99">
        <f>'Matrice Var-Covar'!Q89</f>
        <v>-3.560110861741126E-4</v>
      </c>
      <c r="S53" s="99">
        <f>'Matrice Var-Covar'!R89</f>
        <v>1.4229852673394034E-2</v>
      </c>
      <c r="T53" s="99">
        <f>'Matrice Var-Covar'!S89</f>
        <v>1.5498384533513456E-2</v>
      </c>
      <c r="U53" s="99">
        <f>'Matrice Var-Covar'!T89</f>
        <v>-2.9615661600256168E-4</v>
      </c>
      <c r="V53" s="99">
        <f>'Matrice Var-Covar'!U89</f>
        <v>4.2348548313200915E-3</v>
      </c>
      <c r="W53" s="99">
        <f>'Matrice Var-Covar'!V89</f>
        <v>4.2674417461884828E-3</v>
      </c>
      <c r="X53" s="99">
        <f>'Matrice Var-Covar'!W89</f>
        <v>-2.2051696710994988E-3</v>
      </c>
      <c r="Y53" s="99">
        <f>'Matrice Var-Covar'!X89</f>
        <v>3.345552536982324E-3</v>
      </c>
      <c r="Z53" s="99">
        <f>'Matrice Var-Covar'!Y89</f>
        <v>-1.0131882654357211E-3</v>
      </c>
      <c r="AA53" s="99">
        <f>'Matrice Var-Covar'!Z89</f>
        <v>6.0558960542760687E-3</v>
      </c>
      <c r="AB53" s="99">
        <f>'Matrice Var-Covar'!AA89</f>
        <v>8.7717582552541959E-2</v>
      </c>
      <c r="AC53" s="99">
        <f>'Matrice Var-Covar'!AB89</f>
        <v>2.1638457937412481E-2</v>
      </c>
      <c r="AD53" s="99">
        <f>'Matrice Var-Covar'!AC89</f>
        <v>-5.179630481258927E-3</v>
      </c>
      <c r="AE53" s="99">
        <f>'Matrice Var-Covar'!AD89</f>
        <v>3.1197002993360859E-3</v>
      </c>
      <c r="AF53" s="99">
        <f>'Matrice Var-Covar'!AE89</f>
        <v>3.8590609953261801E-2</v>
      </c>
      <c r="AG53" s="99">
        <f>'Matrice Var-Covar'!AF89</f>
        <v>1.4250647077380676E-2</v>
      </c>
      <c r="AH53" s="99">
        <f>'Matrice Var-Covar'!AG89</f>
        <v>-2.7166339369346319E-3</v>
      </c>
      <c r="AI53" s="99">
        <f>'Matrice Var-Covar'!AH89</f>
        <v>8.3617832134692163E-2</v>
      </c>
      <c r="AJ53" s="99">
        <f>'Matrice Var-Covar'!AI89</f>
        <v>-3.2718435762600715E-4</v>
      </c>
      <c r="AK53" s="99">
        <f>'Matrice Var-Covar'!AJ89</f>
        <v>5.7197802744806151E-4</v>
      </c>
      <c r="AL53" s="99">
        <f>'Matrice Var-Covar'!AK89</f>
        <v>3.8660595067140181E-2</v>
      </c>
      <c r="AM53" s="99">
        <f>'Matrice Var-Covar'!AL89</f>
        <v>1.9952876372772918E-3</v>
      </c>
      <c r="AN53" s="99">
        <f>'Matrice Var-Covar'!AM89</f>
        <v>9.4540763436680927E-3</v>
      </c>
      <c r="AO53" s="99">
        <f>'Matrice Var-Covar'!AN89</f>
        <v>5.6351970385165673E-3</v>
      </c>
      <c r="AP53" s="99">
        <f>'Matrice Var-Covar'!AO89</f>
        <v>1.2933067326167036E-3</v>
      </c>
      <c r="AQ53" s="99">
        <f>'Matrice Var-Covar'!AP89</f>
        <v>1.8696360863123609E-2</v>
      </c>
      <c r="AR53" s="99">
        <f>'Matrice Var-Covar'!AQ89</f>
        <v>5.9966794163611049E-3</v>
      </c>
      <c r="AS53" s="99">
        <f>'Matrice Var-Covar'!AR89</f>
        <v>-6.4341311327080425E-3</v>
      </c>
      <c r="AT53" s="99">
        <f>'Matrice Var-Covar'!AS89</f>
        <v>3.5306163841578746E-2</v>
      </c>
      <c r="AU53" s="99">
        <f>'Matrice Var-Covar'!AT89</f>
        <v>-1.3532185304452242E-3</v>
      </c>
      <c r="AV53" s="99">
        <f>'Matrice Var-Covar'!AU89</f>
        <v>1.0642153978766629E-3</v>
      </c>
      <c r="AW53" s="99">
        <f>'Matrice Var-Covar'!AV89</f>
        <v>1.6692932475864255E-2</v>
      </c>
      <c r="AX53" s="99">
        <f>'Matrice Var-Covar'!AW89</f>
        <v>2.3270075899674766E-3</v>
      </c>
      <c r="AY53" s="99">
        <f>'Matrice Var-Covar'!AX89</f>
        <v>1.0232702276511848E-2</v>
      </c>
      <c r="AZ53" s="197">
        <f>'Matrice Var-Covar'!AY89</f>
        <v>4.203298985941184E-3</v>
      </c>
      <c r="BA53" s="197">
        <f>'Matrice Var-Covar'!AZ89</f>
        <v>2.002151253759763E-3</v>
      </c>
      <c r="BC53" s="10"/>
      <c r="BD53" s="10"/>
      <c r="BM53" s="26"/>
      <c r="BN53" s="26"/>
      <c r="BO53" s="26"/>
      <c r="BP53" s="26"/>
      <c r="BQ53" s="26"/>
    </row>
    <row r="54" spans="3:69" ht="14" thickBot="1">
      <c r="C54" s="25" t="str">
        <f>'Matrice Var-Covar'!B90</f>
        <v>ADIDAS</v>
      </c>
      <c r="D54" s="99">
        <f>'Matrice Var-Covar'!C90</f>
        <v>2.5287048805010603E-2</v>
      </c>
      <c r="E54" s="99">
        <f>'Matrice Var-Covar'!D90</f>
        <v>2.6036416949279662E-2</v>
      </c>
      <c r="F54" s="99">
        <f>'Matrice Var-Covar'!E90</f>
        <v>1.6294476023858872E-2</v>
      </c>
      <c r="G54" s="99">
        <f>'Matrice Var-Covar'!F90</f>
        <v>1.4989297168038717E-2</v>
      </c>
      <c r="H54" s="99">
        <f>'Matrice Var-Covar'!G90</f>
        <v>2.3235674795044244E-2</v>
      </c>
      <c r="I54" s="99">
        <f>'Matrice Var-Covar'!H90</f>
        <v>1.6588262437029686E-2</v>
      </c>
      <c r="J54" s="99">
        <f>'Matrice Var-Covar'!I90</f>
        <v>3.3104479985568834E-2</v>
      </c>
      <c r="K54" s="99">
        <f>'Matrice Var-Covar'!J90</f>
        <v>8.8677529991574525E-3</v>
      </c>
      <c r="L54" s="99">
        <f>'Matrice Var-Covar'!K90</f>
        <v>2.5086471349720481E-2</v>
      </c>
      <c r="M54" s="99">
        <f>'Matrice Var-Covar'!L90</f>
        <v>9.1458179479815722E-3</v>
      </c>
      <c r="N54" s="99">
        <f>'Matrice Var-Covar'!M90</f>
        <v>1.9534781226867227E-2</v>
      </c>
      <c r="O54" s="99">
        <f>'Matrice Var-Covar'!N90</f>
        <v>3.1310783116331765E-2</v>
      </c>
      <c r="P54" s="99">
        <f>'Matrice Var-Covar'!O90</f>
        <v>3.3122361075364218E-2</v>
      </c>
      <c r="Q54" s="99">
        <f>'Matrice Var-Covar'!P90</f>
        <v>-2.9025104663396588E-3</v>
      </c>
      <c r="R54" s="99">
        <f>'Matrice Var-Covar'!Q90</f>
        <v>1.8391649546427285E-2</v>
      </c>
      <c r="S54" s="99">
        <f>'Matrice Var-Covar'!R90</f>
        <v>3.8807256350638142E-2</v>
      </c>
      <c r="T54" s="99">
        <f>'Matrice Var-Covar'!S90</f>
        <v>2.1282650077819616E-2</v>
      </c>
      <c r="U54" s="99">
        <f>'Matrice Var-Covar'!T90</f>
        <v>1.0646099329399063E-2</v>
      </c>
      <c r="V54" s="99">
        <f>'Matrice Var-Covar'!U90</f>
        <v>4.0296744313094497E-2</v>
      </c>
      <c r="W54" s="99">
        <f>'Matrice Var-Covar'!V90</f>
        <v>1.5109473586814196E-2</v>
      </c>
      <c r="X54" s="99">
        <f>'Matrice Var-Covar'!W90</f>
        <v>3.2786548129894601E-2</v>
      </c>
      <c r="Y54" s="99">
        <f>'Matrice Var-Covar'!X90</f>
        <v>3.5333256317273201E-2</v>
      </c>
      <c r="Z54" s="99">
        <f>'Matrice Var-Covar'!Y90</f>
        <v>2.0525586865598223E-2</v>
      </c>
      <c r="AA54" s="99">
        <f>'Matrice Var-Covar'!Z90</f>
        <v>1.2144968265285371E-2</v>
      </c>
      <c r="AB54" s="99">
        <f>'Matrice Var-Covar'!AA90</f>
        <v>3.1228993863966804E-3</v>
      </c>
      <c r="AC54" s="99">
        <f>'Matrice Var-Covar'!AB90</f>
        <v>2.7181695371096249E-3</v>
      </c>
      <c r="AD54" s="99">
        <f>'Matrice Var-Covar'!AC90</f>
        <v>1.5944441250620469E-2</v>
      </c>
      <c r="AE54" s="99">
        <f>'Matrice Var-Covar'!AD90</f>
        <v>2.7134119126518703E-2</v>
      </c>
      <c r="AF54" s="99">
        <f>'Matrice Var-Covar'!AE90</f>
        <v>4.934725352227106E-3</v>
      </c>
      <c r="AG54" s="99">
        <f>'Matrice Var-Covar'!AF90</f>
        <v>2.2984995160833965E-2</v>
      </c>
      <c r="AH54" s="99">
        <f>'Matrice Var-Covar'!AG90</f>
        <v>3.1188354358487991E-2</v>
      </c>
      <c r="AI54" s="99">
        <f>'Matrice Var-Covar'!AH90</f>
        <v>-3.2718435762600715E-4</v>
      </c>
      <c r="AJ54" s="99">
        <f>'Matrice Var-Covar'!AI90</f>
        <v>6.1609444792572521E-2</v>
      </c>
      <c r="AK54" s="99">
        <f>'Matrice Var-Covar'!AJ90</f>
        <v>3.9187516975776734E-3</v>
      </c>
      <c r="AL54" s="99">
        <f>'Matrice Var-Covar'!AK90</f>
        <v>2.4206747861344803E-3</v>
      </c>
      <c r="AM54" s="99">
        <f>'Matrice Var-Covar'!AL90</f>
        <v>1.0011690324929103E-2</v>
      </c>
      <c r="AN54" s="99">
        <f>'Matrice Var-Covar'!AM90</f>
        <v>2.8699664558073205E-2</v>
      </c>
      <c r="AO54" s="99">
        <f>'Matrice Var-Covar'!AN90</f>
        <v>3.0535779615397763E-2</v>
      </c>
      <c r="AP54" s="99">
        <f>'Matrice Var-Covar'!AO90</f>
        <v>1.3454894009735926E-2</v>
      </c>
      <c r="AQ54" s="99">
        <f>'Matrice Var-Covar'!AP90</f>
        <v>3.6833760120105002E-2</v>
      </c>
      <c r="AR54" s="99">
        <f>'Matrice Var-Covar'!AQ90</f>
        <v>2.1439797401939714E-2</v>
      </c>
      <c r="AS54" s="99">
        <f>'Matrice Var-Covar'!AR90</f>
        <v>1.2545832986138795E-2</v>
      </c>
      <c r="AT54" s="99">
        <f>'Matrice Var-Covar'!AS90</f>
        <v>4.6190907680645029E-4</v>
      </c>
      <c r="AU54" s="99">
        <f>'Matrice Var-Covar'!AT90</f>
        <v>1.4344371342165874E-2</v>
      </c>
      <c r="AV54" s="99">
        <f>'Matrice Var-Covar'!AU90</f>
        <v>1.7529853869807845E-2</v>
      </c>
      <c r="AW54" s="99">
        <f>'Matrice Var-Covar'!AV90</f>
        <v>-8.1614501705757434E-3</v>
      </c>
      <c r="AX54" s="99">
        <f>'Matrice Var-Covar'!AW90</f>
        <v>1.7013441056629719E-2</v>
      </c>
      <c r="AY54" s="99">
        <f>'Matrice Var-Covar'!AX90</f>
        <v>2.7076987991946067E-2</v>
      </c>
      <c r="AZ54" s="197">
        <f>'Matrice Var-Covar'!AY90</f>
        <v>2.5169047892805552E-2</v>
      </c>
      <c r="BA54" s="197">
        <f>'Matrice Var-Covar'!AZ90</f>
        <v>2.5681474286231569E-2</v>
      </c>
      <c r="BC54" s="10"/>
      <c r="BD54" s="10"/>
      <c r="BM54" s="26"/>
      <c r="BN54" s="26"/>
      <c r="BO54" s="26"/>
      <c r="BP54" s="26"/>
      <c r="BQ54" s="26"/>
    </row>
    <row r="55" spans="3:69" ht="14" thickBot="1">
      <c r="C55" s="25" t="str">
        <f>'Matrice Var-Covar'!B91</f>
        <v>ORANGE</v>
      </c>
      <c r="D55" s="99">
        <f>'Matrice Var-Covar'!C91</f>
        <v>6.2649297694940768E-3</v>
      </c>
      <c r="E55" s="99">
        <f>'Matrice Var-Covar'!D91</f>
        <v>1.7890259923309788E-2</v>
      </c>
      <c r="F55" s="99">
        <f>'Matrice Var-Covar'!E91</f>
        <v>1.1192949877150424E-2</v>
      </c>
      <c r="G55" s="99">
        <f>'Matrice Var-Covar'!F91</f>
        <v>8.728392705970367E-3</v>
      </c>
      <c r="H55" s="99">
        <f>'Matrice Var-Covar'!G91</f>
        <v>1.2992727616135171E-2</v>
      </c>
      <c r="I55" s="99">
        <f>'Matrice Var-Covar'!H91</f>
        <v>1.2854815475285431E-2</v>
      </c>
      <c r="J55" s="99">
        <f>'Matrice Var-Covar'!I91</f>
        <v>1.762253131482993E-2</v>
      </c>
      <c r="K55" s="99">
        <f>'Matrice Var-Covar'!J91</f>
        <v>-6.9951474209141949E-4</v>
      </c>
      <c r="L55" s="99">
        <f>'Matrice Var-Covar'!K91</f>
        <v>1.4520086270803929E-2</v>
      </c>
      <c r="M55" s="99">
        <f>'Matrice Var-Covar'!L91</f>
        <v>4.3781757322011606E-3</v>
      </c>
      <c r="N55" s="99">
        <f>'Matrice Var-Covar'!M91</f>
        <v>2.2144431914541528E-2</v>
      </c>
      <c r="O55" s="99">
        <f>'Matrice Var-Covar'!N91</f>
        <v>2.0945632180855541E-2</v>
      </c>
      <c r="P55" s="99">
        <f>'Matrice Var-Covar'!O91</f>
        <v>1.2259778564313061E-2</v>
      </c>
      <c r="Q55" s="99">
        <f>'Matrice Var-Covar'!P91</f>
        <v>3.9411619738800342E-3</v>
      </c>
      <c r="R55" s="99">
        <f>'Matrice Var-Covar'!Q91</f>
        <v>2.0240462357066582E-2</v>
      </c>
      <c r="S55" s="99">
        <f>'Matrice Var-Covar'!R91</f>
        <v>1.7693453713062971E-2</v>
      </c>
      <c r="T55" s="99">
        <f>'Matrice Var-Covar'!S91</f>
        <v>1.3691624854670617E-2</v>
      </c>
      <c r="U55" s="99">
        <f>'Matrice Var-Covar'!T91</f>
        <v>2.2798259973493499E-2</v>
      </c>
      <c r="V55" s="99">
        <f>'Matrice Var-Covar'!U91</f>
        <v>1.745968175997667E-2</v>
      </c>
      <c r="W55" s="99">
        <f>'Matrice Var-Covar'!V91</f>
        <v>8.1326275242740789E-3</v>
      </c>
      <c r="X55" s="99">
        <f>'Matrice Var-Covar'!W91</f>
        <v>1.2095162345249502E-2</v>
      </c>
      <c r="Y55" s="99">
        <f>'Matrice Var-Covar'!X91</f>
        <v>1.744894474384583E-2</v>
      </c>
      <c r="Z55" s="99">
        <f>'Matrice Var-Covar'!Y91</f>
        <v>1.5750455972491608E-2</v>
      </c>
      <c r="AA55" s="99">
        <f>'Matrice Var-Covar'!Z91</f>
        <v>1.9179018962636754E-2</v>
      </c>
      <c r="AB55" s="99">
        <f>'Matrice Var-Covar'!AA91</f>
        <v>-1.9642442856637635E-3</v>
      </c>
      <c r="AC55" s="99">
        <f>'Matrice Var-Covar'!AB91</f>
        <v>2.1898082918445192E-3</v>
      </c>
      <c r="AD55" s="99">
        <f>'Matrice Var-Covar'!AC91</f>
        <v>7.6830419563685918E-3</v>
      </c>
      <c r="AE55" s="99">
        <f>'Matrice Var-Covar'!AD91</f>
        <v>8.3834478201325526E-3</v>
      </c>
      <c r="AF55" s="99">
        <f>'Matrice Var-Covar'!AE91</f>
        <v>-2.3960905847103912E-3</v>
      </c>
      <c r="AG55" s="99">
        <f>'Matrice Var-Covar'!AF91</f>
        <v>1.875577162771859E-2</v>
      </c>
      <c r="AH55" s="99">
        <f>'Matrice Var-Covar'!AG91</f>
        <v>9.6933507579400058E-3</v>
      </c>
      <c r="AI55" s="99">
        <f>'Matrice Var-Covar'!AH91</f>
        <v>5.7197802744806151E-4</v>
      </c>
      <c r="AJ55" s="99">
        <f>'Matrice Var-Covar'!AI91</f>
        <v>3.9187516975776734E-3</v>
      </c>
      <c r="AK55" s="99">
        <f>'Matrice Var-Covar'!AJ91</f>
        <v>5.0244301931008969E-2</v>
      </c>
      <c r="AL55" s="99">
        <f>'Matrice Var-Covar'!AK91</f>
        <v>-1.1578609377635729E-3</v>
      </c>
      <c r="AM55" s="99">
        <f>'Matrice Var-Covar'!AL91</f>
        <v>2.6685730534847648E-3</v>
      </c>
      <c r="AN55" s="99">
        <f>'Matrice Var-Covar'!AM91</f>
        <v>1.4448302760926825E-2</v>
      </c>
      <c r="AO55" s="99">
        <f>'Matrice Var-Covar'!AN91</f>
        <v>1.4068775465446468E-2</v>
      </c>
      <c r="AP55" s="99">
        <f>'Matrice Var-Covar'!AO91</f>
        <v>2.281244461050945E-2</v>
      </c>
      <c r="AQ55" s="99">
        <f>'Matrice Var-Covar'!AP91</f>
        <v>2.0596253253867543E-2</v>
      </c>
      <c r="AR55" s="99">
        <f>'Matrice Var-Covar'!AQ91</f>
        <v>2.8163308757673949E-2</v>
      </c>
      <c r="AS55" s="99">
        <f>'Matrice Var-Covar'!AR91</f>
        <v>2.1124535914659095E-2</v>
      </c>
      <c r="AT55" s="99">
        <f>'Matrice Var-Covar'!AS91</f>
        <v>6.9173552800242582E-4</v>
      </c>
      <c r="AU55" s="99">
        <f>'Matrice Var-Covar'!AT91</f>
        <v>2.103099605202927E-3</v>
      </c>
      <c r="AV55" s="99">
        <f>'Matrice Var-Covar'!AU91</f>
        <v>1.2195630669885691E-2</v>
      </c>
      <c r="AW55" s="99">
        <f>'Matrice Var-Covar'!AV91</f>
        <v>7.0823335356028985E-3</v>
      </c>
      <c r="AX55" s="99">
        <f>'Matrice Var-Covar'!AW91</f>
        <v>6.2804775088952259E-3</v>
      </c>
      <c r="AY55" s="99">
        <f>'Matrice Var-Covar'!AX91</f>
        <v>1.408939962999186E-2</v>
      </c>
      <c r="AZ55" s="197">
        <f>'Matrice Var-Covar'!AY91</f>
        <v>1.5795139579960701E-2</v>
      </c>
      <c r="BA55" s="197">
        <f>'Matrice Var-Covar'!AZ91</f>
        <v>1.5459287543318562E-2</v>
      </c>
      <c r="BC55" s="10"/>
      <c r="BD55" s="10"/>
      <c r="BM55" s="26"/>
      <c r="BN55" s="26"/>
      <c r="BO55" s="26"/>
      <c r="BP55" s="26"/>
      <c r="BQ55" s="26"/>
    </row>
    <row r="56" spans="3:69" ht="14" thickBot="1">
      <c r="C56" s="25" t="str">
        <f>'Matrice Var-Covar'!B92</f>
        <v>TELEFONICA</v>
      </c>
      <c r="D56" s="99">
        <f>'Matrice Var-Covar'!C92</f>
        <v>-8.1301640882718951E-4</v>
      </c>
      <c r="E56" s="99">
        <f>'Matrice Var-Covar'!D92</f>
        <v>-1.0940358319478443E-3</v>
      </c>
      <c r="F56" s="99">
        <f>'Matrice Var-Covar'!E92</f>
        <v>-1.5274866875028979E-3</v>
      </c>
      <c r="G56" s="99">
        <f>'Matrice Var-Covar'!F92</f>
        <v>-2.3669644136847211E-3</v>
      </c>
      <c r="H56" s="99">
        <f>'Matrice Var-Covar'!G92</f>
        <v>-2.1758696905675693E-3</v>
      </c>
      <c r="I56" s="99">
        <f>'Matrice Var-Covar'!H92</f>
        <v>-1.5621109092344065E-3</v>
      </c>
      <c r="J56" s="99">
        <f>'Matrice Var-Covar'!I92</f>
        <v>1.5525203859189161E-3</v>
      </c>
      <c r="K56" s="99">
        <f>'Matrice Var-Covar'!J92</f>
        <v>1.9760573729820173E-2</v>
      </c>
      <c r="L56" s="99">
        <f>'Matrice Var-Covar'!K92</f>
        <v>1.9050619910044235E-3</v>
      </c>
      <c r="M56" s="99">
        <f>'Matrice Var-Covar'!L92</f>
        <v>1.1757238024572261E-3</v>
      </c>
      <c r="N56" s="99">
        <f>'Matrice Var-Covar'!M92</f>
        <v>-1.7714642597624532E-3</v>
      </c>
      <c r="O56" s="99">
        <f>'Matrice Var-Covar'!N92</f>
        <v>-9.2410315567984902E-4</v>
      </c>
      <c r="P56" s="99">
        <f>'Matrice Var-Covar'!O92</f>
        <v>6.5126729622836188E-3</v>
      </c>
      <c r="Q56" s="99">
        <f>'Matrice Var-Covar'!P92</f>
        <v>3.6755709621443478E-2</v>
      </c>
      <c r="R56" s="99">
        <f>'Matrice Var-Covar'!Q92</f>
        <v>5.7628267736309358E-4</v>
      </c>
      <c r="S56" s="99">
        <f>'Matrice Var-Covar'!R92</f>
        <v>1.5153360219293774E-2</v>
      </c>
      <c r="T56" s="99">
        <f>'Matrice Var-Covar'!S92</f>
        <v>4.9721514515645941E-4</v>
      </c>
      <c r="U56" s="99">
        <f>'Matrice Var-Covar'!T92</f>
        <v>-1.0655843999837721E-3</v>
      </c>
      <c r="V56" s="99">
        <f>'Matrice Var-Covar'!U92</f>
        <v>5.2719255028664917E-3</v>
      </c>
      <c r="W56" s="99">
        <f>'Matrice Var-Covar'!V92</f>
        <v>-2.7255100586119842E-3</v>
      </c>
      <c r="X56" s="99">
        <f>'Matrice Var-Covar'!W92</f>
        <v>1.9982187078500481E-3</v>
      </c>
      <c r="Y56" s="99">
        <f>'Matrice Var-Covar'!X92</f>
        <v>-8.8126895192974634E-4</v>
      </c>
      <c r="Z56" s="99">
        <f>'Matrice Var-Covar'!Y92</f>
        <v>-1.0328754488961561E-3</v>
      </c>
      <c r="AA56" s="99">
        <f>'Matrice Var-Covar'!Z92</f>
        <v>2.2235255727175544E-3</v>
      </c>
      <c r="AB56" s="99">
        <f>'Matrice Var-Covar'!AA92</f>
        <v>3.6500883650144679E-2</v>
      </c>
      <c r="AC56" s="99">
        <f>'Matrice Var-Covar'!AB92</f>
        <v>1.6179403426453538E-2</v>
      </c>
      <c r="AD56" s="99">
        <f>'Matrice Var-Covar'!AC92</f>
        <v>-3.2327622176187122E-3</v>
      </c>
      <c r="AE56" s="99">
        <f>'Matrice Var-Covar'!AD92</f>
        <v>-7.7189683499530454E-3</v>
      </c>
      <c r="AF56" s="99">
        <f>'Matrice Var-Covar'!AE92</f>
        <v>2.8170424715802441E-2</v>
      </c>
      <c r="AG56" s="99">
        <f>'Matrice Var-Covar'!AF92</f>
        <v>8.8714807825393139E-3</v>
      </c>
      <c r="AH56" s="99">
        <f>'Matrice Var-Covar'!AG92</f>
        <v>1.8494028295564244E-3</v>
      </c>
      <c r="AI56" s="99">
        <f>'Matrice Var-Covar'!AH92</f>
        <v>3.8660595067140181E-2</v>
      </c>
      <c r="AJ56" s="99">
        <f>'Matrice Var-Covar'!AI92</f>
        <v>2.4206747861344803E-3</v>
      </c>
      <c r="AK56" s="99">
        <f>'Matrice Var-Covar'!AJ92</f>
        <v>-1.1578609377635729E-3</v>
      </c>
      <c r="AL56" s="99">
        <f>'Matrice Var-Covar'!AK92</f>
        <v>4.8175351671255418E-2</v>
      </c>
      <c r="AM56" s="99">
        <f>'Matrice Var-Covar'!AL92</f>
        <v>-3.4006726596858472E-3</v>
      </c>
      <c r="AN56" s="99">
        <f>'Matrice Var-Covar'!AM92</f>
        <v>1.4077910846380724E-3</v>
      </c>
      <c r="AO56" s="99">
        <f>'Matrice Var-Covar'!AN92</f>
        <v>-1.8111227700180323E-4</v>
      </c>
      <c r="AP56" s="99">
        <f>'Matrice Var-Covar'!AO92</f>
        <v>-3.5532478655249111E-3</v>
      </c>
      <c r="AQ56" s="99">
        <f>'Matrice Var-Covar'!AP92</f>
        <v>5.6221067341442939E-3</v>
      </c>
      <c r="AR56" s="99">
        <f>'Matrice Var-Covar'!AQ92</f>
        <v>5.1543870445447948E-3</v>
      </c>
      <c r="AS56" s="99">
        <f>'Matrice Var-Covar'!AR92</f>
        <v>-5.9307805048585682E-3</v>
      </c>
      <c r="AT56" s="99">
        <f>'Matrice Var-Covar'!AS92</f>
        <v>2.1002235409189832E-2</v>
      </c>
      <c r="AU56" s="99">
        <f>'Matrice Var-Covar'!AT92</f>
        <v>2.7133908861919808E-4</v>
      </c>
      <c r="AV56" s="99">
        <f>'Matrice Var-Covar'!AU92</f>
        <v>-1.8956737934853357E-3</v>
      </c>
      <c r="AW56" s="99">
        <f>'Matrice Var-Covar'!AV92</f>
        <v>1.3345406914974696E-2</v>
      </c>
      <c r="AX56" s="99">
        <f>'Matrice Var-Covar'!AW92</f>
        <v>-1.8156134642629516E-3</v>
      </c>
      <c r="AY56" s="99">
        <f>'Matrice Var-Covar'!AX92</f>
        <v>1.8833374616696497E-3</v>
      </c>
      <c r="AZ56" s="197">
        <f>'Matrice Var-Covar'!AY92</f>
        <v>1.6756623949572536E-3</v>
      </c>
      <c r="BA56" s="197">
        <f>'Matrice Var-Covar'!AZ92</f>
        <v>3.3513465908086917E-3</v>
      </c>
      <c r="BC56" s="10"/>
      <c r="BD56" s="10"/>
      <c r="BM56" s="26"/>
      <c r="BN56" s="26"/>
      <c r="BO56" s="26"/>
      <c r="BP56" s="26"/>
      <c r="BQ56" s="26"/>
    </row>
    <row r="57" spans="3:69" ht="14" thickBot="1">
      <c r="C57" s="25" t="str">
        <f>'Matrice Var-Covar'!B93</f>
        <v>FRESENIUS</v>
      </c>
      <c r="D57" s="99">
        <f>'Matrice Var-Covar'!C93</f>
        <v>1.2050257060128713E-2</v>
      </c>
      <c r="E57" s="99">
        <f>'Matrice Var-Covar'!D93</f>
        <v>5.3770835039477207E-3</v>
      </c>
      <c r="F57" s="99">
        <f>'Matrice Var-Covar'!E93</f>
        <v>8.1927001722049662E-3</v>
      </c>
      <c r="G57" s="99">
        <f>'Matrice Var-Covar'!F93</f>
        <v>8.0599730145998194E-3</v>
      </c>
      <c r="H57" s="99">
        <f>'Matrice Var-Covar'!G93</f>
        <v>1.0345323123761959E-2</v>
      </c>
      <c r="I57" s="99">
        <f>'Matrice Var-Covar'!H93</f>
        <v>5.3565917559817641E-3</v>
      </c>
      <c r="J57" s="99">
        <f>'Matrice Var-Covar'!I93</f>
        <v>1.0329588443195155E-2</v>
      </c>
      <c r="K57" s="99">
        <f>'Matrice Var-Covar'!J93</f>
        <v>3.9883310701166325E-3</v>
      </c>
      <c r="L57" s="99">
        <f>'Matrice Var-Covar'!K93</f>
        <v>1.4547355640052316E-2</v>
      </c>
      <c r="M57" s="99">
        <f>'Matrice Var-Covar'!L93</f>
        <v>8.4556605243378546E-3</v>
      </c>
      <c r="N57" s="99">
        <f>'Matrice Var-Covar'!M93</f>
        <v>1.3578849936684453E-2</v>
      </c>
      <c r="O57" s="99">
        <f>'Matrice Var-Covar'!N93</f>
        <v>4.6261725966319257E-3</v>
      </c>
      <c r="P57" s="99">
        <f>'Matrice Var-Covar'!O93</f>
        <v>9.8235407362944182E-3</v>
      </c>
      <c r="Q57" s="99">
        <f>'Matrice Var-Covar'!P93</f>
        <v>1.0271435043802861E-3</v>
      </c>
      <c r="R57" s="99">
        <f>'Matrice Var-Covar'!Q93</f>
        <v>5.5199837369835428E-3</v>
      </c>
      <c r="S57" s="99">
        <f>'Matrice Var-Covar'!R93</f>
        <v>5.8259955311710963E-3</v>
      </c>
      <c r="T57" s="99">
        <f>'Matrice Var-Covar'!S93</f>
        <v>4.9206537219190129E-3</v>
      </c>
      <c r="U57" s="99">
        <f>'Matrice Var-Covar'!T93</f>
        <v>9.0067624490867658E-3</v>
      </c>
      <c r="V57" s="99">
        <f>'Matrice Var-Covar'!U93</f>
        <v>1.1928748841759474E-2</v>
      </c>
      <c r="W57" s="99">
        <f>'Matrice Var-Covar'!V93</f>
        <v>5.2600855656768043E-3</v>
      </c>
      <c r="X57" s="99">
        <f>'Matrice Var-Covar'!W93</f>
        <v>1.0557579393521971E-2</v>
      </c>
      <c r="Y57" s="99">
        <f>'Matrice Var-Covar'!X93</f>
        <v>1.0513785086887193E-2</v>
      </c>
      <c r="Z57" s="99">
        <f>'Matrice Var-Covar'!Y93</f>
        <v>9.1989992036417122E-3</v>
      </c>
      <c r="AA57" s="99">
        <f>'Matrice Var-Covar'!Z93</f>
        <v>3.0243941595978555E-3</v>
      </c>
      <c r="AB57" s="99">
        <f>'Matrice Var-Covar'!AA93</f>
        <v>4.946438575085756E-3</v>
      </c>
      <c r="AC57" s="99">
        <f>'Matrice Var-Covar'!AB93</f>
        <v>-1.0352830019607212E-3</v>
      </c>
      <c r="AD57" s="99">
        <f>'Matrice Var-Covar'!AC93</f>
        <v>1.0743342476355838E-2</v>
      </c>
      <c r="AE57" s="99">
        <f>'Matrice Var-Covar'!AD93</f>
        <v>1.0799353756313768E-2</v>
      </c>
      <c r="AF57" s="99">
        <f>'Matrice Var-Covar'!AE93</f>
        <v>4.0753728272511841E-3</v>
      </c>
      <c r="AG57" s="99">
        <f>'Matrice Var-Covar'!AF93</f>
        <v>4.0067789099091757E-3</v>
      </c>
      <c r="AH57" s="99">
        <f>'Matrice Var-Covar'!AG93</f>
        <v>9.1747083647499925E-3</v>
      </c>
      <c r="AI57" s="99">
        <f>'Matrice Var-Covar'!AH93</f>
        <v>1.9952876372772918E-3</v>
      </c>
      <c r="AJ57" s="99">
        <f>'Matrice Var-Covar'!AI93</f>
        <v>1.0011690324929103E-2</v>
      </c>
      <c r="AK57" s="99">
        <f>'Matrice Var-Covar'!AJ93</f>
        <v>2.6685730534847648E-3</v>
      </c>
      <c r="AL57" s="99">
        <f>'Matrice Var-Covar'!AK93</f>
        <v>-3.4006726596858472E-3</v>
      </c>
      <c r="AM57" s="99">
        <f>'Matrice Var-Covar'!AL93</f>
        <v>3.1228243625401039E-2</v>
      </c>
      <c r="AN57" s="99">
        <f>'Matrice Var-Covar'!AM93</f>
        <v>3.355743356190244E-3</v>
      </c>
      <c r="AO57" s="99">
        <f>'Matrice Var-Covar'!AN93</f>
        <v>8.790763604835574E-3</v>
      </c>
      <c r="AP57" s="99">
        <f>'Matrice Var-Covar'!AO93</f>
        <v>3.4383565729832061E-3</v>
      </c>
      <c r="AQ57" s="99">
        <f>'Matrice Var-Covar'!AP93</f>
        <v>8.8581656309064706E-3</v>
      </c>
      <c r="AR57" s="99">
        <f>'Matrice Var-Covar'!AQ93</f>
        <v>4.6992542061170253E-3</v>
      </c>
      <c r="AS57" s="99">
        <f>'Matrice Var-Covar'!AR93</f>
        <v>5.5600502218537554E-3</v>
      </c>
      <c r="AT57" s="99">
        <f>'Matrice Var-Covar'!AS93</f>
        <v>-4.2328184326456443E-3</v>
      </c>
      <c r="AU57" s="99">
        <f>'Matrice Var-Covar'!AT93</f>
        <v>6.2226558439620518E-3</v>
      </c>
      <c r="AV57" s="99">
        <f>'Matrice Var-Covar'!AU93</f>
        <v>5.5072943058326043E-3</v>
      </c>
      <c r="AW57" s="99">
        <f>'Matrice Var-Covar'!AV93</f>
        <v>-9.0269524924491713E-3</v>
      </c>
      <c r="AX57" s="99">
        <f>'Matrice Var-Covar'!AW93</f>
        <v>9.9844576057853667E-3</v>
      </c>
      <c r="AY57" s="99">
        <f>'Matrice Var-Covar'!AX93</f>
        <v>4.0675217413540772E-3</v>
      </c>
      <c r="AZ57" s="197">
        <f>'Matrice Var-Covar'!AY93</f>
        <v>1.3765188828443032E-2</v>
      </c>
      <c r="BA57" s="197">
        <f>'Matrice Var-Covar'!AZ93</f>
        <v>6.5911058406836337E-3</v>
      </c>
      <c r="BC57" s="10"/>
      <c r="BD57" s="10"/>
      <c r="BM57" s="26"/>
      <c r="BN57" s="26"/>
      <c r="BO57" s="26"/>
      <c r="BP57" s="26"/>
      <c r="BQ57" s="26"/>
    </row>
    <row r="58" spans="3:69" ht="14" thickBot="1">
      <c r="C58" s="25" t="str">
        <f>'Matrice Var-Covar'!B94</f>
        <v>DEUTSCHE POST</v>
      </c>
      <c r="D58" s="99">
        <f>'Matrice Var-Covar'!C94</f>
        <v>1.3665072498824014E-2</v>
      </c>
      <c r="E58" s="99">
        <f>'Matrice Var-Covar'!D94</f>
        <v>2.7726677065958685E-2</v>
      </c>
      <c r="F58" s="99">
        <f>'Matrice Var-Covar'!E94</f>
        <v>2.0294031916971707E-2</v>
      </c>
      <c r="G58" s="99">
        <f>'Matrice Var-Covar'!F94</f>
        <v>1.5236653149642589E-2</v>
      </c>
      <c r="H58" s="99">
        <f>'Matrice Var-Covar'!G94</f>
        <v>2.9628797035575215E-2</v>
      </c>
      <c r="I58" s="99">
        <f>'Matrice Var-Covar'!H94</f>
        <v>2.8003302591549015E-2</v>
      </c>
      <c r="J58" s="99">
        <f>'Matrice Var-Covar'!I94</f>
        <v>4.3973403232063078E-2</v>
      </c>
      <c r="K58" s="99">
        <f>'Matrice Var-Covar'!J94</f>
        <v>4.149863326019488E-4</v>
      </c>
      <c r="L58" s="99">
        <f>'Matrice Var-Covar'!K94</f>
        <v>2.988417867703223E-2</v>
      </c>
      <c r="M58" s="99">
        <f>'Matrice Var-Covar'!L94</f>
        <v>1.3818944649554975E-2</v>
      </c>
      <c r="N58" s="99">
        <f>'Matrice Var-Covar'!M94</f>
        <v>3.3757704370885003E-2</v>
      </c>
      <c r="O58" s="99">
        <f>'Matrice Var-Covar'!N94</f>
        <v>5.8884646937531877E-2</v>
      </c>
      <c r="P58" s="99">
        <f>'Matrice Var-Covar'!O94</f>
        <v>3.650548207354213E-2</v>
      </c>
      <c r="Q58" s="99">
        <f>'Matrice Var-Covar'!P94</f>
        <v>1.2236667986940532E-2</v>
      </c>
      <c r="R58" s="99">
        <f>'Matrice Var-Covar'!Q94</f>
        <v>2.4571403787979694E-2</v>
      </c>
      <c r="S58" s="99">
        <f>'Matrice Var-Covar'!R94</f>
        <v>3.9713302379966051E-2</v>
      </c>
      <c r="T58" s="99">
        <f>'Matrice Var-Covar'!S94</f>
        <v>3.222585453308173E-2</v>
      </c>
      <c r="U58" s="99">
        <f>'Matrice Var-Covar'!T94</f>
        <v>1.679701454541422E-2</v>
      </c>
      <c r="V58" s="99">
        <f>'Matrice Var-Covar'!U94</f>
        <v>4.6901152172643137E-2</v>
      </c>
      <c r="W58" s="99">
        <f>'Matrice Var-Covar'!V94</f>
        <v>1.722790612247212E-2</v>
      </c>
      <c r="X58" s="99">
        <f>'Matrice Var-Covar'!W94</f>
        <v>3.5725313977600044E-2</v>
      </c>
      <c r="Y58" s="99">
        <f>'Matrice Var-Covar'!X94</f>
        <v>6.040312584032069E-2</v>
      </c>
      <c r="Z58" s="99">
        <f>'Matrice Var-Covar'!Y94</f>
        <v>3.4233813648492581E-2</v>
      </c>
      <c r="AA58" s="99">
        <f>'Matrice Var-Covar'!Z94</f>
        <v>2.4365805016523349E-2</v>
      </c>
      <c r="AB58" s="99">
        <f>'Matrice Var-Covar'!AA94</f>
        <v>8.7422511277349089E-3</v>
      </c>
      <c r="AC58" s="99">
        <f>'Matrice Var-Covar'!AB94</f>
        <v>5.7385843305425791E-3</v>
      </c>
      <c r="AD58" s="99">
        <f>'Matrice Var-Covar'!AC94</f>
        <v>1.8810001437810416E-2</v>
      </c>
      <c r="AE58" s="99">
        <f>'Matrice Var-Covar'!AD94</f>
        <v>3.5953849179597444E-2</v>
      </c>
      <c r="AF58" s="99">
        <f>'Matrice Var-Covar'!AE94</f>
        <v>2.1738870393467778E-3</v>
      </c>
      <c r="AG58" s="99">
        <f>'Matrice Var-Covar'!AF94</f>
        <v>5.014052742763582E-2</v>
      </c>
      <c r="AH58" s="99">
        <f>'Matrice Var-Covar'!AG94</f>
        <v>3.3131969959747889E-2</v>
      </c>
      <c r="AI58" s="99">
        <f>'Matrice Var-Covar'!AH94</f>
        <v>9.4540763436680927E-3</v>
      </c>
      <c r="AJ58" s="99">
        <f>'Matrice Var-Covar'!AI94</f>
        <v>2.8699664558073205E-2</v>
      </c>
      <c r="AK58" s="99">
        <f>'Matrice Var-Covar'!AJ94</f>
        <v>1.4448302760926825E-2</v>
      </c>
      <c r="AL58" s="99">
        <f>'Matrice Var-Covar'!AK94</f>
        <v>1.4077910846380724E-3</v>
      </c>
      <c r="AM58" s="99">
        <f>'Matrice Var-Covar'!AL94</f>
        <v>3.355743356190244E-3</v>
      </c>
      <c r="AN58" s="99">
        <f>'Matrice Var-Covar'!AM94</f>
        <v>7.9890449068461489E-2</v>
      </c>
      <c r="AO58" s="99">
        <f>'Matrice Var-Covar'!AN94</f>
        <v>3.6228595583168349E-2</v>
      </c>
      <c r="AP58" s="99">
        <f>'Matrice Var-Covar'!AO94</f>
        <v>2.6724915215135397E-2</v>
      </c>
      <c r="AQ58" s="99">
        <f>'Matrice Var-Covar'!AP94</f>
        <v>5.658887164128492E-2</v>
      </c>
      <c r="AR58" s="99">
        <f>'Matrice Var-Covar'!AQ94</f>
        <v>2.8439552110741523E-2</v>
      </c>
      <c r="AS58" s="99">
        <f>'Matrice Var-Covar'!AR94</f>
        <v>2.4025990136093918E-2</v>
      </c>
      <c r="AT58" s="99">
        <f>'Matrice Var-Covar'!AS94</f>
        <v>6.0432587447444615E-3</v>
      </c>
      <c r="AU58" s="99">
        <f>'Matrice Var-Covar'!AT94</f>
        <v>1.1617582492157146E-2</v>
      </c>
      <c r="AV58" s="99">
        <f>'Matrice Var-Covar'!AU94</f>
        <v>1.920864803221263E-2</v>
      </c>
      <c r="AW58" s="99">
        <f>'Matrice Var-Covar'!AV94</f>
        <v>1.0547604391389766E-2</v>
      </c>
      <c r="AX58" s="99">
        <f>'Matrice Var-Covar'!AW94</f>
        <v>2.12408034081943E-2</v>
      </c>
      <c r="AY58" s="99">
        <f>'Matrice Var-Covar'!AX94</f>
        <v>3.8333214697128068E-2</v>
      </c>
      <c r="AZ58" s="197">
        <f>'Matrice Var-Covar'!AY94</f>
        <v>3.1465012165774194E-2</v>
      </c>
      <c r="BA58" s="197">
        <f>'Matrice Var-Covar'!AZ94</f>
        <v>5.7508257410075606E-2</v>
      </c>
      <c r="BC58" s="10"/>
      <c r="BD58" s="10"/>
      <c r="BM58" s="26"/>
      <c r="BN58" s="26"/>
      <c r="BO58" s="26"/>
      <c r="BP58" s="26"/>
      <c r="BQ58" s="26"/>
    </row>
    <row r="59" spans="3:69" ht="14" thickBot="1">
      <c r="C59" s="25" t="str">
        <f>'Matrice Var-Covar'!B95</f>
        <v>ROYAL PHILIPS</v>
      </c>
      <c r="D59" s="99">
        <f>'Matrice Var-Covar'!C95</f>
        <v>2.9975212957598616E-2</v>
      </c>
      <c r="E59" s="99">
        <f>'Matrice Var-Covar'!D95</f>
        <v>3.2362970085901888E-2</v>
      </c>
      <c r="F59" s="99">
        <f>'Matrice Var-Covar'!E95</f>
        <v>2.0073266547497519E-2</v>
      </c>
      <c r="G59" s="99">
        <f>'Matrice Var-Covar'!F95</f>
        <v>1.8530067409976671E-2</v>
      </c>
      <c r="H59" s="99">
        <f>'Matrice Var-Covar'!G95</f>
        <v>3.2387988587613888E-2</v>
      </c>
      <c r="I59" s="99">
        <f>'Matrice Var-Covar'!H95</f>
        <v>2.2129013956399858E-2</v>
      </c>
      <c r="J59" s="99">
        <f>'Matrice Var-Covar'!I95</f>
        <v>4.4578326607376241E-2</v>
      </c>
      <c r="K59" s="99">
        <f>'Matrice Var-Covar'!J95</f>
        <v>1.7647056092503981E-3</v>
      </c>
      <c r="L59" s="99">
        <f>'Matrice Var-Covar'!K95</f>
        <v>2.933693262376693E-2</v>
      </c>
      <c r="M59" s="99">
        <f>'Matrice Var-Covar'!L95</f>
        <v>1.5222391379121165E-2</v>
      </c>
      <c r="N59" s="99">
        <f>'Matrice Var-Covar'!M95</f>
        <v>4.2978904328336662E-2</v>
      </c>
      <c r="O59" s="99">
        <f>'Matrice Var-Covar'!N95</f>
        <v>4.0941872866599865E-2</v>
      </c>
      <c r="P59" s="99">
        <f>'Matrice Var-Covar'!O95</f>
        <v>3.3177534294416035E-2</v>
      </c>
      <c r="Q59" s="99">
        <f>'Matrice Var-Covar'!P95</f>
        <v>7.6854612892624987E-3</v>
      </c>
      <c r="R59" s="99">
        <f>'Matrice Var-Covar'!Q95</f>
        <v>4.9030900428884569E-2</v>
      </c>
      <c r="S59" s="99">
        <f>'Matrice Var-Covar'!R95</f>
        <v>3.9026946049977251E-2</v>
      </c>
      <c r="T59" s="99">
        <f>'Matrice Var-Covar'!S95</f>
        <v>3.4386087739373281E-2</v>
      </c>
      <c r="U59" s="99">
        <f>'Matrice Var-Covar'!T95</f>
        <v>1.5401976330831242E-2</v>
      </c>
      <c r="V59" s="99">
        <f>'Matrice Var-Covar'!U95</f>
        <v>4.6889989161263163E-2</v>
      </c>
      <c r="W59" s="99">
        <f>'Matrice Var-Covar'!V95</f>
        <v>2.3366704229453042E-2</v>
      </c>
      <c r="X59" s="99">
        <f>'Matrice Var-Covar'!W95</f>
        <v>3.3318816726668088E-2</v>
      </c>
      <c r="Y59" s="99">
        <f>'Matrice Var-Covar'!X95</f>
        <v>4.5086399707053353E-2</v>
      </c>
      <c r="Z59" s="99">
        <f>'Matrice Var-Covar'!Y95</f>
        <v>2.5996529767138742E-2</v>
      </c>
      <c r="AA59" s="99">
        <f>'Matrice Var-Covar'!Z95</f>
        <v>2.4761195437274914E-2</v>
      </c>
      <c r="AB59" s="99">
        <f>'Matrice Var-Covar'!AA95</f>
        <v>1.8847485839207478E-2</v>
      </c>
      <c r="AC59" s="99">
        <f>'Matrice Var-Covar'!AB95</f>
        <v>5.7638096448414345E-3</v>
      </c>
      <c r="AD59" s="99">
        <f>'Matrice Var-Covar'!AC95</f>
        <v>1.3650800774042137E-2</v>
      </c>
      <c r="AE59" s="99">
        <f>'Matrice Var-Covar'!AD95</f>
        <v>3.694201472532363E-2</v>
      </c>
      <c r="AF59" s="99">
        <f>'Matrice Var-Covar'!AE95</f>
        <v>1.1517731352447179E-2</v>
      </c>
      <c r="AG59" s="99">
        <f>'Matrice Var-Covar'!AF95</f>
        <v>3.7597483028596008E-2</v>
      </c>
      <c r="AH59" s="99">
        <f>'Matrice Var-Covar'!AG95</f>
        <v>3.2246255500304098E-2</v>
      </c>
      <c r="AI59" s="99">
        <f>'Matrice Var-Covar'!AH95</f>
        <v>5.6351970385165673E-3</v>
      </c>
      <c r="AJ59" s="99">
        <f>'Matrice Var-Covar'!AI95</f>
        <v>3.0535779615397763E-2</v>
      </c>
      <c r="AK59" s="99">
        <f>'Matrice Var-Covar'!AJ95</f>
        <v>1.4068775465446468E-2</v>
      </c>
      <c r="AL59" s="99">
        <f>'Matrice Var-Covar'!AK95</f>
        <v>-1.8111227700180323E-4</v>
      </c>
      <c r="AM59" s="99">
        <f>'Matrice Var-Covar'!AL95</f>
        <v>8.790763604835574E-3</v>
      </c>
      <c r="AN59" s="99">
        <f>'Matrice Var-Covar'!AM95</f>
        <v>3.6228595583168349E-2</v>
      </c>
      <c r="AO59" s="99">
        <f>'Matrice Var-Covar'!AN95</f>
        <v>6.7093640487946096E-2</v>
      </c>
      <c r="AP59" s="99">
        <f>'Matrice Var-Covar'!AO95</f>
        <v>2.2283546856438956E-2</v>
      </c>
      <c r="AQ59" s="99">
        <f>'Matrice Var-Covar'!AP95</f>
        <v>5.0408574695111327E-2</v>
      </c>
      <c r="AR59" s="99">
        <f>'Matrice Var-Covar'!AQ95</f>
        <v>2.8365722834819224E-2</v>
      </c>
      <c r="AS59" s="99">
        <f>'Matrice Var-Covar'!AR95</f>
        <v>2.176307241714261E-2</v>
      </c>
      <c r="AT59" s="99">
        <f>'Matrice Var-Covar'!AS95</f>
        <v>-1.6690394638351766E-3</v>
      </c>
      <c r="AU59" s="99">
        <f>'Matrice Var-Covar'!AT95</f>
        <v>1.3028602674641773E-2</v>
      </c>
      <c r="AV59" s="99">
        <f>'Matrice Var-Covar'!AU95</f>
        <v>1.8326391275604717E-2</v>
      </c>
      <c r="AW59" s="99">
        <f>'Matrice Var-Covar'!AV95</f>
        <v>-1.097124430179755E-3</v>
      </c>
      <c r="AX59" s="99">
        <f>'Matrice Var-Covar'!AW95</f>
        <v>2.4212131877059423E-2</v>
      </c>
      <c r="AY59" s="99">
        <f>'Matrice Var-Covar'!AX95</f>
        <v>4.106467556757689E-2</v>
      </c>
      <c r="AZ59" s="197">
        <f>'Matrice Var-Covar'!AY95</f>
        <v>3.0910296047836478E-2</v>
      </c>
      <c r="BA59" s="197">
        <f>'Matrice Var-Covar'!AZ95</f>
        <v>3.7688604752413403E-2</v>
      </c>
      <c r="BC59" s="10"/>
      <c r="BD59" s="10"/>
      <c r="BM59" s="26"/>
      <c r="BN59" s="26"/>
      <c r="BO59" s="26"/>
      <c r="BP59" s="26"/>
      <c r="BQ59" s="26"/>
    </row>
    <row r="60" spans="3:69" ht="14" thickBot="1">
      <c r="C60" s="25" t="str">
        <f>'Matrice Var-Covar'!B96</f>
        <v>ENGIE</v>
      </c>
      <c r="D60" s="99">
        <f>'Matrice Var-Covar'!C96</f>
        <v>2.1551516973592304E-2</v>
      </c>
      <c r="E60" s="99">
        <f>'Matrice Var-Covar'!D96</f>
        <v>1.7917784215949972E-2</v>
      </c>
      <c r="F60" s="99">
        <f>'Matrice Var-Covar'!E96</f>
        <v>1.8092436292666839E-2</v>
      </c>
      <c r="G60" s="99">
        <f>'Matrice Var-Covar'!F96</f>
        <v>1.3022157760320067E-2</v>
      </c>
      <c r="H60" s="99">
        <f>'Matrice Var-Covar'!G96</f>
        <v>1.6781330009525579E-2</v>
      </c>
      <c r="I60" s="99">
        <f>'Matrice Var-Covar'!H96</f>
        <v>1.8741098386629573E-2</v>
      </c>
      <c r="J60" s="99">
        <f>'Matrice Var-Covar'!I96</f>
        <v>2.4105062073307464E-2</v>
      </c>
      <c r="K60" s="99">
        <f>'Matrice Var-Covar'!J96</f>
        <v>-7.0153015802163123E-3</v>
      </c>
      <c r="L60" s="99">
        <f>'Matrice Var-Covar'!K96</f>
        <v>2.9773097429266978E-2</v>
      </c>
      <c r="M60" s="99">
        <f>'Matrice Var-Covar'!L96</f>
        <v>1.243084542578796E-2</v>
      </c>
      <c r="N60" s="99">
        <f>'Matrice Var-Covar'!M96</f>
        <v>3.0879699087869625E-2</v>
      </c>
      <c r="O60" s="99">
        <f>'Matrice Var-Covar'!N96</f>
        <v>3.7684063647905171E-2</v>
      </c>
      <c r="P60" s="99">
        <f>'Matrice Var-Covar'!O96</f>
        <v>2.0846500459688708E-2</v>
      </c>
      <c r="Q60" s="99">
        <f>'Matrice Var-Covar'!P96</f>
        <v>9.6059644147865461E-4</v>
      </c>
      <c r="R60" s="99">
        <f>'Matrice Var-Covar'!Q96</f>
        <v>3.0870575569901002E-2</v>
      </c>
      <c r="S60" s="99">
        <f>'Matrice Var-Covar'!R96</f>
        <v>3.1863465756147784E-2</v>
      </c>
      <c r="T60" s="99">
        <f>'Matrice Var-Covar'!S96</f>
        <v>2.17934018122692E-2</v>
      </c>
      <c r="U60" s="99">
        <f>'Matrice Var-Covar'!T96</f>
        <v>2.0932790953939337E-2</v>
      </c>
      <c r="V60" s="99">
        <f>'Matrice Var-Covar'!U96</f>
        <v>2.772234051475576E-2</v>
      </c>
      <c r="W60" s="99">
        <f>'Matrice Var-Covar'!V96</f>
        <v>2.0462786421843415E-2</v>
      </c>
      <c r="X60" s="99">
        <f>'Matrice Var-Covar'!W96</f>
        <v>1.8280475757937856E-2</v>
      </c>
      <c r="Y60" s="99">
        <f>'Matrice Var-Covar'!X96</f>
        <v>3.6953173986489368E-2</v>
      </c>
      <c r="Z60" s="99">
        <f>'Matrice Var-Covar'!Y96</f>
        <v>2.2585941177691696E-2</v>
      </c>
      <c r="AA60" s="99">
        <f>'Matrice Var-Covar'!Z96</f>
        <v>2.40893962781627E-2</v>
      </c>
      <c r="AB60" s="99">
        <f>'Matrice Var-Covar'!AA96</f>
        <v>2.1944008230885487E-3</v>
      </c>
      <c r="AC60" s="99">
        <f>'Matrice Var-Covar'!AB96</f>
        <v>6.6575622519438561E-3</v>
      </c>
      <c r="AD60" s="99">
        <f>'Matrice Var-Covar'!AC96</f>
        <v>1.4743233974100399E-2</v>
      </c>
      <c r="AE60" s="99">
        <f>'Matrice Var-Covar'!AD96</f>
        <v>2.1400665423270151E-2</v>
      </c>
      <c r="AF60" s="99">
        <f>'Matrice Var-Covar'!AE96</f>
        <v>-1.0273559040255168E-3</v>
      </c>
      <c r="AG60" s="99">
        <f>'Matrice Var-Covar'!AF96</f>
        <v>3.222806394767997E-2</v>
      </c>
      <c r="AH60" s="99">
        <f>'Matrice Var-Covar'!AG96</f>
        <v>1.8816424191888507E-2</v>
      </c>
      <c r="AI60" s="99">
        <f>'Matrice Var-Covar'!AH96</f>
        <v>1.2933067326167036E-3</v>
      </c>
      <c r="AJ60" s="99">
        <f>'Matrice Var-Covar'!AI96</f>
        <v>1.3454894009735926E-2</v>
      </c>
      <c r="AK60" s="99">
        <f>'Matrice Var-Covar'!AJ96</f>
        <v>2.281244461050945E-2</v>
      </c>
      <c r="AL60" s="99">
        <f>'Matrice Var-Covar'!AK96</f>
        <v>-3.5532478655249111E-3</v>
      </c>
      <c r="AM60" s="99">
        <f>'Matrice Var-Covar'!AL96</f>
        <v>3.4383565729832061E-3</v>
      </c>
      <c r="AN60" s="99">
        <f>'Matrice Var-Covar'!AM96</f>
        <v>2.6724915215135397E-2</v>
      </c>
      <c r="AO60" s="99">
        <f>'Matrice Var-Covar'!AN96</f>
        <v>2.2283546856438956E-2</v>
      </c>
      <c r="AP60" s="99">
        <f>'Matrice Var-Covar'!AO96</f>
        <v>6.8641905193304445E-2</v>
      </c>
      <c r="AQ60" s="99">
        <f>'Matrice Var-Covar'!AP96</f>
        <v>3.9519211123218059E-2</v>
      </c>
      <c r="AR60" s="99">
        <f>'Matrice Var-Covar'!AQ96</f>
        <v>3.1939757231004534E-2</v>
      </c>
      <c r="AS60" s="99">
        <f>'Matrice Var-Covar'!AR96</f>
        <v>2.8920308791571966E-2</v>
      </c>
      <c r="AT60" s="99">
        <f>'Matrice Var-Covar'!AS96</f>
        <v>-4.6152262721716065E-3</v>
      </c>
      <c r="AU60" s="99">
        <f>'Matrice Var-Covar'!AT96</f>
        <v>9.4479980014276904E-3</v>
      </c>
      <c r="AV60" s="99">
        <f>'Matrice Var-Covar'!AU96</f>
        <v>1.980188247791272E-2</v>
      </c>
      <c r="AW60" s="99">
        <f>'Matrice Var-Covar'!AV96</f>
        <v>3.4353809984275069E-3</v>
      </c>
      <c r="AX60" s="99">
        <f>'Matrice Var-Covar'!AW96</f>
        <v>1.29234502649134E-2</v>
      </c>
      <c r="AY60" s="99">
        <f>'Matrice Var-Covar'!AX96</f>
        <v>2.1792329240801878E-2</v>
      </c>
      <c r="AZ60" s="197">
        <f>'Matrice Var-Covar'!AY96</f>
        <v>3.3759914597867542E-2</v>
      </c>
      <c r="BA60" s="197">
        <f>'Matrice Var-Covar'!AZ96</f>
        <v>2.9385878872684228E-2</v>
      </c>
      <c r="BC60" s="10"/>
      <c r="BD60" s="10"/>
      <c r="BM60" s="26"/>
      <c r="BN60" s="26"/>
      <c r="BO60" s="26"/>
      <c r="BP60" s="26"/>
      <c r="BQ60" s="26"/>
    </row>
    <row r="61" spans="3:69" ht="14" thickBot="1">
      <c r="C61" s="25" t="str">
        <f>'Matrice Var-Covar'!B97</f>
        <v>SOCIÉTÉ GÉNÉRALE</v>
      </c>
      <c r="D61" s="99">
        <f>'Matrice Var-Covar'!C97</f>
        <v>2.4751460019485666E-2</v>
      </c>
      <c r="E61" s="99">
        <f>'Matrice Var-Covar'!D97</f>
        <v>4.3317134759373793E-2</v>
      </c>
      <c r="F61" s="99">
        <f>'Matrice Var-Covar'!E97</f>
        <v>3.3882040607177269E-2</v>
      </c>
      <c r="G61" s="99">
        <f>'Matrice Var-Covar'!F97</f>
        <v>1.0257900054848217E-2</v>
      </c>
      <c r="H61" s="99">
        <f>'Matrice Var-Covar'!G97</f>
        <v>4.1054915938991215E-2</v>
      </c>
      <c r="I61" s="99">
        <f>'Matrice Var-Covar'!H97</f>
        <v>2.3859374290364797E-2</v>
      </c>
      <c r="J61" s="99">
        <f>'Matrice Var-Covar'!I97</f>
        <v>5.7512365677533692E-2</v>
      </c>
      <c r="K61" s="99">
        <f>'Matrice Var-Covar'!J97</f>
        <v>1.225499359927737E-2</v>
      </c>
      <c r="L61" s="99">
        <f>'Matrice Var-Covar'!K97</f>
        <v>3.8048262689594492E-2</v>
      </c>
      <c r="M61" s="99">
        <f>'Matrice Var-Covar'!L97</f>
        <v>2.0545165091203625E-2</v>
      </c>
      <c r="N61" s="99">
        <f>'Matrice Var-Covar'!M97</f>
        <v>5.1354759775730834E-2</v>
      </c>
      <c r="O61" s="99">
        <f>'Matrice Var-Covar'!N97</f>
        <v>7.7341969636943675E-2</v>
      </c>
      <c r="P61" s="99">
        <f>'Matrice Var-Covar'!O97</f>
        <v>5.1483293356247628E-2</v>
      </c>
      <c r="Q61" s="99">
        <f>'Matrice Var-Covar'!P97</f>
        <v>1.7909826389045286E-2</v>
      </c>
      <c r="R61" s="99">
        <f>'Matrice Var-Covar'!Q97</f>
        <v>4.1798911941165168E-2</v>
      </c>
      <c r="S61" s="99">
        <f>'Matrice Var-Covar'!R97</f>
        <v>7.6260180424404925E-2</v>
      </c>
      <c r="T61" s="99">
        <f>'Matrice Var-Covar'!S97</f>
        <v>8.8853970810630636E-2</v>
      </c>
      <c r="U61" s="99">
        <f>'Matrice Var-Covar'!T97</f>
        <v>2.6873644763306268E-2</v>
      </c>
      <c r="V61" s="99">
        <f>'Matrice Var-Covar'!U97</f>
        <v>6.6507775354348764E-2</v>
      </c>
      <c r="W61" s="99">
        <f>'Matrice Var-Covar'!V97</f>
        <v>3.0140504183445032E-2</v>
      </c>
      <c r="X61" s="99">
        <f>'Matrice Var-Covar'!W97</f>
        <v>5.2716896260946264E-2</v>
      </c>
      <c r="Y61" s="99">
        <f>'Matrice Var-Covar'!X97</f>
        <v>9.4132725996537409E-2</v>
      </c>
      <c r="Z61" s="99">
        <f>'Matrice Var-Covar'!Y97</f>
        <v>4.7041016557248232E-2</v>
      </c>
      <c r="AA61" s="99">
        <f>'Matrice Var-Covar'!Z97</f>
        <v>4.8119301791702797E-2</v>
      </c>
      <c r="AB61" s="99">
        <f>'Matrice Var-Covar'!AA97</f>
        <v>2.7751550600227722E-2</v>
      </c>
      <c r="AC61" s="99">
        <f>'Matrice Var-Covar'!AB97</f>
        <v>1.2636047114157143E-2</v>
      </c>
      <c r="AD61" s="99">
        <f>'Matrice Var-Covar'!AC97</f>
        <v>1.5520895481325538E-2</v>
      </c>
      <c r="AE61" s="99">
        <f>'Matrice Var-Covar'!AD97</f>
        <v>4.1877009296310101E-2</v>
      </c>
      <c r="AF61" s="99">
        <f>'Matrice Var-Covar'!AE97</f>
        <v>1.1577710210052343E-2</v>
      </c>
      <c r="AG61" s="99">
        <f>'Matrice Var-Covar'!AF97</f>
        <v>9.6548938101079007E-2</v>
      </c>
      <c r="AH61" s="99">
        <f>'Matrice Var-Covar'!AG97</f>
        <v>4.8117992067136212E-2</v>
      </c>
      <c r="AI61" s="99">
        <f>'Matrice Var-Covar'!AH97</f>
        <v>1.8696360863123609E-2</v>
      </c>
      <c r="AJ61" s="99">
        <f>'Matrice Var-Covar'!AI97</f>
        <v>3.6833760120105002E-2</v>
      </c>
      <c r="AK61" s="99">
        <f>'Matrice Var-Covar'!AJ97</f>
        <v>2.0596253253867543E-2</v>
      </c>
      <c r="AL61" s="99">
        <f>'Matrice Var-Covar'!AK97</f>
        <v>5.6221067341442939E-3</v>
      </c>
      <c r="AM61" s="99">
        <f>'Matrice Var-Covar'!AL97</f>
        <v>8.8581656309064706E-3</v>
      </c>
      <c r="AN61" s="99">
        <f>'Matrice Var-Covar'!AM97</f>
        <v>5.658887164128492E-2</v>
      </c>
      <c r="AO61" s="99">
        <f>'Matrice Var-Covar'!AN97</f>
        <v>5.0408574695111327E-2</v>
      </c>
      <c r="AP61" s="99">
        <f>'Matrice Var-Covar'!AO97</f>
        <v>3.9519211123218059E-2</v>
      </c>
      <c r="AQ61" s="99">
        <f>'Matrice Var-Covar'!AP97</f>
        <v>0.13889141732992707</v>
      </c>
      <c r="AR61" s="99">
        <f>'Matrice Var-Covar'!AQ97</f>
        <v>5.1398944043423725E-2</v>
      </c>
      <c r="AS61" s="99">
        <f>'Matrice Var-Covar'!AR97</f>
        <v>3.4577482348405464E-2</v>
      </c>
      <c r="AT61" s="99">
        <f>'Matrice Var-Covar'!AS97</f>
        <v>9.0692461452771981E-5</v>
      </c>
      <c r="AU61" s="99">
        <f>'Matrice Var-Covar'!AT97</f>
        <v>1.4685855924393424E-2</v>
      </c>
      <c r="AV61" s="99">
        <f>'Matrice Var-Covar'!AU97</f>
        <v>3.0351308065752092E-2</v>
      </c>
      <c r="AW61" s="99">
        <f>'Matrice Var-Covar'!AV97</f>
        <v>2.053774699083652E-3</v>
      </c>
      <c r="AX61" s="99">
        <f>'Matrice Var-Covar'!AW97</f>
        <v>3.3769673928026801E-2</v>
      </c>
      <c r="AY61" s="99">
        <f>'Matrice Var-Covar'!AX97</f>
        <v>6.2259107097636809E-2</v>
      </c>
      <c r="AZ61" s="197">
        <f>'Matrice Var-Covar'!AY97</f>
        <v>4.1155173400445381E-2</v>
      </c>
      <c r="BA61" s="197">
        <f>'Matrice Var-Covar'!AZ97</f>
        <v>9.8245982955425221E-2</v>
      </c>
      <c r="BC61" s="10"/>
      <c r="BD61" s="10"/>
      <c r="BM61" s="26"/>
      <c r="BN61" s="26"/>
      <c r="BO61" s="26"/>
      <c r="BP61" s="26"/>
      <c r="BQ61" s="26"/>
    </row>
    <row r="62" spans="3:69" ht="14" thickBot="1">
      <c r="C62" s="25" t="str">
        <f>'Matrice Var-Covar'!B98</f>
        <v>NOKIA</v>
      </c>
      <c r="D62" s="99">
        <f>'Matrice Var-Covar'!C98</f>
        <v>1.9551777360850113E-2</v>
      </c>
      <c r="E62" s="99">
        <f>'Matrice Var-Covar'!D98</f>
        <v>3.0821941544276171E-2</v>
      </c>
      <c r="F62" s="99">
        <f>'Matrice Var-Covar'!E98</f>
        <v>1.5460427123778885E-2</v>
      </c>
      <c r="G62" s="99">
        <f>'Matrice Var-Covar'!F98</f>
        <v>1.1968518644103893E-2</v>
      </c>
      <c r="H62" s="99">
        <f>'Matrice Var-Covar'!G98</f>
        <v>2.3300461859462263E-2</v>
      </c>
      <c r="I62" s="99">
        <f>'Matrice Var-Covar'!H98</f>
        <v>1.4507871589678808E-2</v>
      </c>
      <c r="J62" s="99">
        <f>'Matrice Var-Covar'!I98</f>
        <v>3.8196676975918532E-2</v>
      </c>
      <c r="K62" s="99">
        <f>'Matrice Var-Covar'!J98</f>
        <v>-2.0411823742912194E-3</v>
      </c>
      <c r="L62" s="99">
        <f>'Matrice Var-Covar'!K98</f>
        <v>2.0263939308837325E-2</v>
      </c>
      <c r="M62" s="99">
        <f>'Matrice Var-Covar'!L98</f>
        <v>2.9453675208454624E-2</v>
      </c>
      <c r="N62" s="99">
        <f>'Matrice Var-Covar'!M98</f>
        <v>2.7234528342016451E-2</v>
      </c>
      <c r="O62" s="99">
        <f>'Matrice Var-Covar'!N98</f>
        <v>3.339796166378603E-2</v>
      </c>
      <c r="P62" s="99">
        <f>'Matrice Var-Covar'!O98</f>
        <v>2.454933590990491E-2</v>
      </c>
      <c r="Q62" s="99">
        <f>'Matrice Var-Covar'!P98</f>
        <v>5.8049768591690179E-3</v>
      </c>
      <c r="R62" s="99">
        <f>'Matrice Var-Covar'!Q98</f>
        <v>3.5784562944302864E-2</v>
      </c>
      <c r="S62" s="99">
        <f>'Matrice Var-Covar'!R98</f>
        <v>2.544699923914899E-2</v>
      </c>
      <c r="T62" s="99">
        <f>'Matrice Var-Covar'!S98</f>
        <v>2.9825088624638098E-2</v>
      </c>
      <c r="U62" s="99">
        <f>'Matrice Var-Covar'!T98</f>
        <v>1.9627787762564415E-2</v>
      </c>
      <c r="V62" s="99">
        <f>'Matrice Var-Covar'!U98</f>
        <v>3.4905736433191274E-2</v>
      </c>
      <c r="W62" s="99">
        <f>'Matrice Var-Covar'!V98</f>
        <v>1.712002470943317E-2</v>
      </c>
      <c r="X62" s="99">
        <f>'Matrice Var-Covar'!W98</f>
        <v>2.2690119110526041E-2</v>
      </c>
      <c r="Y62" s="99">
        <f>'Matrice Var-Covar'!X98</f>
        <v>4.5330172443204302E-2</v>
      </c>
      <c r="Z62" s="99">
        <f>'Matrice Var-Covar'!Y98</f>
        <v>2.8950795622482706E-2</v>
      </c>
      <c r="AA62" s="99">
        <f>'Matrice Var-Covar'!Z98</f>
        <v>2.8333794262807903E-2</v>
      </c>
      <c r="AB62" s="99">
        <f>'Matrice Var-Covar'!AA98</f>
        <v>1.1791027165499065E-2</v>
      </c>
      <c r="AC62" s="99">
        <f>'Matrice Var-Covar'!AB98</f>
        <v>3.6568143585025627E-3</v>
      </c>
      <c r="AD62" s="99">
        <f>'Matrice Var-Covar'!AC98</f>
        <v>9.853246127207678E-3</v>
      </c>
      <c r="AE62" s="99">
        <f>'Matrice Var-Covar'!AD98</f>
        <v>2.2677368745967381E-2</v>
      </c>
      <c r="AF62" s="99">
        <f>'Matrice Var-Covar'!AE98</f>
        <v>5.9670438472244468E-3</v>
      </c>
      <c r="AG62" s="99">
        <f>'Matrice Var-Covar'!AF98</f>
        <v>3.524979838149081E-2</v>
      </c>
      <c r="AH62" s="99">
        <f>'Matrice Var-Covar'!AG98</f>
        <v>2.2519903812888264E-2</v>
      </c>
      <c r="AI62" s="99">
        <f>'Matrice Var-Covar'!AH98</f>
        <v>5.9966794163611049E-3</v>
      </c>
      <c r="AJ62" s="99">
        <f>'Matrice Var-Covar'!AI98</f>
        <v>2.1439797401939714E-2</v>
      </c>
      <c r="AK62" s="99">
        <f>'Matrice Var-Covar'!AJ98</f>
        <v>2.8163308757673949E-2</v>
      </c>
      <c r="AL62" s="99">
        <f>'Matrice Var-Covar'!AK98</f>
        <v>5.1543870445447948E-3</v>
      </c>
      <c r="AM62" s="99">
        <f>'Matrice Var-Covar'!AL98</f>
        <v>4.6992542061170253E-3</v>
      </c>
      <c r="AN62" s="99">
        <f>'Matrice Var-Covar'!AM98</f>
        <v>2.8439552110741523E-2</v>
      </c>
      <c r="AO62" s="99">
        <f>'Matrice Var-Covar'!AN98</f>
        <v>2.8365722834819224E-2</v>
      </c>
      <c r="AP62" s="99">
        <f>'Matrice Var-Covar'!AO98</f>
        <v>3.1939757231004534E-2</v>
      </c>
      <c r="AQ62" s="99">
        <f>'Matrice Var-Covar'!AP98</f>
        <v>5.1398944043423725E-2</v>
      </c>
      <c r="AR62" s="99">
        <f>'Matrice Var-Covar'!AQ98</f>
        <v>0.14232243780263593</v>
      </c>
      <c r="AS62" s="99">
        <f>'Matrice Var-Covar'!AR98</f>
        <v>3.1289844135102232E-2</v>
      </c>
      <c r="AT62" s="99">
        <f>'Matrice Var-Covar'!AS98</f>
        <v>-3.553365485104468E-3</v>
      </c>
      <c r="AU62" s="99">
        <f>'Matrice Var-Covar'!AT98</f>
        <v>8.1158108012441537E-3</v>
      </c>
      <c r="AV62" s="99">
        <f>'Matrice Var-Covar'!AU98</f>
        <v>2.2790628655635994E-2</v>
      </c>
      <c r="AW62" s="99">
        <f>'Matrice Var-Covar'!AV98</f>
        <v>-1.7288843236362456E-2</v>
      </c>
      <c r="AX62" s="99">
        <f>'Matrice Var-Covar'!AW98</f>
        <v>1.5678821020028332E-2</v>
      </c>
      <c r="AY62" s="99">
        <f>'Matrice Var-Covar'!AX98</f>
        <v>3.2500699544350219E-2</v>
      </c>
      <c r="AZ62" s="197">
        <f>'Matrice Var-Covar'!AY98</f>
        <v>2.7299640502356719E-2</v>
      </c>
      <c r="BA62" s="197">
        <f>'Matrice Var-Covar'!AZ98</f>
        <v>3.8948304808865901E-2</v>
      </c>
      <c r="BC62" s="10"/>
      <c r="BD62" s="10"/>
      <c r="BM62" s="26"/>
      <c r="BN62" s="26"/>
      <c r="BO62" s="26"/>
      <c r="BP62" s="26"/>
      <c r="BQ62" s="26"/>
    </row>
    <row r="63" spans="3:69" ht="14" thickBot="1">
      <c r="C63" s="25" t="str">
        <f>'Matrice Var-Covar'!B99</f>
        <v>VIVENDI</v>
      </c>
      <c r="D63" s="99">
        <f>'Matrice Var-Covar'!C99</f>
        <v>6.3291223000327421E-3</v>
      </c>
      <c r="E63" s="99">
        <f>'Matrice Var-Covar'!D99</f>
        <v>2.0508188634680753E-2</v>
      </c>
      <c r="F63" s="99">
        <f>'Matrice Var-Covar'!E99</f>
        <v>1.316308851463906E-2</v>
      </c>
      <c r="G63" s="99">
        <f>'Matrice Var-Covar'!F99</f>
        <v>8.2102866925431554E-3</v>
      </c>
      <c r="H63" s="99">
        <f>'Matrice Var-Covar'!G99</f>
        <v>1.8351461274892945E-2</v>
      </c>
      <c r="I63" s="99">
        <f>'Matrice Var-Covar'!H99</f>
        <v>1.5624917190057572E-2</v>
      </c>
      <c r="J63" s="99">
        <f>'Matrice Var-Covar'!I99</f>
        <v>2.5429047201230667E-2</v>
      </c>
      <c r="K63" s="99">
        <f>'Matrice Var-Covar'!J99</f>
        <v>-7.6681852513741273E-3</v>
      </c>
      <c r="L63" s="99">
        <f>'Matrice Var-Covar'!K99</f>
        <v>2.2650456874411234E-2</v>
      </c>
      <c r="M63" s="99">
        <f>'Matrice Var-Covar'!L99</f>
        <v>1.0005687359641387E-2</v>
      </c>
      <c r="N63" s="99">
        <f>'Matrice Var-Covar'!M99</f>
        <v>2.1966194207625748E-2</v>
      </c>
      <c r="O63" s="99">
        <f>'Matrice Var-Covar'!N99</f>
        <v>3.4083634201780025E-2</v>
      </c>
      <c r="P63" s="99">
        <f>'Matrice Var-Covar'!O99</f>
        <v>1.7040162008330282E-2</v>
      </c>
      <c r="Q63" s="99">
        <f>'Matrice Var-Covar'!P99</f>
        <v>-5.9488050092018786E-3</v>
      </c>
      <c r="R63" s="99">
        <f>'Matrice Var-Covar'!Q99</f>
        <v>2.2371802503919975E-2</v>
      </c>
      <c r="S63" s="99">
        <f>'Matrice Var-Covar'!R99</f>
        <v>2.1969389217051563E-2</v>
      </c>
      <c r="T63" s="99">
        <f>'Matrice Var-Covar'!S99</f>
        <v>2.2381332715620806E-2</v>
      </c>
      <c r="U63" s="99">
        <f>'Matrice Var-Covar'!T99</f>
        <v>2.0609490105188366E-2</v>
      </c>
      <c r="V63" s="99">
        <f>'Matrice Var-Covar'!U99</f>
        <v>2.138544419478948E-2</v>
      </c>
      <c r="W63" s="99">
        <f>'Matrice Var-Covar'!V99</f>
        <v>1.2142239740075687E-2</v>
      </c>
      <c r="X63" s="99">
        <f>'Matrice Var-Covar'!W99</f>
        <v>1.8685777281786917E-2</v>
      </c>
      <c r="Y63" s="99">
        <f>'Matrice Var-Covar'!X99</f>
        <v>3.1962932738238851E-2</v>
      </c>
      <c r="Z63" s="99">
        <f>'Matrice Var-Covar'!Y99</f>
        <v>2.3321459556553417E-2</v>
      </c>
      <c r="AA63" s="99">
        <f>'Matrice Var-Covar'!Z99</f>
        <v>1.8736765463330148E-2</v>
      </c>
      <c r="AB63" s="99">
        <f>'Matrice Var-Covar'!AA99</f>
        <v>-8.5016975512086472E-3</v>
      </c>
      <c r="AC63" s="99">
        <f>'Matrice Var-Covar'!AB99</f>
        <v>-1.0626085349979373E-3</v>
      </c>
      <c r="AD63" s="99">
        <f>'Matrice Var-Covar'!AC99</f>
        <v>1.0367416325160618E-2</v>
      </c>
      <c r="AE63" s="99">
        <f>'Matrice Var-Covar'!AD99</f>
        <v>1.8856774584345586E-2</v>
      </c>
      <c r="AF63" s="99">
        <f>'Matrice Var-Covar'!AE99</f>
        <v>-4.3224218391598344E-3</v>
      </c>
      <c r="AG63" s="99">
        <f>'Matrice Var-Covar'!AF99</f>
        <v>2.8804372084034711E-2</v>
      </c>
      <c r="AH63" s="99">
        <f>'Matrice Var-Covar'!AG99</f>
        <v>2.0678745076570478E-2</v>
      </c>
      <c r="AI63" s="99">
        <f>'Matrice Var-Covar'!AH99</f>
        <v>-6.4341311327080425E-3</v>
      </c>
      <c r="AJ63" s="99">
        <f>'Matrice Var-Covar'!AI99</f>
        <v>1.2545832986138795E-2</v>
      </c>
      <c r="AK63" s="99">
        <f>'Matrice Var-Covar'!AJ99</f>
        <v>2.1124535914659095E-2</v>
      </c>
      <c r="AL63" s="99">
        <f>'Matrice Var-Covar'!AK99</f>
        <v>-5.9307805048585682E-3</v>
      </c>
      <c r="AM63" s="99">
        <f>'Matrice Var-Covar'!AL99</f>
        <v>5.5600502218537554E-3</v>
      </c>
      <c r="AN63" s="99">
        <f>'Matrice Var-Covar'!AM99</f>
        <v>2.4025990136093918E-2</v>
      </c>
      <c r="AO63" s="99">
        <f>'Matrice Var-Covar'!AN99</f>
        <v>2.176307241714261E-2</v>
      </c>
      <c r="AP63" s="99">
        <f>'Matrice Var-Covar'!AO99</f>
        <v>2.8920308791571966E-2</v>
      </c>
      <c r="AQ63" s="99">
        <f>'Matrice Var-Covar'!AP99</f>
        <v>3.4577482348405464E-2</v>
      </c>
      <c r="AR63" s="99">
        <f>'Matrice Var-Covar'!AQ99</f>
        <v>3.1289844135102232E-2</v>
      </c>
      <c r="AS63" s="99">
        <f>'Matrice Var-Covar'!AR99</f>
        <v>5.0311960562251713E-2</v>
      </c>
      <c r="AT63" s="99">
        <f>'Matrice Var-Covar'!AS99</f>
        <v>-5.4327889215191171E-3</v>
      </c>
      <c r="AU63" s="99">
        <f>'Matrice Var-Covar'!AT99</f>
        <v>5.5419518346911945E-3</v>
      </c>
      <c r="AV63" s="99">
        <f>'Matrice Var-Covar'!AU99</f>
        <v>1.4453616460401296E-2</v>
      </c>
      <c r="AW63" s="99">
        <f>'Matrice Var-Covar'!AV99</f>
        <v>2.3519056743500338E-3</v>
      </c>
      <c r="AX63" s="99">
        <f>'Matrice Var-Covar'!AW99</f>
        <v>1.187828835783406E-2</v>
      </c>
      <c r="AY63" s="99">
        <f>'Matrice Var-Covar'!AX99</f>
        <v>2.3379569394230835E-2</v>
      </c>
      <c r="AZ63" s="197">
        <f>'Matrice Var-Covar'!AY99</f>
        <v>2.2637973522330841E-2</v>
      </c>
      <c r="BA63" s="197">
        <f>'Matrice Var-Covar'!AZ99</f>
        <v>2.7911852086245401E-2</v>
      </c>
      <c r="BC63" s="10"/>
      <c r="BD63" s="10"/>
      <c r="BM63" s="26"/>
      <c r="BN63" s="26"/>
      <c r="BO63" s="26"/>
      <c r="BP63" s="26"/>
      <c r="BQ63" s="26"/>
    </row>
    <row r="64" spans="3:69" ht="14" thickBot="1">
      <c r="C64" s="25" t="str">
        <f>'Matrice Var-Covar'!B100</f>
        <v>MUENCHENER RUECKVERSICHERUNGS</v>
      </c>
      <c r="D64" s="99">
        <f>'Matrice Var-Covar'!C100</f>
        <v>-3.0619025792926551E-3</v>
      </c>
      <c r="E64" s="99">
        <f>'Matrice Var-Covar'!D100</f>
        <v>-4.2608522273337627E-4</v>
      </c>
      <c r="F64" s="99">
        <f>'Matrice Var-Covar'!E100</f>
        <v>5.49916697823029E-3</v>
      </c>
      <c r="G64" s="99">
        <f>'Matrice Var-Covar'!F100</f>
        <v>-5.748313058991426E-3</v>
      </c>
      <c r="H64" s="99">
        <f>'Matrice Var-Covar'!G100</f>
        <v>-4.8698826486548146E-3</v>
      </c>
      <c r="I64" s="99">
        <f>'Matrice Var-Covar'!H100</f>
        <v>-4.0622561868977761E-3</v>
      </c>
      <c r="J64" s="99">
        <f>'Matrice Var-Covar'!I100</f>
        <v>-6.3131663629955532E-3</v>
      </c>
      <c r="K64" s="99">
        <f>'Matrice Var-Covar'!J100</f>
        <v>2.355475515628554E-2</v>
      </c>
      <c r="L64" s="99">
        <f>'Matrice Var-Covar'!K100</f>
        <v>2.1304617249231703E-3</v>
      </c>
      <c r="M64" s="99">
        <f>'Matrice Var-Covar'!L100</f>
        <v>-3.1105202902585861E-3</v>
      </c>
      <c r="N64" s="99">
        <f>'Matrice Var-Covar'!M100</f>
        <v>2.3920387997565535E-3</v>
      </c>
      <c r="O64" s="99">
        <f>'Matrice Var-Covar'!N100</f>
        <v>-7.2276684112745609E-3</v>
      </c>
      <c r="P64" s="99">
        <f>'Matrice Var-Covar'!O100</f>
        <v>-4.993189106579264E-3</v>
      </c>
      <c r="Q64" s="99">
        <f>'Matrice Var-Covar'!P100</f>
        <v>3.4149965484394432E-2</v>
      </c>
      <c r="R64" s="99">
        <f>'Matrice Var-Covar'!Q100</f>
        <v>-1.1124831158052623E-3</v>
      </c>
      <c r="S64" s="99">
        <f>'Matrice Var-Covar'!R100</f>
        <v>6.0979862452008871E-3</v>
      </c>
      <c r="T64" s="99">
        <f>'Matrice Var-Covar'!S100</f>
        <v>-4.8922353054459038E-3</v>
      </c>
      <c r="U64" s="99">
        <f>'Matrice Var-Covar'!T100</f>
        <v>-3.4813878306243179E-3</v>
      </c>
      <c r="V64" s="99">
        <f>'Matrice Var-Covar'!U100</f>
        <v>-3.9378973290879271E-3</v>
      </c>
      <c r="W64" s="99">
        <f>'Matrice Var-Covar'!V100</f>
        <v>5.5259432479336391E-3</v>
      </c>
      <c r="X64" s="99">
        <f>'Matrice Var-Covar'!W100</f>
        <v>-1.4605337792769357E-3</v>
      </c>
      <c r="Y64" s="99">
        <f>'Matrice Var-Covar'!X100</f>
        <v>-1.1106641524513693E-2</v>
      </c>
      <c r="Z64" s="99">
        <f>'Matrice Var-Covar'!Y100</f>
        <v>-5.1372359372049725E-4</v>
      </c>
      <c r="AA64" s="99">
        <f>'Matrice Var-Covar'!Z100</f>
        <v>4.7365629213262037E-4</v>
      </c>
      <c r="AB64" s="99">
        <f>'Matrice Var-Covar'!AA100</f>
        <v>5.5744086397314263E-2</v>
      </c>
      <c r="AC64" s="99">
        <f>'Matrice Var-Covar'!AB100</f>
        <v>1.8231553012546645E-2</v>
      </c>
      <c r="AD64" s="99">
        <f>'Matrice Var-Covar'!AC100</f>
        <v>-6.3432786858316544E-3</v>
      </c>
      <c r="AE64" s="99">
        <f>'Matrice Var-Covar'!AD100</f>
        <v>-2.7672729865700903E-3</v>
      </c>
      <c r="AF64" s="99">
        <f>'Matrice Var-Covar'!AE100</f>
        <v>1.2871071096568844E-2</v>
      </c>
      <c r="AG64" s="99">
        <f>'Matrice Var-Covar'!AF100</f>
        <v>1.7102809700685184E-2</v>
      </c>
      <c r="AH64" s="99">
        <f>'Matrice Var-Covar'!AG100</f>
        <v>-4.1259676951506631E-3</v>
      </c>
      <c r="AI64" s="99">
        <f>'Matrice Var-Covar'!AH100</f>
        <v>3.5306163841578746E-2</v>
      </c>
      <c r="AJ64" s="99">
        <f>'Matrice Var-Covar'!AI100</f>
        <v>4.6190907680645029E-4</v>
      </c>
      <c r="AK64" s="99">
        <f>'Matrice Var-Covar'!AJ100</f>
        <v>6.9173552800242582E-4</v>
      </c>
      <c r="AL64" s="99">
        <f>'Matrice Var-Covar'!AK100</f>
        <v>2.1002235409189832E-2</v>
      </c>
      <c r="AM64" s="99">
        <f>'Matrice Var-Covar'!AL100</f>
        <v>-4.2328184326456443E-3</v>
      </c>
      <c r="AN64" s="99">
        <f>'Matrice Var-Covar'!AM100</f>
        <v>6.0432587447444615E-3</v>
      </c>
      <c r="AO64" s="99">
        <f>'Matrice Var-Covar'!AN100</f>
        <v>-1.6690394638351766E-3</v>
      </c>
      <c r="AP64" s="99">
        <f>'Matrice Var-Covar'!AO100</f>
        <v>-4.6152262721716065E-3</v>
      </c>
      <c r="AQ64" s="99">
        <f>'Matrice Var-Covar'!AP100</f>
        <v>9.0692461452771981E-5</v>
      </c>
      <c r="AR64" s="99">
        <f>'Matrice Var-Covar'!AQ100</f>
        <v>-3.553365485104468E-3</v>
      </c>
      <c r="AS64" s="99">
        <f>'Matrice Var-Covar'!AR100</f>
        <v>-5.4327889215191171E-3</v>
      </c>
      <c r="AT64" s="99">
        <f>'Matrice Var-Covar'!AS100</f>
        <v>7.5394327278199461E-2</v>
      </c>
      <c r="AU64" s="99">
        <f>'Matrice Var-Covar'!AT100</f>
        <v>-6.1243619810747371E-3</v>
      </c>
      <c r="AV64" s="99">
        <f>'Matrice Var-Covar'!AU100</f>
        <v>1.7813422782045119E-3</v>
      </c>
      <c r="AW64" s="99">
        <f>'Matrice Var-Covar'!AV100</f>
        <v>3.3823319122190221E-2</v>
      </c>
      <c r="AX64" s="99">
        <f>'Matrice Var-Covar'!AW100</f>
        <v>-1.0304349575955264E-4</v>
      </c>
      <c r="AY64" s="99">
        <f>'Matrice Var-Covar'!AX100</f>
        <v>-1.0899906050203078E-3</v>
      </c>
      <c r="AZ64" s="197">
        <f>'Matrice Var-Covar'!AY100</f>
        <v>-1.0327103759488884E-3</v>
      </c>
      <c r="BA64" s="197">
        <f>'Matrice Var-Covar'!AZ100</f>
        <v>-3.767604650854984E-3</v>
      </c>
      <c r="BC64" s="10"/>
      <c r="BD64" s="10"/>
      <c r="BM64" s="26"/>
      <c r="BN64" s="26"/>
      <c r="BO64" s="26"/>
      <c r="BP64" s="26"/>
      <c r="BQ64" s="26"/>
    </row>
    <row r="65" spans="1:69" ht="14" thickBot="1">
      <c r="C65" s="25" t="str">
        <f>'Matrice Var-Covar'!B101</f>
        <v>ESSILOR INTERNATIONAL</v>
      </c>
      <c r="D65" s="99">
        <f>'Matrice Var-Covar'!C101</f>
        <v>1.5051661892132017E-2</v>
      </c>
      <c r="E65" s="99">
        <f>'Matrice Var-Covar'!D101</f>
        <v>1.3719112517895269E-2</v>
      </c>
      <c r="F65" s="99">
        <f>'Matrice Var-Covar'!E101</f>
        <v>9.067680978279799E-3</v>
      </c>
      <c r="G65" s="99">
        <f>'Matrice Var-Covar'!F101</f>
        <v>1.138198455724952E-2</v>
      </c>
      <c r="H65" s="99">
        <f>'Matrice Var-Covar'!G101</f>
        <v>9.2342139196248483E-3</v>
      </c>
      <c r="I65" s="99">
        <f>'Matrice Var-Covar'!H101</f>
        <v>1.2577355954582203E-2</v>
      </c>
      <c r="J65" s="99">
        <f>'Matrice Var-Covar'!I101</f>
        <v>1.2749529291565177E-2</v>
      </c>
      <c r="K65" s="99">
        <f>'Matrice Var-Covar'!J101</f>
        <v>1.2844697967901675E-4</v>
      </c>
      <c r="L65" s="99">
        <f>'Matrice Var-Covar'!K101</f>
        <v>9.8697367590804535E-3</v>
      </c>
      <c r="M65" s="99">
        <f>'Matrice Var-Covar'!L101</f>
        <v>1.5011036030124035E-2</v>
      </c>
      <c r="N65" s="99">
        <f>'Matrice Var-Covar'!M101</f>
        <v>1.3679595486994583E-2</v>
      </c>
      <c r="O65" s="99">
        <f>'Matrice Var-Covar'!N101</f>
        <v>1.4404507869607086E-2</v>
      </c>
      <c r="P65" s="99">
        <f>'Matrice Var-Covar'!O101</f>
        <v>1.5450470188156519E-2</v>
      </c>
      <c r="Q65" s="99">
        <f>'Matrice Var-Covar'!P101</f>
        <v>-3.3628837479925068E-4</v>
      </c>
      <c r="R65" s="99">
        <f>'Matrice Var-Covar'!Q101</f>
        <v>1.3023052094041495E-2</v>
      </c>
      <c r="S65" s="99">
        <f>'Matrice Var-Covar'!R101</f>
        <v>1.1670609041975784E-2</v>
      </c>
      <c r="T65" s="99">
        <f>'Matrice Var-Covar'!S101</f>
        <v>9.1038681246590376E-3</v>
      </c>
      <c r="U65" s="99">
        <f>'Matrice Var-Covar'!T101</f>
        <v>6.9396625875043031E-3</v>
      </c>
      <c r="V65" s="99">
        <f>'Matrice Var-Covar'!U101</f>
        <v>2.1278431727504214E-2</v>
      </c>
      <c r="W65" s="99">
        <f>'Matrice Var-Covar'!V101</f>
        <v>7.6709744587661359E-3</v>
      </c>
      <c r="X65" s="99">
        <f>'Matrice Var-Covar'!W101</f>
        <v>1.2668715712602651E-2</v>
      </c>
      <c r="Y65" s="99">
        <f>'Matrice Var-Covar'!X101</f>
        <v>2.0402560400469692E-2</v>
      </c>
      <c r="Z65" s="99">
        <f>'Matrice Var-Covar'!Y101</f>
        <v>1.126940696656533E-2</v>
      </c>
      <c r="AA65" s="99">
        <f>'Matrice Var-Covar'!Z101</f>
        <v>6.164726843534923E-3</v>
      </c>
      <c r="AB65" s="99">
        <f>'Matrice Var-Covar'!AA101</f>
        <v>7.6994093068291386E-4</v>
      </c>
      <c r="AC65" s="99">
        <f>'Matrice Var-Covar'!AB101</f>
        <v>1.5041664435273662E-3</v>
      </c>
      <c r="AD65" s="99">
        <f>'Matrice Var-Covar'!AC101</f>
        <v>8.948850915151043E-3</v>
      </c>
      <c r="AE65" s="99">
        <f>'Matrice Var-Covar'!AD101</f>
        <v>1.8860562710556375E-2</v>
      </c>
      <c r="AF65" s="99">
        <f>'Matrice Var-Covar'!AE101</f>
        <v>-8.1552609102523294E-4</v>
      </c>
      <c r="AG65" s="99">
        <f>'Matrice Var-Covar'!AF101</f>
        <v>6.5675653333652599E-3</v>
      </c>
      <c r="AH65" s="99">
        <f>'Matrice Var-Covar'!AG101</f>
        <v>1.3611101211683962E-2</v>
      </c>
      <c r="AI65" s="99">
        <f>'Matrice Var-Covar'!AH101</f>
        <v>-1.3532185304452242E-3</v>
      </c>
      <c r="AJ65" s="99">
        <f>'Matrice Var-Covar'!AI101</f>
        <v>1.4344371342165874E-2</v>
      </c>
      <c r="AK65" s="99">
        <f>'Matrice Var-Covar'!AJ101</f>
        <v>2.103099605202927E-3</v>
      </c>
      <c r="AL65" s="99">
        <f>'Matrice Var-Covar'!AK101</f>
        <v>2.7133908861919808E-4</v>
      </c>
      <c r="AM65" s="99">
        <f>'Matrice Var-Covar'!AL101</f>
        <v>6.2226558439620518E-3</v>
      </c>
      <c r="AN65" s="99">
        <f>'Matrice Var-Covar'!AM101</f>
        <v>1.1617582492157146E-2</v>
      </c>
      <c r="AO65" s="99">
        <f>'Matrice Var-Covar'!AN101</f>
        <v>1.3028602674641773E-2</v>
      </c>
      <c r="AP65" s="99">
        <f>'Matrice Var-Covar'!AO101</f>
        <v>9.4479980014276904E-3</v>
      </c>
      <c r="AQ65" s="99">
        <f>'Matrice Var-Covar'!AP101</f>
        <v>1.4685855924393424E-2</v>
      </c>
      <c r="AR65" s="99">
        <f>'Matrice Var-Covar'!AQ101</f>
        <v>8.1158108012441537E-3</v>
      </c>
      <c r="AS65" s="99">
        <f>'Matrice Var-Covar'!AR101</f>
        <v>5.5419518346911945E-3</v>
      </c>
      <c r="AT65" s="99">
        <f>'Matrice Var-Covar'!AS101</f>
        <v>-6.1243619810747371E-3</v>
      </c>
      <c r="AU65" s="99">
        <f>'Matrice Var-Covar'!AT101</f>
        <v>2.8248703281342602E-2</v>
      </c>
      <c r="AV65" s="99">
        <f>'Matrice Var-Covar'!AU101</f>
        <v>9.9161352403255368E-3</v>
      </c>
      <c r="AW65" s="99">
        <f>'Matrice Var-Covar'!AV101</f>
        <v>-2.2133614439178335E-3</v>
      </c>
      <c r="AX65" s="99">
        <f>'Matrice Var-Covar'!AW101</f>
        <v>5.8968645507700909E-3</v>
      </c>
      <c r="AY65" s="99">
        <f>'Matrice Var-Covar'!AX101</f>
        <v>1.1563370242821131E-2</v>
      </c>
      <c r="AZ65" s="197">
        <f>'Matrice Var-Covar'!AY101</f>
        <v>1.1994871491667763E-2</v>
      </c>
      <c r="BA65" s="197">
        <f>'Matrice Var-Covar'!AZ101</f>
        <v>1.4725459145297999E-2</v>
      </c>
      <c r="BC65" s="10"/>
      <c r="BD65" s="10"/>
      <c r="BM65" s="26"/>
      <c r="BN65" s="26"/>
      <c r="BO65" s="26"/>
      <c r="BP65" s="26"/>
      <c r="BQ65" s="26"/>
    </row>
    <row r="66" spans="1:69" ht="14" thickBot="1">
      <c r="C66" s="25" t="str">
        <f>'Matrice Var-Covar'!B102</f>
        <v>UNIBAIL-RODAMCO-WESTFIELD</v>
      </c>
      <c r="D66" s="99">
        <f>'Matrice Var-Covar'!C102</f>
        <v>2.0309741686304086E-2</v>
      </c>
      <c r="E66" s="99">
        <f>'Matrice Var-Covar'!D102</f>
        <v>2.2167223960700484E-2</v>
      </c>
      <c r="F66" s="99">
        <f>'Matrice Var-Covar'!E102</f>
        <v>1.132924510513378E-2</v>
      </c>
      <c r="G66" s="99">
        <f>'Matrice Var-Covar'!F102</f>
        <v>1.2351934067582934E-2</v>
      </c>
      <c r="H66" s="99">
        <f>'Matrice Var-Covar'!G102</f>
        <v>1.6566119697221583E-2</v>
      </c>
      <c r="I66" s="99">
        <f>'Matrice Var-Covar'!H102</f>
        <v>1.394114802935037E-2</v>
      </c>
      <c r="J66" s="99">
        <f>'Matrice Var-Covar'!I102</f>
        <v>1.7728651193699152E-2</v>
      </c>
      <c r="K66" s="99">
        <f>'Matrice Var-Covar'!J102</f>
        <v>4.5835127076249878E-3</v>
      </c>
      <c r="L66" s="99">
        <f>'Matrice Var-Covar'!K102</f>
        <v>1.3846515128297789E-2</v>
      </c>
      <c r="M66" s="99">
        <f>'Matrice Var-Covar'!L102</f>
        <v>1.5816797017415906E-2</v>
      </c>
      <c r="N66" s="99">
        <f>'Matrice Var-Covar'!M102</f>
        <v>1.0947712550069433E-2</v>
      </c>
      <c r="O66" s="99">
        <f>'Matrice Var-Covar'!N102</f>
        <v>2.3158817529097042E-2</v>
      </c>
      <c r="P66" s="99">
        <f>'Matrice Var-Covar'!O102</f>
        <v>1.7777286574300416E-2</v>
      </c>
      <c r="Q66" s="99">
        <f>'Matrice Var-Covar'!P102</f>
        <v>3.8681618483514466E-3</v>
      </c>
      <c r="R66" s="99">
        <f>'Matrice Var-Covar'!Q102</f>
        <v>8.2610500451609069E-3</v>
      </c>
      <c r="S66" s="99">
        <f>'Matrice Var-Covar'!R102</f>
        <v>2.6320336432772574E-2</v>
      </c>
      <c r="T66" s="99">
        <f>'Matrice Var-Covar'!S102</f>
        <v>2.0696225968748067E-2</v>
      </c>
      <c r="U66" s="99">
        <f>'Matrice Var-Covar'!T102</f>
        <v>9.329285829443916E-3</v>
      </c>
      <c r="V66" s="99">
        <f>'Matrice Var-Covar'!U102</f>
        <v>2.5342603785421802E-2</v>
      </c>
      <c r="W66" s="99">
        <f>'Matrice Var-Covar'!V102</f>
        <v>1.1721966385969474E-2</v>
      </c>
      <c r="X66" s="99">
        <f>'Matrice Var-Covar'!W102</f>
        <v>2.4505219167530456E-2</v>
      </c>
      <c r="Y66" s="99">
        <f>'Matrice Var-Covar'!X102</f>
        <v>2.3837162425044769E-2</v>
      </c>
      <c r="Z66" s="99">
        <f>'Matrice Var-Covar'!Y102</f>
        <v>2.0620832679494688E-2</v>
      </c>
      <c r="AA66" s="99">
        <f>'Matrice Var-Covar'!Z102</f>
        <v>2.0413524111765613E-2</v>
      </c>
      <c r="AB66" s="99">
        <f>'Matrice Var-Covar'!AA102</f>
        <v>8.5934025416422311E-3</v>
      </c>
      <c r="AC66" s="99">
        <f>'Matrice Var-Covar'!AB102</f>
        <v>2.4519498009152965E-3</v>
      </c>
      <c r="AD66" s="99">
        <f>'Matrice Var-Covar'!AC102</f>
        <v>1.3089076806329163E-2</v>
      </c>
      <c r="AE66" s="99">
        <f>'Matrice Var-Covar'!AD102</f>
        <v>1.7144319807371217E-2</v>
      </c>
      <c r="AF66" s="99">
        <f>'Matrice Var-Covar'!AE102</f>
        <v>-2.8018633391324265E-3</v>
      </c>
      <c r="AG66" s="99">
        <f>'Matrice Var-Covar'!AF102</f>
        <v>2.365269638906068E-2</v>
      </c>
      <c r="AH66" s="99">
        <f>'Matrice Var-Covar'!AG102</f>
        <v>1.5331870207827905E-2</v>
      </c>
      <c r="AI66" s="99">
        <f>'Matrice Var-Covar'!AH102</f>
        <v>1.0642153978766629E-3</v>
      </c>
      <c r="AJ66" s="99">
        <f>'Matrice Var-Covar'!AI102</f>
        <v>1.7529853869807845E-2</v>
      </c>
      <c r="AK66" s="99">
        <f>'Matrice Var-Covar'!AJ102</f>
        <v>1.2195630669885691E-2</v>
      </c>
      <c r="AL66" s="99">
        <f>'Matrice Var-Covar'!AK102</f>
        <v>-1.8956737934853357E-3</v>
      </c>
      <c r="AM66" s="99">
        <f>'Matrice Var-Covar'!AL102</f>
        <v>5.5072943058326043E-3</v>
      </c>
      <c r="AN66" s="99">
        <f>'Matrice Var-Covar'!AM102</f>
        <v>1.920864803221263E-2</v>
      </c>
      <c r="AO66" s="99">
        <f>'Matrice Var-Covar'!AN102</f>
        <v>1.8326391275604717E-2</v>
      </c>
      <c r="AP66" s="99">
        <f>'Matrice Var-Covar'!AO102</f>
        <v>1.980188247791272E-2</v>
      </c>
      <c r="AQ66" s="99">
        <f>'Matrice Var-Covar'!AP102</f>
        <v>3.0351308065752092E-2</v>
      </c>
      <c r="AR66" s="99">
        <f>'Matrice Var-Covar'!AQ102</f>
        <v>2.2790628655635994E-2</v>
      </c>
      <c r="AS66" s="99">
        <f>'Matrice Var-Covar'!AR102</f>
        <v>1.4453616460401296E-2</v>
      </c>
      <c r="AT66" s="99">
        <f>'Matrice Var-Covar'!AS102</f>
        <v>1.7813422782045119E-3</v>
      </c>
      <c r="AU66" s="99">
        <f>'Matrice Var-Covar'!AT102</f>
        <v>9.9161352403255368E-3</v>
      </c>
      <c r="AV66" s="99">
        <f>'Matrice Var-Covar'!AU102</f>
        <v>4.479106001102226E-2</v>
      </c>
      <c r="AW66" s="99">
        <f>'Matrice Var-Covar'!AV102</f>
        <v>-1.7936431415358853E-4</v>
      </c>
      <c r="AX66" s="99">
        <f>'Matrice Var-Covar'!AW102</f>
        <v>1.0951192209678554E-2</v>
      </c>
      <c r="AY66" s="99">
        <f>'Matrice Var-Covar'!AX102</f>
        <v>1.7306553643389996E-2</v>
      </c>
      <c r="AZ66" s="197">
        <f>'Matrice Var-Covar'!AY102</f>
        <v>1.4376647707560242E-2</v>
      </c>
      <c r="BA66" s="197">
        <f>'Matrice Var-Covar'!AZ102</f>
        <v>2.3480755329922484E-2</v>
      </c>
      <c r="BC66" s="10"/>
      <c r="BD66" s="10"/>
      <c r="BM66" s="26"/>
      <c r="BN66" s="26"/>
      <c r="BO66" s="26"/>
      <c r="BP66" s="26"/>
      <c r="BQ66" s="26"/>
    </row>
    <row r="67" spans="1:69" ht="14" thickBot="1">
      <c r="C67" s="25" t="str">
        <f>'Matrice Var-Covar'!B103</f>
        <v>AHOLD DELHAIZE</v>
      </c>
      <c r="D67" s="99">
        <f>'Matrice Var-Covar'!C103</f>
        <v>-1.6822964357212786E-2</v>
      </c>
      <c r="E67" s="99">
        <f>'Matrice Var-Covar'!D103</f>
        <v>3.6197879734349864E-3</v>
      </c>
      <c r="F67" s="99">
        <f>'Matrice Var-Covar'!E103</f>
        <v>1.0116455474310844E-2</v>
      </c>
      <c r="G67" s="99">
        <f>'Matrice Var-Covar'!F103</f>
        <v>-5.7542089535363968E-3</v>
      </c>
      <c r="H67" s="99">
        <f>'Matrice Var-Covar'!G103</f>
        <v>5.547617232393276E-3</v>
      </c>
      <c r="I67" s="99">
        <f>'Matrice Var-Covar'!H103</f>
        <v>5.1662067429144197E-3</v>
      </c>
      <c r="J67" s="99">
        <f>'Matrice Var-Covar'!I103</f>
        <v>-6.6750145157786532E-3</v>
      </c>
      <c r="K67" s="99">
        <f>'Matrice Var-Covar'!J103</f>
        <v>1.3946459114477104E-2</v>
      </c>
      <c r="L67" s="99">
        <f>'Matrice Var-Covar'!K103</f>
        <v>1.8537428200374757E-3</v>
      </c>
      <c r="M67" s="99">
        <f>'Matrice Var-Covar'!L103</f>
        <v>5.305729837258133E-3</v>
      </c>
      <c r="N67" s="99">
        <f>'Matrice Var-Covar'!M103</f>
        <v>1.3852406993780477E-2</v>
      </c>
      <c r="O67" s="99">
        <f>'Matrice Var-Covar'!N103</f>
        <v>3.134330486571784E-2</v>
      </c>
      <c r="P67" s="99">
        <f>'Matrice Var-Covar'!O103</f>
        <v>-1.8844646914623346E-3</v>
      </c>
      <c r="Q67" s="99">
        <f>'Matrice Var-Covar'!P103</f>
        <v>1.0456853141303221E-2</v>
      </c>
      <c r="R67" s="99">
        <f>'Matrice Var-Covar'!Q103</f>
        <v>6.7766979311385898E-4</v>
      </c>
      <c r="S67" s="99">
        <f>'Matrice Var-Covar'!R103</f>
        <v>2.7966861003383095E-2</v>
      </c>
      <c r="T67" s="99">
        <f>'Matrice Var-Covar'!S103</f>
        <v>1.3394403381620538E-3</v>
      </c>
      <c r="U67" s="99">
        <f>'Matrice Var-Covar'!T103</f>
        <v>2.32903591811857E-3</v>
      </c>
      <c r="V67" s="99">
        <f>'Matrice Var-Covar'!U103</f>
        <v>5.816682921952609E-3</v>
      </c>
      <c r="W67" s="99">
        <f>'Matrice Var-Covar'!V103</f>
        <v>7.3538553806129165E-3</v>
      </c>
      <c r="X67" s="99">
        <f>'Matrice Var-Covar'!W103</f>
        <v>6.7977862463254671E-3</v>
      </c>
      <c r="Y67" s="99">
        <f>'Matrice Var-Covar'!X103</f>
        <v>-8.2513178559210309E-4</v>
      </c>
      <c r="Z67" s="99">
        <f>'Matrice Var-Covar'!Y103</f>
        <v>1.0808012614692631E-3</v>
      </c>
      <c r="AA67" s="99">
        <f>'Matrice Var-Covar'!Z103</f>
        <v>-2.7130864071885905E-3</v>
      </c>
      <c r="AB67" s="99">
        <f>'Matrice Var-Covar'!AA103</f>
        <v>3.060912393129718E-2</v>
      </c>
      <c r="AC67" s="99">
        <f>'Matrice Var-Covar'!AB103</f>
        <v>3.3552652952209823E-3</v>
      </c>
      <c r="AD67" s="99">
        <f>'Matrice Var-Covar'!AC103</f>
        <v>1.1379331960617329E-3</v>
      </c>
      <c r="AE67" s="99">
        <f>'Matrice Var-Covar'!AD103</f>
        <v>-3.5360050295284084E-3</v>
      </c>
      <c r="AF67" s="99">
        <f>'Matrice Var-Covar'!AE103</f>
        <v>8.9387138200826589E-3</v>
      </c>
      <c r="AG67" s="99">
        <f>'Matrice Var-Covar'!AF103</f>
        <v>1.4365151989570342E-2</v>
      </c>
      <c r="AH67" s="99">
        <f>'Matrice Var-Covar'!AG103</f>
        <v>-2.6214517321538778E-3</v>
      </c>
      <c r="AI67" s="99">
        <f>'Matrice Var-Covar'!AH103</f>
        <v>1.6692932475864255E-2</v>
      </c>
      <c r="AJ67" s="99">
        <f>'Matrice Var-Covar'!AI103</f>
        <v>-8.1614501705757434E-3</v>
      </c>
      <c r="AK67" s="99">
        <f>'Matrice Var-Covar'!AJ103</f>
        <v>7.0823335356028985E-3</v>
      </c>
      <c r="AL67" s="99">
        <f>'Matrice Var-Covar'!AK103</f>
        <v>1.3345406914974696E-2</v>
      </c>
      <c r="AM67" s="99">
        <f>'Matrice Var-Covar'!AL103</f>
        <v>-9.0269524924491713E-3</v>
      </c>
      <c r="AN67" s="99">
        <f>'Matrice Var-Covar'!AM103</f>
        <v>1.0547604391389766E-2</v>
      </c>
      <c r="AO67" s="99">
        <f>'Matrice Var-Covar'!AN103</f>
        <v>-1.097124430179755E-3</v>
      </c>
      <c r="AP67" s="99">
        <f>'Matrice Var-Covar'!AO103</f>
        <v>3.4353809984275069E-3</v>
      </c>
      <c r="AQ67" s="99">
        <f>'Matrice Var-Covar'!AP103</f>
        <v>2.053774699083652E-3</v>
      </c>
      <c r="AR67" s="99">
        <f>'Matrice Var-Covar'!AQ103</f>
        <v>-1.7288843236362456E-2</v>
      </c>
      <c r="AS67" s="99">
        <f>'Matrice Var-Covar'!AR103</f>
        <v>2.3519056743500338E-3</v>
      </c>
      <c r="AT67" s="99">
        <f>'Matrice Var-Covar'!AS103</f>
        <v>3.3823319122190221E-2</v>
      </c>
      <c r="AU67" s="99">
        <f>'Matrice Var-Covar'!AT103</f>
        <v>-2.2133614439178335E-3</v>
      </c>
      <c r="AV67" s="99">
        <f>'Matrice Var-Covar'!AU103</f>
        <v>-1.7936431415358853E-4</v>
      </c>
      <c r="AW67" s="99">
        <f>'Matrice Var-Covar'!AV103</f>
        <v>0.16355430665974457</v>
      </c>
      <c r="AX67" s="99">
        <f>'Matrice Var-Covar'!AW103</f>
        <v>-8.9340848418925419E-3</v>
      </c>
      <c r="AY67" s="99">
        <f>'Matrice Var-Covar'!AX103</f>
        <v>5.5903256252493013E-3</v>
      </c>
      <c r="AZ67" s="197">
        <f>'Matrice Var-Covar'!AY103</f>
        <v>-1.3372856992815289E-3</v>
      </c>
      <c r="BA67" s="197">
        <f>'Matrice Var-Covar'!AZ103</f>
        <v>-4.6617063169557407E-4</v>
      </c>
      <c r="BC67" s="10"/>
      <c r="BD67" s="10"/>
      <c r="BM67" s="26"/>
      <c r="BN67" s="26"/>
      <c r="BO67" s="26"/>
      <c r="BP67" s="26"/>
      <c r="BQ67" s="26"/>
    </row>
    <row r="68" spans="1:69" ht="14" thickBot="1">
      <c r="C68" s="25" t="str">
        <f>'Matrice Var-Covar'!B104</f>
        <v>CRH PLC</v>
      </c>
      <c r="D68" s="99">
        <f>'Matrice Var-Covar'!C104</f>
        <v>1.5640410367564882E-2</v>
      </c>
      <c r="E68" s="99">
        <f>'Matrice Var-Covar'!D104</f>
        <v>1.4560773952866507E-2</v>
      </c>
      <c r="F68" s="99">
        <f>'Matrice Var-Covar'!E104</f>
        <v>2.013188698080071E-2</v>
      </c>
      <c r="G68" s="99">
        <f>'Matrice Var-Covar'!F104</f>
        <v>1.1569461380160009E-2</v>
      </c>
      <c r="H68" s="99">
        <f>'Matrice Var-Covar'!G104</f>
        <v>1.183549089541518E-2</v>
      </c>
      <c r="I68" s="99">
        <f>'Matrice Var-Covar'!H104</f>
        <v>9.004562543370594E-3</v>
      </c>
      <c r="J68" s="99">
        <f>'Matrice Var-Covar'!I104</f>
        <v>2.5618067638361552E-2</v>
      </c>
      <c r="K68" s="99">
        <f>'Matrice Var-Covar'!J104</f>
        <v>6.5106592908200575E-3</v>
      </c>
      <c r="L68" s="99">
        <f>'Matrice Var-Covar'!K104</f>
        <v>1.7613332768533975E-2</v>
      </c>
      <c r="M68" s="99">
        <f>'Matrice Var-Covar'!L104</f>
        <v>1.1770311561127161E-2</v>
      </c>
      <c r="N68" s="99">
        <f>'Matrice Var-Covar'!M104</f>
        <v>3.0808088597256776E-2</v>
      </c>
      <c r="O68" s="99">
        <f>'Matrice Var-Covar'!N104</f>
        <v>1.8878531164033905E-2</v>
      </c>
      <c r="P68" s="99">
        <f>'Matrice Var-Covar'!O104</f>
        <v>2.7150723793620286E-2</v>
      </c>
      <c r="Q68" s="99">
        <f>'Matrice Var-Covar'!P104</f>
        <v>2.9543045424814452E-3</v>
      </c>
      <c r="R68" s="99">
        <f>'Matrice Var-Covar'!Q104</f>
        <v>2.3914930686545266E-2</v>
      </c>
      <c r="S68" s="99">
        <f>'Matrice Var-Covar'!R104</f>
        <v>2.6260695986769805E-2</v>
      </c>
      <c r="T68" s="99">
        <f>'Matrice Var-Covar'!S104</f>
        <v>1.980861896930677E-2</v>
      </c>
      <c r="U68" s="99">
        <f>'Matrice Var-Covar'!T104</f>
        <v>1.042962113976126E-2</v>
      </c>
      <c r="V68" s="99">
        <f>'Matrice Var-Covar'!U104</f>
        <v>3.3425912223860654E-2</v>
      </c>
      <c r="W68" s="99">
        <f>'Matrice Var-Covar'!V104</f>
        <v>1.8023380751721763E-2</v>
      </c>
      <c r="X68" s="99">
        <f>'Matrice Var-Covar'!W104</f>
        <v>2.2789549928406747E-2</v>
      </c>
      <c r="Y68" s="99">
        <f>'Matrice Var-Covar'!X104</f>
        <v>2.2196255594516334E-2</v>
      </c>
      <c r="Z68" s="99">
        <f>'Matrice Var-Covar'!Y104</f>
        <v>2.3936506685653579E-2</v>
      </c>
      <c r="AA68" s="99">
        <f>'Matrice Var-Covar'!Z104</f>
        <v>1.6658593203790574E-2</v>
      </c>
      <c r="AB68" s="99">
        <f>'Matrice Var-Covar'!AA104</f>
        <v>-2.6346087101000604E-3</v>
      </c>
      <c r="AC68" s="99">
        <f>'Matrice Var-Covar'!AB104</f>
        <v>1.2025299959719622E-3</v>
      </c>
      <c r="AD68" s="99">
        <f>'Matrice Var-Covar'!AC104</f>
        <v>1.2030790114916815E-2</v>
      </c>
      <c r="AE68" s="99">
        <f>'Matrice Var-Covar'!AD104</f>
        <v>2.211048294083854E-2</v>
      </c>
      <c r="AF68" s="99">
        <f>'Matrice Var-Covar'!AE104</f>
        <v>3.4778958621422659E-3</v>
      </c>
      <c r="AG68" s="99">
        <f>'Matrice Var-Covar'!AF104</f>
        <v>1.8657120902190075E-2</v>
      </c>
      <c r="AH68" s="99">
        <f>'Matrice Var-Covar'!AG104</f>
        <v>2.3058747459431875E-2</v>
      </c>
      <c r="AI68" s="99">
        <f>'Matrice Var-Covar'!AH104</f>
        <v>2.3270075899674766E-3</v>
      </c>
      <c r="AJ68" s="99">
        <f>'Matrice Var-Covar'!AI104</f>
        <v>1.7013441056629719E-2</v>
      </c>
      <c r="AK68" s="99">
        <f>'Matrice Var-Covar'!AJ104</f>
        <v>6.2804775088952259E-3</v>
      </c>
      <c r="AL68" s="99">
        <f>'Matrice Var-Covar'!AK104</f>
        <v>-1.8156134642629516E-3</v>
      </c>
      <c r="AM68" s="99">
        <f>'Matrice Var-Covar'!AL104</f>
        <v>9.9844576057853667E-3</v>
      </c>
      <c r="AN68" s="99">
        <f>'Matrice Var-Covar'!AM104</f>
        <v>2.12408034081943E-2</v>
      </c>
      <c r="AO68" s="99">
        <f>'Matrice Var-Covar'!AN104</f>
        <v>2.4212131877059423E-2</v>
      </c>
      <c r="AP68" s="99">
        <f>'Matrice Var-Covar'!AO104</f>
        <v>1.29234502649134E-2</v>
      </c>
      <c r="AQ68" s="99">
        <f>'Matrice Var-Covar'!AP104</f>
        <v>3.3769673928026801E-2</v>
      </c>
      <c r="AR68" s="99">
        <f>'Matrice Var-Covar'!AQ104</f>
        <v>1.5678821020028332E-2</v>
      </c>
      <c r="AS68" s="99">
        <f>'Matrice Var-Covar'!AR104</f>
        <v>1.187828835783406E-2</v>
      </c>
      <c r="AT68" s="99">
        <f>'Matrice Var-Covar'!AS104</f>
        <v>-1.0304349575955264E-4</v>
      </c>
      <c r="AU68" s="99">
        <f>'Matrice Var-Covar'!AT104</f>
        <v>5.8968645507700909E-3</v>
      </c>
      <c r="AV68" s="99">
        <f>'Matrice Var-Covar'!AU104</f>
        <v>1.0951192209678554E-2</v>
      </c>
      <c r="AW68" s="99">
        <f>'Matrice Var-Covar'!AV104</f>
        <v>-8.9340848418925419E-3</v>
      </c>
      <c r="AX68" s="99">
        <f>'Matrice Var-Covar'!AW104</f>
        <v>6.5596944456766185E-2</v>
      </c>
      <c r="AY68" s="99">
        <f>'Matrice Var-Covar'!AX104</f>
        <v>3.3095549945127839E-2</v>
      </c>
      <c r="AZ68" s="197">
        <f>'Matrice Var-Covar'!AY104</f>
        <v>1.9520512370122936E-2</v>
      </c>
      <c r="BA68" s="197">
        <f>'Matrice Var-Covar'!AZ104</f>
        <v>2.6153520933935349E-2</v>
      </c>
      <c r="BC68" s="10"/>
      <c r="BD68" s="10"/>
      <c r="BM68" s="26"/>
      <c r="BN68" s="26"/>
      <c r="BO68" s="26"/>
      <c r="BP68" s="26"/>
      <c r="BQ68" s="26"/>
    </row>
    <row r="69" spans="1:69" ht="14" thickBot="1">
      <c r="C69" s="25" t="str">
        <f>'Matrice Var-Covar'!B105</f>
        <v>SAINT-GOBAIN</v>
      </c>
      <c r="D69" s="99">
        <f>'Matrice Var-Covar'!C105</f>
        <v>1.7821925495722892E-2</v>
      </c>
      <c r="E69" s="99">
        <f>'Matrice Var-Covar'!D105</f>
        <v>3.5127440964936654E-2</v>
      </c>
      <c r="F69" s="99">
        <f>'Matrice Var-Covar'!E105</f>
        <v>2.2371412792409166E-2</v>
      </c>
      <c r="G69" s="99">
        <f>'Matrice Var-Covar'!F105</f>
        <v>1.145829267903231E-2</v>
      </c>
      <c r="H69" s="99">
        <f>'Matrice Var-Covar'!G105</f>
        <v>2.7832190856520365E-2</v>
      </c>
      <c r="I69" s="99">
        <f>'Matrice Var-Covar'!H105</f>
        <v>2.0825192082027794E-2</v>
      </c>
      <c r="J69" s="99">
        <f>'Matrice Var-Covar'!I105</f>
        <v>4.019956119203455E-2</v>
      </c>
      <c r="K69" s="99">
        <f>'Matrice Var-Covar'!J105</f>
        <v>2.198412285954339E-3</v>
      </c>
      <c r="L69" s="99">
        <f>'Matrice Var-Covar'!K105</f>
        <v>3.1922205216090786E-2</v>
      </c>
      <c r="M69" s="99">
        <f>'Matrice Var-Covar'!L105</f>
        <v>1.1909318508626917E-2</v>
      </c>
      <c r="N69" s="99">
        <f>'Matrice Var-Covar'!M105</f>
        <v>4.5867081693538363E-2</v>
      </c>
      <c r="O69" s="99">
        <f>'Matrice Var-Covar'!N105</f>
        <v>4.4330794715915424E-2</v>
      </c>
      <c r="P69" s="99">
        <f>'Matrice Var-Covar'!O105</f>
        <v>3.6970253046914023E-2</v>
      </c>
      <c r="Q69" s="99">
        <f>'Matrice Var-Covar'!P105</f>
        <v>1.0859449614974127E-2</v>
      </c>
      <c r="R69" s="99">
        <f>'Matrice Var-Covar'!Q105</f>
        <v>3.0871770319019852E-2</v>
      </c>
      <c r="S69" s="99">
        <f>'Matrice Var-Covar'!R105</f>
        <v>4.4520870026949641E-2</v>
      </c>
      <c r="T69" s="99">
        <f>'Matrice Var-Covar'!S105</f>
        <v>3.9942379132935468E-2</v>
      </c>
      <c r="U69" s="99">
        <f>'Matrice Var-Covar'!T105</f>
        <v>1.7545083129420286E-2</v>
      </c>
      <c r="V69" s="99">
        <f>'Matrice Var-Covar'!U105</f>
        <v>5.0847307217090347E-2</v>
      </c>
      <c r="W69" s="99">
        <f>'Matrice Var-Covar'!V105</f>
        <v>2.7519052002526384E-2</v>
      </c>
      <c r="X69" s="99">
        <f>'Matrice Var-Covar'!W105</f>
        <v>3.8687352136015471E-2</v>
      </c>
      <c r="Y69" s="99">
        <f>'Matrice Var-Covar'!X105</f>
        <v>4.9189213457146441E-2</v>
      </c>
      <c r="Z69" s="99">
        <f>'Matrice Var-Covar'!Y105</f>
        <v>3.2693278229521637E-2</v>
      </c>
      <c r="AA69" s="99">
        <f>'Matrice Var-Covar'!Z105</f>
        <v>3.4125526797062364E-2</v>
      </c>
      <c r="AB69" s="99">
        <f>'Matrice Var-Covar'!AA105</f>
        <v>1.7060283186293275E-2</v>
      </c>
      <c r="AC69" s="99">
        <f>'Matrice Var-Covar'!AB105</f>
        <v>7.2176865141702603E-3</v>
      </c>
      <c r="AD69" s="99">
        <f>'Matrice Var-Covar'!AC105</f>
        <v>1.5172417032972943E-2</v>
      </c>
      <c r="AE69" s="99">
        <f>'Matrice Var-Covar'!AD105</f>
        <v>3.7693060598488072E-2</v>
      </c>
      <c r="AF69" s="99">
        <f>'Matrice Var-Covar'!AE105</f>
        <v>7.9188817039330516E-3</v>
      </c>
      <c r="AG69" s="99">
        <f>'Matrice Var-Covar'!AF105</f>
        <v>4.8926269177976989E-2</v>
      </c>
      <c r="AH69" s="99">
        <f>'Matrice Var-Covar'!AG105</f>
        <v>3.7816705926080801E-2</v>
      </c>
      <c r="AI69" s="99">
        <f>'Matrice Var-Covar'!AH105</f>
        <v>1.0232702276511848E-2</v>
      </c>
      <c r="AJ69" s="99">
        <f>'Matrice Var-Covar'!AI105</f>
        <v>2.7076987991946067E-2</v>
      </c>
      <c r="AK69" s="99">
        <f>'Matrice Var-Covar'!AJ105</f>
        <v>1.408939962999186E-2</v>
      </c>
      <c r="AL69" s="99">
        <f>'Matrice Var-Covar'!AK105</f>
        <v>1.8833374616696497E-3</v>
      </c>
      <c r="AM69" s="99">
        <f>'Matrice Var-Covar'!AL105</f>
        <v>4.0675217413540772E-3</v>
      </c>
      <c r="AN69" s="99">
        <f>'Matrice Var-Covar'!AM105</f>
        <v>3.8333214697128068E-2</v>
      </c>
      <c r="AO69" s="99">
        <f>'Matrice Var-Covar'!AN105</f>
        <v>4.106467556757689E-2</v>
      </c>
      <c r="AP69" s="99">
        <f>'Matrice Var-Covar'!AO105</f>
        <v>2.1792329240801878E-2</v>
      </c>
      <c r="AQ69" s="99">
        <f>'Matrice Var-Covar'!AP105</f>
        <v>6.2259107097636809E-2</v>
      </c>
      <c r="AR69" s="99">
        <f>'Matrice Var-Covar'!AQ105</f>
        <v>3.2500699544350219E-2</v>
      </c>
      <c r="AS69" s="99">
        <f>'Matrice Var-Covar'!AR105</f>
        <v>2.3379569394230835E-2</v>
      </c>
      <c r="AT69" s="99">
        <f>'Matrice Var-Covar'!AS105</f>
        <v>-1.0899906050203078E-3</v>
      </c>
      <c r="AU69" s="99">
        <f>'Matrice Var-Covar'!AT105</f>
        <v>1.1563370242821131E-2</v>
      </c>
      <c r="AV69" s="99">
        <f>'Matrice Var-Covar'!AU105</f>
        <v>1.7306553643389996E-2</v>
      </c>
      <c r="AW69" s="99">
        <f>'Matrice Var-Covar'!AV105</f>
        <v>5.5903256252493013E-3</v>
      </c>
      <c r="AX69" s="99">
        <f>'Matrice Var-Covar'!AW105</f>
        <v>3.3095549945127839E-2</v>
      </c>
      <c r="AY69" s="99">
        <f>'Matrice Var-Covar'!AX105</f>
        <v>7.7218931080575967E-2</v>
      </c>
      <c r="AZ69" s="197">
        <f>'Matrice Var-Covar'!AY105</f>
        <v>3.0338456228048243E-2</v>
      </c>
      <c r="BA69" s="197">
        <f>'Matrice Var-Covar'!AZ105</f>
        <v>4.2468994835388386E-2</v>
      </c>
      <c r="BC69" s="10"/>
      <c r="BD69" s="10"/>
      <c r="BM69" s="26"/>
      <c r="BN69" s="26"/>
      <c r="BO69" s="26"/>
      <c r="BP69" s="26"/>
      <c r="BQ69" s="26"/>
    </row>
    <row r="70" spans="1:69" ht="14" thickBot="1">
      <c r="C70" s="25" t="str">
        <f>'Matrice Var-Covar'!B106</f>
        <v>E.ON</v>
      </c>
      <c r="D70" s="99">
        <f>'Matrice Var-Covar'!C106</f>
        <v>1.9731573223240498E-2</v>
      </c>
      <c r="E70" s="99">
        <f>'Matrice Var-Covar'!D106</f>
        <v>2.1127555480910911E-2</v>
      </c>
      <c r="F70" s="99">
        <f>'Matrice Var-Covar'!E106</f>
        <v>2.2330095259837011E-2</v>
      </c>
      <c r="G70" s="99">
        <f>'Matrice Var-Covar'!F106</f>
        <v>1.2285296492988004E-2</v>
      </c>
      <c r="H70" s="99">
        <f>'Matrice Var-Covar'!G106</f>
        <v>2.5859536742312401E-2</v>
      </c>
      <c r="I70" s="99">
        <f>'Matrice Var-Covar'!H106</f>
        <v>1.7293789629398738E-2</v>
      </c>
      <c r="J70" s="99">
        <f>'Matrice Var-Covar'!I106</f>
        <v>3.2836651845044182E-2</v>
      </c>
      <c r="K70" s="99">
        <f>'Matrice Var-Covar'!J106</f>
        <v>4.2764358526688369E-3</v>
      </c>
      <c r="L70" s="99">
        <f>'Matrice Var-Covar'!K106</f>
        <v>3.0011305188556145E-2</v>
      </c>
      <c r="M70" s="99">
        <f>'Matrice Var-Covar'!L106</f>
        <v>9.72984718321563E-3</v>
      </c>
      <c r="N70" s="99">
        <f>'Matrice Var-Covar'!M106</f>
        <v>2.7545165256709345E-2</v>
      </c>
      <c r="O70" s="99">
        <f>'Matrice Var-Covar'!N106</f>
        <v>3.9920964220186983E-2</v>
      </c>
      <c r="P70" s="99">
        <f>'Matrice Var-Covar'!O106</f>
        <v>2.9608755061182546E-2</v>
      </c>
      <c r="Q70" s="99">
        <f>'Matrice Var-Covar'!P106</f>
        <v>6.0402942046261111E-3</v>
      </c>
      <c r="R70" s="99">
        <f>'Matrice Var-Covar'!Q106</f>
        <v>3.1821995331018038E-2</v>
      </c>
      <c r="S70" s="99">
        <f>'Matrice Var-Covar'!R106</f>
        <v>4.1970598662389502E-2</v>
      </c>
      <c r="T70" s="99">
        <f>'Matrice Var-Covar'!S106</f>
        <v>3.0480454440425589E-2</v>
      </c>
      <c r="U70" s="99">
        <f>'Matrice Var-Covar'!T106</f>
        <v>2.2098131447421576E-2</v>
      </c>
      <c r="V70" s="99">
        <f>'Matrice Var-Covar'!U106</f>
        <v>3.5754173490548977E-2</v>
      </c>
      <c r="W70" s="99">
        <f>'Matrice Var-Covar'!V106</f>
        <v>2.4122619206284328E-2</v>
      </c>
      <c r="X70" s="99">
        <f>'Matrice Var-Covar'!W106</f>
        <v>2.4555143130882508E-2</v>
      </c>
      <c r="Y70" s="99">
        <f>'Matrice Var-Covar'!X106</f>
        <v>4.4791269900059716E-2</v>
      </c>
      <c r="Z70" s="99">
        <f>'Matrice Var-Covar'!Y106</f>
        <v>2.5988695002632289E-2</v>
      </c>
      <c r="AA70" s="99">
        <f>'Matrice Var-Covar'!Z106</f>
        <v>2.4049519958646473E-2</v>
      </c>
      <c r="AB70" s="99">
        <f>'Matrice Var-Covar'!AA106</f>
        <v>8.6979012799406567E-3</v>
      </c>
      <c r="AC70" s="99">
        <f>'Matrice Var-Covar'!AB106</f>
        <v>9.513114428420847E-3</v>
      </c>
      <c r="AD70" s="99">
        <f>'Matrice Var-Covar'!AC106</f>
        <v>1.4301004991856429E-2</v>
      </c>
      <c r="AE70" s="99">
        <f>'Matrice Var-Covar'!AD106</f>
        <v>1.9670475402791841E-2</v>
      </c>
      <c r="AF70" s="99">
        <f>'Matrice Var-Covar'!AE106</f>
        <v>1.4956630408014321E-3</v>
      </c>
      <c r="AG70" s="99">
        <f>'Matrice Var-Covar'!AF106</f>
        <v>3.63794112138442E-2</v>
      </c>
      <c r="AH70" s="99">
        <f>'Matrice Var-Covar'!AG106</f>
        <v>2.2323502887341591E-2</v>
      </c>
      <c r="AI70" s="99">
        <f>'Matrice Var-Covar'!AH106</f>
        <v>4.203298985941184E-3</v>
      </c>
      <c r="AJ70" s="99">
        <f>'Matrice Var-Covar'!AI106</f>
        <v>2.5169047892805552E-2</v>
      </c>
      <c r="AK70" s="99">
        <f>'Matrice Var-Covar'!AJ106</f>
        <v>1.5795139579960701E-2</v>
      </c>
      <c r="AL70" s="99">
        <f>'Matrice Var-Covar'!AK106</f>
        <v>1.6756623949572536E-3</v>
      </c>
      <c r="AM70" s="99">
        <f>'Matrice Var-Covar'!AL106</f>
        <v>1.3765188828443032E-2</v>
      </c>
      <c r="AN70" s="99">
        <f>'Matrice Var-Covar'!AM106</f>
        <v>3.1465012165774194E-2</v>
      </c>
      <c r="AO70" s="99">
        <f>'Matrice Var-Covar'!AN106</f>
        <v>3.0910296047836478E-2</v>
      </c>
      <c r="AP70" s="99">
        <f>'Matrice Var-Covar'!AO106</f>
        <v>3.3759914597867542E-2</v>
      </c>
      <c r="AQ70" s="99">
        <f>'Matrice Var-Covar'!AP106</f>
        <v>4.1155173400445381E-2</v>
      </c>
      <c r="AR70" s="99">
        <f>'Matrice Var-Covar'!AQ106</f>
        <v>2.7299640502356719E-2</v>
      </c>
      <c r="AS70" s="99">
        <f>'Matrice Var-Covar'!AR106</f>
        <v>2.2637973522330841E-2</v>
      </c>
      <c r="AT70" s="99">
        <f>'Matrice Var-Covar'!AS106</f>
        <v>-1.0327103759488884E-3</v>
      </c>
      <c r="AU70" s="99">
        <f>'Matrice Var-Covar'!AT106</f>
        <v>1.1994871491667763E-2</v>
      </c>
      <c r="AV70" s="99">
        <f>'Matrice Var-Covar'!AU106</f>
        <v>1.4376647707560242E-2</v>
      </c>
      <c r="AW70" s="99">
        <f>'Matrice Var-Covar'!AV106</f>
        <v>-1.3372856992815289E-3</v>
      </c>
      <c r="AX70" s="99">
        <f>'Matrice Var-Covar'!AW106</f>
        <v>1.9520512370122936E-2</v>
      </c>
      <c r="AY70" s="99">
        <f>'Matrice Var-Covar'!AX106</f>
        <v>3.0338456228048243E-2</v>
      </c>
      <c r="AZ70" s="197">
        <f>'Matrice Var-Covar'!AY106</f>
        <v>7.0300214446282608E-2</v>
      </c>
      <c r="BA70" s="197">
        <f>'Matrice Var-Covar'!AZ106</f>
        <v>3.6037715661926678E-2</v>
      </c>
      <c r="BC70" s="10"/>
      <c r="BD70" s="10"/>
      <c r="BM70" s="26"/>
      <c r="BN70" s="26"/>
      <c r="BO70" s="26"/>
      <c r="BP70" s="26"/>
      <c r="BQ70" s="26"/>
    </row>
    <row r="71" spans="1:69">
      <c r="C71" s="25" t="str">
        <f>'Matrice Var-Covar'!B107</f>
        <v>DEUTSCHE BANK</v>
      </c>
      <c r="D71" s="99">
        <f>'Matrice Var-Covar'!C107</f>
        <v>1.666181118205649E-2</v>
      </c>
      <c r="E71" s="99">
        <f>'Matrice Var-Covar'!D107</f>
        <v>3.9904846021062063E-2</v>
      </c>
      <c r="F71" s="99">
        <f>'Matrice Var-Covar'!E107</f>
        <v>2.7085464253678755E-2</v>
      </c>
      <c r="G71" s="99">
        <f>'Matrice Var-Covar'!F107</f>
        <v>9.4950333390476753E-3</v>
      </c>
      <c r="H71" s="99">
        <f>'Matrice Var-Covar'!G107</f>
        <v>3.4275612752810214E-2</v>
      </c>
      <c r="I71" s="99">
        <f>'Matrice Var-Covar'!H107</f>
        <v>2.6672353449173188E-2</v>
      </c>
      <c r="J71" s="99">
        <f>'Matrice Var-Covar'!I107</f>
        <v>5.3581582126245558E-2</v>
      </c>
      <c r="K71" s="99">
        <f>'Matrice Var-Covar'!J107</f>
        <v>2.9512342328823727E-3</v>
      </c>
      <c r="L71" s="99">
        <f>'Matrice Var-Covar'!K107</f>
        <v>3.7554148248528429E-2</v>
      </c>
      <c r="M71" s="99">
        <f>'Matrice Var-Covar'!L107</f>
        <v>1.7498878996935828E-2</v>
      </c>
      <c r="N71" s="99">
        <f>'Matrice Var-Covar'!M107</f>
        <v>3.3994201497070588E-2</v>
      </c>
      <c r="O71" s="99">
        <f>'Matrice Var-Covar'!N107</f>
        <v>7.3181683159814312E-2</v>
      </c>
      <c r="P71" s="99">
        <f>'Matrice Var-Covar'!O107</f>
        <v>5.0761613591856332E-2</v>
      </c>
      <c r="Q71" s="99">
        <f>'Matrice Var-Covar'!P107</f>
        <v>8.1713267292673128E-3</v>
      </c>
      <c r="R71" s="99">
        <f>'Matrice Var-Covar'!Q107</f>
        <v>2.6469876228444052E-2</v>
      </c>
      <c r="S71" s="99">
        <f>'Matrice Var-Covar'!R107</f>
        <v>7.5588091480070785E-2</v>
      </c>
      <c r="T71" s="99">
        <f>'Matrice Var-Covar'!S107</f>
        <v>6.9598516807032537E-2</v>
      </c>
      <c r="U71" s="99">
        <f>'Matrice Var-Covar'!T107</f>
        <v>2.0285339586383767E-2</v>
      </c>
      <c r="V71" s="99">
        <f>'Matrice Var-Covar'!U107</f>
        <v>5.7551878355381697E-2</v>
      </c>
      <c r="W71" s="99">
        <f>'Matrice Var-Covar'!V107</f>
        <v>2.4074441732413937E-2</v>
      </c>
      <c r="X71" s="99">
        <f>'Matrice Var-Covar'!W107</f>
        <v>5.2089268745952919E-2</v>
      </c>
      <c r="Y71" s="99">
        <f>'Matrice Var-Covar'!X107</f>
        <v>7.9733482155606425E-2</v>
      </c>
      <c r="Z71" s="99">
        <f>'Matrice Var-Covar'!Y107</f>
        <v>3.8583361804378755E-2</v>
      </c>
      <c r="AA71" s="99">
        <f>'Matrice Var-Covar'!Z107</f>
        <v>3.4403625346883848E-2</v>
      </c>
      <c r="AB71" s="99">
        <f>'Matrice Var-Covar'!AA107</f>
        <v>8.354406446894851E-3</v>
      </c>
      <c r="AC71" s="99">
        <f>'Matrice Var-Covar'!AB107</f>
        <v>1.0666377335988835E-2</v>
      </c>
      <c r="AD71" s="99">
        <f>'Matrice Var-Covar'!AC107</f>
        <v>1.7821405059121581E-2</v>
      </c>
      <c r="AE71" s="99">
        <f>'Matrice Var-Covar'!AD107</f>
        <v>3.2408797791446925E-2</v>
      </c>
      <c r="AF71" s="99">
        <f>'Matrice Var-Covar'!AE107</f>
        <v>4.8235104375173848E-3</v>
      </c>
      <c r="AG71" s="99">
        <f>'Matrice Var-Covar'!AF107</f>
        <v>7.5050306619684537E-2</v>
      </c>
      <c r="AH71" s="99">
        <f>'Matrice Var-Covar'!AG107</f>
        <v>4.0288751826395859E-2</v>
      </c>
      <c r="AI71" s="99">
        <f>'Matrice Var-Covar'!AH107</f>
        <v>2.002151253759763E-3</v>
      </c>
      <c r="AJ71" s="99">
        <f>'Matrice Var-Covar'!AI107</f>
        <v>2.5681474286231569E-2</v>
      </c>
      <c r="AK71" s="99">
        <f>'Matrice Var-Covar'!AJ107</f>
        <v>1.5459287543318562E-2</v>
      </c>
      <c r="AL71" s="99">
        <f>'Matrice Var-Covar'!AK107</f>
        <v>3.3513465908086917E-3</v>
      </c>
      <c r="AM71" s="99">
        <f>'Matrice Var-Covar'!AL107</f>
        <v>6.5911058406836337E-3</v>
      </c>
      <c r="AN71" s="99">
        <f>'Matrice Var-Covar'!AM107</f>
        <v>5.7508257410075606E-2</v>
      </c>
      <c r="AO71" s="99">
        <f>'Matrice Var-Covar'!AN107</f>
        <v>3.7688604752413403E-2</v>
      </c>
      <c r="AP71" s="99">
        <f>'Matrice Var-Covar'!AO107</f>
        <v>2.9385878872684228E-2</v>
      </c>
      <c r="AQ71" s="99">
        <f>'Matrice Var-Covar'!AP107</f>
        <v>9.8245982955425221E-2</v>
      </c>
      <c r="AR71" s="99">
        <f>'Matrice Var-Covar'!AQ107</f>
        <v>3.8948304808865901E-2</v>
      </c>
      <c r="AS71" s="99">
        <f>'Matrice Var-Covar'!AR107</f>
        <v>2.7911852086245401E-2</v>
      </c>
      <c r="AT71" s="99">
        <f>'Matrice Var-Covar'!AS107</f>
        <v>-3.767604650854984E-3</v>
      </c>
      <c r="AU71" s="99">
        <f>'Matrice Var-Covar'!AT107</f>
        <v>1.4725459145297999E-2</v>
      </c>
      <c r="AV71" s="99">
        <f>'Matrice Var-Covar'!AU107</f>
        <v>2.3480755329922484E-2</v>
      </c>
      <c r="AW71" s="99">
        <f>'Matrice Var-Covar'!AV107</f>
        <v>-4.6617063169557407E-4</v>
      </c>
      <c r="AX71" s="99">
        <f>'Matrice Var-Covar'!AW107</f>
        <v>2.6153520933935349E-2</v>
      </c>
      <c r="AY71" s="99">
        <f>'Matrice Var-Covar'!AX107</f>
        <v>4.2468994835388386E-2</v>
      </c>
      <c r="AZ71" s="197">
        <f>'Matrice Var-Covar'!AY107</f>
        <v>3.6037715661926678E-2</v>
      </c>
      <c r="BA71" s="197">
        <f>'Matrice Var-Covar'!AZ107</f>
        <v>0.12939558653813243</v>
      </c>
      <c r="BC71" s="10"/>
      <c r="BD71" s="10"/>
      <c r="BM71" s="26"/>
      <c r="BN71" s="26"/>
      <c r="BO71" s="26"/>
      <c r="BP71" s="26"/>
      <c r="BQ71" s="26"/>
    </row>
    <row r="72" spans="1:69" ht="14" thickBot="1">
      <c r="C72" s="2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26"/>
      <c r="BA72" s="198"/>
      <c r="BC72" s="33" t="s">
        <v>1</v>
      </c>
      <c r="BD72" s="10"/>
    </row>
    <row r="73" spans="1:69" ht="18" thickTop="1" thickBot="1">
      <c r="C73" s="34" t="s">
        <v>13</v>
      </c>
      <c r="D73" s="31">
        <f>D9*SUMPRODUCT($D$9:$BA$9,D22:BA22)</f>
        <v>0</v>
      </c>
      <c r="E73" s="31">
        <f>E9*SUMPRODUCT($D$9:$BA$9,D23:BA23)</f>
        <v>0</v>
      </c>
      <c r="F73" s="31">
        <f>F9*SUMPRODUCT($D$9:$BA$9,D24:BA24)</f>
        <v>0</v>
      </c>
      <c r="G73" s="31">
        <f>G9*SUMPRODUCT($D$9:$BA$9,$D25:$BA25)</f>
        <v>4.571547503650974E-4</v>
      </c>
      <c r="H73" s="31">
        <f>H9*SUMPRODUCT($D$9:$BA$9,$D26:$BA26)</f>
        <v>0</v>
      </c>
      <c r="I73" s="31">
        <f>I9*SUMPRODUCT($D$9:$BA$9,$D27:$BA27)</f>
        <v>0</v>
      </c>
      <c r="J73" s="31">
        <f>J9*SUMPRODUCT($D$9:$BA$9,$D28:$BA28)</f>
        <v>0</v>
      </c>
      <c r="K73" s="31">
        <f>K9*SUMPRODUCT($D$9:$BA$9,$D29:$BA29)</f>
        <v>8.1731307645600842E-5</v>
      </c>
      <c r="L73" s="31">
        <f>L9*SUMPRODUCT($D$9:$BA$9,$D30:$BA30)</f>
        <v>0</v>
      </c>
      <c r="M73" s="31">
        <f>M9*SUMPRODUCT($D$9:$BA$9,$D31:$BA31)</f>
        <v>1.7222242631482301E-5</v>
      </c>
      <c r="N73" s="31">
        <f>N9*SUMPRODUCT($D$9:$BA$9,$D32:$BA32)</f>
        <v>0</v>
      </c>
      <c r="O73" s="31">
        <f>O9*SUMPRODUCT($D$9:$BA$9,$D33:$BA33)</f>
        <v>0</v>
      </c>
      <c r="P73" s="31">
        <f>P9*SUMPRODUCT($D$9:$BA$9,$D34:$BA34)</f>
        <v>0</v>
      </c>
      <c r="Q73" s="31">
        <f>Q9*SUMPRODUCT($D$9:$BA$9,$D35:$BA35)</f>
        <v>0</v>
      </c>
      <c r="R73" s="31">
        <f>R9*SUMPRODUCT($D$9:$BA$9,$D36:$BA36)</f>
        <v>0</v>
      </c>
      <c r="S73" s="31">
        <f>S9*SUMPRODUCT($D$9:$BA$9,$D37:$BA37)</f>
        <v>0</v>
      </c>
      <c r="T73" s="31">
        <f>T9*SUMPRODUCT($D$9:$BA$9,$D38:$BA38)</f>
        <v>0</v>
      </c>
      <c r="U73" s="31">
        <f>U9*SUMPRODUCT($D$9:$BA$9,$D39:$BA39)</f>
        <v>0</v>
      </c>
      <c r="V73" s="31">
        <f>V9*SUMPRODUCT($D$9:$BA$9,$D40:$BA40)</f>
        <v>0</v>
      </c>
      <c r="W73" s="31">
        <f>W9*SUMPRODUCT($D$9:$BA$9,$D41:$BA41)</f>
        <v>2.8978814228231898E-4</v>
      </c>
      <c r="X73" s="31">
        <f>X9*SUMPRODUCT($D$9:$BA$9,$D42:$BA42)</f>
        <v>0</v>
      </c>
      <c r="Y73" s="31">
        <f>Y9*SUMPRODUCT($D$9:$BA$9,$D43:$BA43)</f>
        <v>0</v>
      </c>
      <c r="Z73" s="31">
        <f>Z9*SUMPRODUCT($D$9:$BA$9,$D44:$BA44)</f>
        <v>0</v>
      </c>
      <c r="AA73" s="31">
        <f>AA9*SUMPRODUCT($D$9:$BA$9,$D45:$BA45)</f>
        <v>0</v>
      </c>
      <c r="AB73" s="31">
        <f>AB9*SUMPRODUCT($D$9:$BA$9,$D46:$BA46)</f>
        <v>0</v>
      </c>
      <c r="AC73" s="31">
        <f>AC9*SUMPRODUCT($D$9:$BA$9,$D47:$BA47)</f>
        <v>1.3422200715674365E-3</v>
      </c>
      <c r="AD73" s="31">
        <f>AD9*SUMPRODUCT($D$9:$BA$9,$D48:$BA48)</f>
        <v>5.4203869234070777E-4</v>
      </c>
      <c r="AE73" s="31">
        <f>AE9*SUMPRODUCT($D$9:$BA$9,$D49:$BA49)</f>
        <v>0</v>
      </c>
      <c r="AF73" s="31">
        <f>AF9*SUMPRODUCT($D$9:$BA$9,$D50:$BA50)</f>
        <v>2.3085094070910989E-4</v>
      </c>
      <c r="AG73" s="31">
        <f>AG9*SUMPRODUCT($D$9:$BA$9,$D51:$BA51)</f>
        <v>0</v>
      </c>
      <c r="AH73" s="31">
        <f>AH9*SUMPRODUCT($D$9:$BA$9,$D52:$BA52)</f>
        <v>0</v>
      </c>
      <c r="AI73" s="31">
        <f>AI9*SUMPRODUCT($D$9:$BA$9,$D53:$BA53)</f>
        <v>0</v>
      </c>
      <c r="AJ73" s="31">
        <f>AJ9*SUMPRODUCT($D$9:$BA$9,$D54:$BA54)</f>
        <v>0</v>
      </c>
      <c r="AK73" s="31">
        <f>AK9*SUMPRODUCT($D$9:$BA$9,$D55:$BA55)</f>
        <v>4.4064778872054201E-4</v>
      </c>
      <c r="AL73" s="31">
        <f>AL9*SUMPRODUCT($D$9:$BA$9,$D56:$BA56)</f>
        <v>5.1437075042566149E-4</v>
      </c>
      <c r="AM73" s="31">
        <f>AM9*SUMPRODUCT($D$9:$BA$9,$D57:$BA57)</f>
        <v>1.1282265828781648E-3</v>
      </c>
      <c r="AN73" s="31">
        <f>AN9*SUMPRODUCT($D$9:$BA$9,$D58:$BA58)</f>
        <v>0</v>
      </c>
      <c r="AO73" s="31">
        <f>AO9*SUMPRODUCT($D$9:$BA$9,$D59:$BA59)</f>
        <v>0</v>
      </c>
      <c r="AP73" s="31">
        <f>AP9*SUMPRODUCT($D$9:$BA$9,$D60:$BA60)</f>
        <v>0</v>
      </c>
      <c r="AQ73" s="31">
        <f>AQ9*SUMPRODUCT($D$9:$BA$9,$D61:$BA61)</f>
        <v>0</v>
      </c>
      <c r="AR73" s="31">
        <f>AR9*SUMPRODUCT($D$9:$BA$9,$D62:$BA62)</f>
        <v>0</v>
      </c>
      <c r="AS73" s="31">
        <f>AS9*SUMPRODUCT($D$9:$BA$9,$D63:$BA63)</f>
        <v>4.5672925455426488E-4</v>
      </c>
      <c r="AT73" s="31">
        <f>AT9*SUMPRODUCT($D$9:$BA$9,$D64:$BA64)</f>
        <v>3.0201710567266524E-4</v>
      </c>
      <c r="AU73" s="31">
        <f>AU9*SUMPRODUCT($D$9:$BA$9,$D65:$BA65)</f>
        <v>1.0175068351134869E-3</v>
      </c>
      <c r="AV73" s="31">
        <f>AV9*SUMPRODUCT($D$9:$BA$9,$D66:$BA66)</f>
        <v>9.8030299287086848E-5</v>
      </c>
      <c r="AW73" s="31">
        <f>AW9*SUMPRODUCT($D$9:$BA$9,$D67:$BA67)</f>
        <v>2.3093573275629296E-4</v>
      </c>
      <c r="AX73" s="31">
        <f>AX9*SUMPRODUCT($D$9:$BA$9,$D68:$BA68)</f>
        <v>1.4515536801594408E-4</v>
      </c>
      <c r="AY73" s="31">
        <f>AY9*SUMPRODUCT($D$9:$BA$9,$D69:$BA69)</f>
        <v>0</v>
      </c>
      <c r="AZ73" s="26">
        <f>AZ9*SUMPRODUCT($D$9:$BA$9,$D70:$BA70)</f>
        <v>0</v>
      </c>
      <c r="BA73" s="26">
        <f>BA9*SUMPRODUCT($D$9:$BA$9,$D71:$BA71)</f>
        <v>0</v>
      </c>
      <c r="BC73" s="35" t="s">
        <v>2</v>
      </c>
      <c r="BD73" s="36">
        <f>SUM(D73:BA73)</f>
        <v>7.2946258649658627E-3</v>
      </c>
    </row>
    <row r="74" spans="1:69" ht="15" thickTop="1" thickBot="1">
      <c r="C74" s="2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201"/>
      <c r="BA74" s="199"/>
      <c r="BC74" s="8" t="s">
        <v>15</v>
      </c>
      <c r="BD74" s="38">
        <f>SQRT(BD73)</f>
        <v>8.5408581916373391E-2</v>
      </c>
      <c r="BE74" s="81"/>
      <c r="BF74" s="24"/>
    </row>
    <row r="75" spans="1:69" ht="15" thickTop="1" thickBot="1">
      <c r="C75" s="40" t="s">
        <v>12</v>
      </c>
      <c r="D75" s="41">
        <f>D9*D18</f>
        <v>0</v>
      </c>
      <c r="E75" s="41">
        <f t="shared" ref="E75:BA75" si="11">E9*E18</f>
        <v>0</v>
      </c>
      <c r="F75" s="41">
        <f t="shared" si="11"/>
        <v>0</v>
      </c>
      <c r="G75" s="41">
        <f t="shared" si="11"/>
        <v>7.8315017280996425E-3</v>
      </c>
      <c r="H75" s="41">
        <f t="shared" si="11"/>
        <v>0</v>
      </c>
      <c r="I75" s="41">
        <f t="shared" si="11"/>
        <v>0</v>
      </c>
      <c r="J75" s="41">
        <f t="shared" si="11"/>
        <v>0</v>
      </c>
      <c r="K75" s="41">
        <f>K9*K18</f>
        <v>1.4129543700897034E-3</v>
      </c>
      <c r="L75" s="41">
        <f t="shared" si="11"/>
        <v>0</v>
      </c>
      <c r="M75" s="41">
        <f t="shared" si="11"/>
        <v>1.4056364235917956E-4</v>
      </c>
      <c r="N75" s="41">
        <f t="shared" si="11"/>
        <v>0</v>
      </c>
      <c r="O75" s="41">
        <f t="shared" si="11"/>
        <v>0</v>
      </c>
      <c r="P75" s="41">
        <f t="shared" si="11"/>
        <v>0</v>
      </c>
      <c r="Q75" s="41">
        <f t="shared" si="11"/>
        <v>0</v>
      </c>
      <c r="R75" s="41">
        <f>R9*R18</f>
        <v>0</v>
      </c>
      <c r="S75" s="41">
        <f t="shared" si="11"/>
        <v>0</v>
      </c>
      <c r="T75" s="41">
        <f t="shared" si="11"/>
        <v>0</v>
      </c>
      <c r="U75" s="41">
        <f t="shared" si="11"/>
        <v>0</v>
      </c>
      <c r="V75" s="41">
        <f t="shared" si="11"/>
        <v>0</v>
      </c>
      <c r="W75" s="41">
        <f t="shared" si="11"/>
        <v>2.3316029126698762E-3</v>
      </c>
      <c r="X75" s="41">
        <f t="shared" si="11"/>
        <v>0</v>
      </c>
      <c r="Y75" s="41">
        <f t="shared" si="11"/>
        <v>0</v>
      </c>
      <c r="Z75" s="41">
        <f>Z9*Z18</f>
        <v>0</v>
      </c>
      <c r="AA75" s="41">
        <f t="shared" si="11"/>
        <v>0</v>
      </c>
      <c r="AB75" s="41">
        <f t="shared" si="11"/>
        <v>0</v>
      </c>
      <c r="AC75" s="41">
        <f>AC9*AC18</f>
        <v>1.4713798519645221E-2</v>
      </c>
      <c r="AD75" s="41">
        <f t="shared" si="11"/>
        <v>7.7719257311740031E-3</v>
      </c>
      <c r="AE75" s="41">
        <f t="shared" si="11"/>
        <v>0</v>
      </c>
      <c r="AF75" s="41">
        <f t="shared" si="11"/>
        <v>1.2569551863434068E-3</v>
      </c>
      <c r="AG75" s="41">
        <f t="shared" si="11"/>
        <v>0</v>
      </c>
      <c r="AH75" s="41">
        <f t="shared" si="11"/>
        <v>0</v>
      </c>
      <c r="AI75" s="41">
        <f t="shared" si="11"/>
        <v>0</v>
      </c>
      <c r="AJ75" s="41">
        <f t="shared" si="11"/>
        <v>0</v>
      </c>
      <c r="AK75" s="41">
        <f t="shared" si="11"/>
        <v>1.4630747356281087E-3</v>
      </c>
      <c r="AL75" s="41">
        <f t="shared" si="11"/>
        <v>-2.1700840490684699E-4</v>
      </c>
      <c r="AM75" s="41">
        <f t="shared" si="11"/>
        <v>2.4816800043762459E-2</v>
      </c>
      <c r="AN75" s="41">
        <f t="shared" si="11"/>
        <v>0</v>
      </c>
      <c r="AO75" s="41">
        <f t="shared" si="11"/>
        <v>0</v>
      </c>
      <c r="AP75" s="41">
        <f t="shared" si="11"/>
        <v>0</v>
      </c>
      <c r="AQ75" s="41">
        <f t="shared" si="11"/>
        <v>0</v>
      </c>
      <c r="AR75" s="41">
        <f t="shared" si="11"/>
        <v>0</v>
      </c>
      <c r="AS75" s="41">
        <f t="shared" si="11"/>
        <v>5.4387717624183882E-3</v>
      </c>
      <c r="AT75" s="41">
        <f t="shared" si="11"/>
        <v>1.2839579894627193E-3</v>
      </c>
      <c r="AU75" s="41">
        <f t="shared" si="11"/>
        <v>2.2468930704834533E-2</v>
      </c>
      <c r="AV75" s="41">
        <f t="shared" si="11"/>
        <v>1.0426298196176209E-3</v>
      </c>
      <c r="AW75" s="41">
        <f t="shared" si="11"/>
        <v>3.5263685333937879E-4</v>
      </c>
      <c r="AX75" s="41">
        <f t="shared" si="11"/>
        <v>1.5277506611163362E-3</v>
      </c>
      <c r="AY75" s="41">
        <f t="shared" si="11"/>
        <v>0</v>
      </c>
      <c r="AZ75" s="200">
        <f t="shared" si="11"/>
        <v>0</v>
      </c>
      <c r="BA75" s="200">
        <f t="shared" si="11"/>
        <v>0</v>
      </c>
      <c r="BC75" s="42" t="s">
        <v>16</v>
      </c>
      <c r="BD75" s="43">
        <f>SUM(D75:BA75)</f>
        <v>9.3636846255653744E-2</v>
      </c>
      <c r="BE75" s="81"/>
      <c r="BF75" s="266"/>
    </row>
    <row r="77" spans="1:69">
      <c r="A77" s="45" t="s">
        <v>14</v>
      </c>
      <c r="B77" s="46"/>
      <c r="C77" s="46"/>
      <c r="D77" s="46"/>
      <c r="E77" s="46"/>
      <c r="F77" s="46"/>
      <c r="G77" s="24"/>
      <c r="H77" s="24"/>
      <c r="I77" s="24"/>
      <c r="J77" s="24"/>
      <c r="K77" s="24"/>
      <c r="L77" s="24"/>
      <c r="M77" s="24"/>
      <c r="O77" s="24"/>
      <c r="P77" s="107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BB77" s="24"/>
      <c r="BC77" s="2" t="s">
        <v>176</v>
      </c>
      <c r="BD77" s="44">
        <f>'Taux sans risque'!B1</f>
        <v>2.8458729702970299E-2</v>
      </c>
    </row>
    <row r="78" spans="1:69">
      <c r="A78" s="47" t="s">
        <v>179</v>
      </c>
      <c r="B78" s="47" t="s">
        <v>140</v>
      </c>
      <c r="C78" s="47" t="s">
        <v>15</v>
      </c>
      <c r="D78" s="47" t="s">
        <v>3</v>
      </c>
      <c r="E78" s="47" t="s">
        <v>177</v>
      </c>
      <c r="F78" s="47" t="s">
        <v>21</v>
      </c>
      <c r="G78" s="80"/>
      <c r="H78" s="80"/>
      <c r="I78" s="80"/>
      <c r="J78" s="80"/>
      <c r="K78" s="80"/>
      <c r="L78" s="80"/>
      <c r="M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24" t="s">
        <v>177</v>
      </c>
      <c r="BD78" s="2">
        <f>(BD75-BD77)/BD74</f>
        <v>0.76313310782400867</v>
      </c>
      <c r="BE78" s="105"/>
      <c r="BF78" s="106"/>
    </row>
    <row r="79" spans="1:69">
      <c r="A79" s="117">
        <v>20000000</v>
      </c>
      <c r="B79" s="2">
        <f>C2</f>
        <v>16</v>
      </c>
      <c r="C79" s="48">
        <f>BD74</f>
        <v>8.5408581916373391E-2</v>
      </c>
      <c r="D79" s="48">
        <f>BD75</f>
        <v>9.3636846255653744E-2</v>
      </c>
      <c r="E79" s="105">
        <f>IFERROR((D79-$BD$77)/C79,"")</f>
        <v>0.76313310782400867</v>
      </c>
      <c r="F79" s="117">
        <f>C4</f>
        <v>50739.773688284702</v>
      </c>
      <c r="G79" s="81"/>
      <c r="H79" s="81"/>
      <c r="I79" s="81"/>
      <c r="J79" s="81"/>
      <c r="K79" s="81"/>
      <c r="L79" s="81"/>
      <c r="M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24"/>
    </row>
    <row r="80" spans="1:69">
      <c r="C80" s="49"/>
      <c r="D80" s="49"/>
      <c r="E80" s="82"/>
      <c r="F80" s="82"/>
      <c r="G80" s="82"/>
      <c r="H80" s="82"/>
      <c r="I80" s="82"/>
      <c r="J80" s="82"/>
      <c r="K80" s="82"/>
      <c r="L80" s="82"/>
      <c r="M80" s="82"/>
      <c r="O80" s="103"/>
      <c r="P80" s="108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24"/>
    </row>
    <row r="81" spans="1:56">
      <c r="A81" s="50" t="s">
        <v>141</v>
      </c>
      <c r="B81" s="51"/>
      <c r="C81" s="51"/>
      <c r="D81" s="51"/>
      <c r="E81" s="51"/>
      <c r="F81" s="51"/>
      <c r="G81" s="24"/>
      <c r="H81" s="24"/>
      <c r="I81" s="24"/>
      <c r="J81" s="24"/>
      <c r="K81" s="24"/>
      <c r="L81" s="24"/>
      <c r="M81" s="24"/>
      <c r="O81" s="103"/>
      <c r="P81" s="108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BB81" s="24"/>
      <c r="BC81" s="24"/>
      <c r="BD81" s="24"/>
    </row>
    <row r="82" spans="1:56">
      <c r="A82" s="52"/>
      <c r="B82" s="52"/>
      <c r="C82" s="52" t="s">
        <v>4</v>
      </c>
      <c r="D82" s="52" t="s">
        <v>5</v>
      </c>
      <c r="E82" s="52"/>
      <c r="F82" s="52"/>
      <c r="G82" s="24"/>
      <c r="H82" s="24"/>
      <c r="I82" s="24"/>
      <c r="J82" s="24"/>
      <c r="K82" s="24"/>
      <c r="L82" s="24"/>
      <c r="M82" s="24"/>
      <c r="O82" s="103"/>
      <c r="P82" s="108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BB82" s="24"/>
      <c r="BC82" s="24"/>
      <c r="BD82" s="24"/>
    </row>
    <row r="83" spans="1:56">
      <c r="A83" s="53" t="s">
        <v>179</v>
      </c>
      <c r="B83" s="53" t="s">
        <v>140</v>
      </c>
      <c r="C83" s="53" t="s">
        <v>15</v>
      </c>
      <c r="D83" s="53" t="s">
        <v>3</v>
      </c>
      <c r="E83" s="53" t="s">
        <v>177</v>
      </c>
      <c r="F83" s="53" t="s">
        <v>21</v>
      </c>
      <c r="G83" s="83" t="s">
        <v>183</v>
      </c>
      <c r="H83" s="83"/>
      <c r="I83" s="83"/>
      <c r="J83" s="83"/>
      <c r="K83" s="83"/>
      <c r="L83" s="83"/>
      <c r="M83" s="83"/>
      <c r="O83" s="103"/>
      <c r="P83" s="108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24"/>
    </row>
    <row r="84" spans="1:56">
      <c r="A84" s="77">
        <v>200</v>
      </c>
      <c r="B84" s="2">
        <v>16</v>
      </c>
      <c r="C84" s="48">
        <v>8.5408581916373391E-2</v>
      </c>
      <c r="D84" s="48">
        <v>-0.91249283170249351</v>
      </c>
      <c r="E84" s="105">
        <v>-11.017061052796581</v>
      </c>
      <c r="F84" s="117">
        <v>201.73333332851226</v>
      </c>
      <c r="G84" s="118">
        <f t="shared" ref="G84:G104" si="12">F84/A84</f>
        <v>1.0086666666425612</v>
      </c>
      <c r="H84" s="48"/>
      <c r="I84" s="48"/>
      <c r="J84" s="48"/>
      <c r="K84" s="48"/>
      <c r="L84" s="48"/>
      <c r="M84" s="48"/>
      <c r="O84" s="103"/>
      <c r="P84" s="10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81"/>
      <c r="BA84" s="81"/>
      <c r="BB84" s="48"/>
      <c r="BC84" s="48"/>
    </row>
    <row r="85" spans="1:56">
      <c r="A85" s="77">
        <v>250</v>
      </c>
      <c r="B85" s="2">
        <v>16</v>
      </c>
      <c r="C85" s="48">
        <v>8.5408581916373391E-2</v>
      </c>
      <c r="D85" s="48">
        <v>-0.71145949836916011</v>
      </c>
      <c r="E85" s="131">
        <v>-8.6632772898232968</v>
      </c>
      <c r="F85" s="117">
        <v>201.90833332730699</v>
      </c>
      <c r="G85" s="118">
        <f t="shared" si="12"/>
        <v>0.80763333330922793</v>
      </c>
      <c r="H85" s="48"/>
      <c r="I85" s="48"/>
      <c r="J85" s="48"/>
      <c r="K85" s="48"/>
      <c r="L85" s="48"/>
      <c r="M85" s="48"/>
      <c r="O85" s="103"/>
      <c r="P85" s="10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81"/>
      <c r="BA85" s="81"/>
      <c r="BB85" s="48"/>
      <c r="BC85" s="48"/>
    </row>
    <row r="86" spans="1:56">
      <c r="A86" s="77">
        <v>300</v>
      </c>
      <c r="B86" s="2">
        <v>16</v>
      </c>
      <c r="C86" s="48">
        <v>8.5408581916373391E-2</v>
      </c>
      <c r="D86" s="48">
        <v>-0.57743727614693785</v>
      </c>
      <c r="E86" s="131">
        <v>-7.0940881145077741</v>
      </c>
      <c r="F86" s="117">
        <v>202.08333332610178</v>
      </c>
      <c r="G86" s="118">
        <f t="shared" si="12"/>
        <v>0.67361111108700589</v>
      </c>
      <c r="K86" s="48"/>
      <c r="L86" s="48"/>
      <c r="M86" s="48"/>
      <c r="O86" s="103"/>
      <c r="P86" s="10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81"/>
      <c r="BA86" s="81"/>
      <c r="BB86" s="48"/>
      <c r="BC86" s="48"/>
    </row>
    <row r="87" spans="1:56">
      <c r="A87" s="117">
        <v>350</v>
      </c>
      <c r="B87" s="2">
        <v>16</v>
      </c>
      <c r="C87" s="48">
        <v>8.5408581916373391E-2</v>
      </c>
      <c r="D87" s="48">
        <v>-0.48170711741677913</v>
      </c>
      <c r="E87" s="131">
        <v>-5.973238703568116</v>
      </c>
      <c r="F87" s="117">
        <v>202.25833332489648</v>
      </c>
      <c r="G87" s="118">
        <f t="shared" si="12"/>
        <v>0.57788095235684711</v>
      </c>
      <c r="H87" s="24"/>
      <c r="I87" s="24"/>
      <c r="J87" s="24"/>
      <c r="K87" s="48"/>
      <c r="L87" s="48"/>
      <c r="M87" s="48"/>
      <c r="O87" s="103"/>
      <c r="P87" s="10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81"/>
      <c r="BA87" s="81"/>
      <c r="BB87" s="48"/>
      <c r="BC87" s="48"/>
    </row>
    <row r="88" spans="1:56">
      <c r="A88" s="77">
        <v>400</v>
      </c>
      <c r="B88" s="2">
        <v>16</v>
      </c>
      <c r="C88" s="48">
        <v>8.5408581916373391E-2</v>
      </c>
      <c r="D88" s="48">
        <v>-0.40990949836916013</v>
      </c>
      <c r="E88" s="131">
        <v>-5.1326016453633727</v>
      </c>
      <c r="F88" s="117">
        <v>202.43333332369122</v>
      </c>
      <c r="G88" s="118">
        <f t="shared" si="12"/>
        <v>0.50608333330922806</v>
      </c>
      <c r="K88" s="48"/>
      <c r="L88" s="48"/>
      <c r="M88" s="48"/>
      <c r="O88" s="103"/>
      <c r="P88" s="10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81"/>
      <c r="BA88" s="81"/>
      <c r="BB88" s="48"/>
      <c r="BC88" s="48"/>
    </row>
    <row r="89" spans="1:56">
      <c r="A89" s="77">
        <v>450</v>
      </c>
      <c r="B89" s="2">
        <v>16</v>
      </c>
      <c r="C89" s="48">
        <v>8.5408581916373391E-2</v>
      </c>
      <c r="D89" s="48">
        <v>-0.35406690577656752</v>
      </c>
      <c r="E89" s="131">
        <v>-4.4787728223152374</v>
      </c>
      <c r="F89" s="117">
        <v>202.60833332248598</v>
      </c>
      <c r="G89" s="118">
        <f t="shared" si="12"/>
        <v>0.4502407407166355</v>
      </c>
      <c r="O89" s="103"/>
      <c r="P89" s="108"/>
    </row>
    <row r="90" spans="1:56">
      <c r="A90" s="77">
        <v>500</v>
      </c>
      <c r="B90" s="2">
        <v>16</v>
      </c>
      <c r="C90" s="48">
        <v>8.5408581916373391E-2</v>
      </c>
      <c r="D90" s="48">
        <v>-0.30939283170249343</v>
      </c>
      <c r="E90" s="131">
        <v>-3.95570976387673</v>
      </c>
      <c r="F90" s="117">
        <v>202.78333332128068</v>
      </c>
      <c r="G90" s="118">
        <f t="shared" si="12"/>
        <v>0.40556666664256136</v>
      </c>
      <c r="K90" s="49"/>
      <c r="L90" s="49"/>
      <c r="M90" s="49"/>
      <c r="O90" s="103"/>
      <c r="P90" s="108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82"/>
      <c r="BA90" s="82"/>
      <c r="BB90" s="49"/>
      <c r="BC90" s="49"/>
    </row>
    <row r="91" spans="1:56">
      <c r="A91" s="77">
        <v>600</v>
      </c>
      <c r="B91" s="2">
        <v>16</v>
      </c>
      <c r="C91" s="48">
        <v>8.5408581916373391E-2</v>
      </c>
      <c r="D91" s="48">
        <v>-0.2423817205913823</v>
      </c>
      <c r="E91" s="105">
        <v>-3.1711151762189687</v>
      </c>
      <c r="F91" s="117">
        <v>203.13333331887017</v>
      </c>
      <c r="G91" s="118">
        <f t="shared" si="12"/>
        <v>0.33855555553145028</v>
      </c>
      <c r="O91" s="103"/>
      <c r="P91" s="108"/>
    </row>
    <row r="92" spans="1:56">
      <c r="A92" s="125">
        <v>700</v>
      </c>
      <c r="B92" s="126">
        <v>16</v>
      </c>
      <c r="C92" s="127">
        <v>8.5408581916373391E-2</v>
      </c>
      <c r="D92" s="127">
        <v>-0.19451664122630288</v>
      </c>
      <c r="E92" s="128">
        <v>-2.6106904707491383</v>
      </c>
      <c r="F92" s="117">
        <v>203.48333331645966</v>
      </c>
      <c r="G92" s="118">
        <f t="shared" si="12"/>
        <v>0.29069047616637095</v>
      </c>
      <c r="O92" s="103"/>
      <c r="P92" s="108"/>
    </row>
    <row r="93" spans="1:56">
      <c r="A93" s="125">
        <v>800</v>
      </c>
      <c r="B93" s="126">
        <v>16</v>
      </c>
      <c r="C93" s="127">
        <v>8.5408581916373391E-2</v>
      </c>
      <c r="D93" s="127">
        <v>-0.15861783170249349</v>
      </c>
      <c r="E93" s="128">
        <v>-2.190371941646768</v>
      </c>
      <c r="F93" s="117">
        <v>203.83333331404913</v>
      </c>
      <c r="G93" s="118">
        <f t="shared" si="12"/>
        <v>0.25479166664256142</v>
      </c>
      <c r="O93" s="103"/>
      <c r="P93" s="108"/>
    </row>
    <row r="94" spans="1:56">
      <c r="A94" s="125">
        <v>900</v>
      </c>
      <c r="B94" s="126">
        <v>16</v>
      </c>
      <c r="C94" s="127">
        <v>8.5408581916373391E-2</v>
      </c>
      <c r="D94" s="127">
        <v>-0.13069653540619713</v>
      </c>
      <c r="E94" s="128">
        <v>-1.8634575301226999</v>
      </c>
      <c r="F94" s="117">
        <v>204.18333331163859</v>
      </c>
      <c r="G94" s="118">
        <f t="shared" si="12"/>
        <v>0.22687037034626512</v>
      </c>
      <c r="H94" s="49"/>
      <c r="O94" s="103"/>
      <c r="P94" s="108"/>
    </row>
    <row r="95" spans="1:56">
      <c r="A95" s="125">
        <v>1000</v>
      </c>
      <c r="B95" s="126">
        <v>16</v>
      </c>
      <c r="C95" s="127">
        <v>8.5408581916373391E-2</v>
      </c>
      <c r="D95" s="127">
        <v>-0.10835949836916016</v>
      </c>
      <c r="E95" s="128">
        <v>-1.6019260009034466</v>
      </c>
      <c r="F95" s="117">
        <v>204.53333330922811</v>
      </c>
      <c r="G95" s="118">
        <f t="shared" si="12"/>
        <v>0.2045333333092281</v>
      </c>
      <c r="H95" s="49"/>
      <c r="I95" s="49"/>
      <c r="J95" s="49"/>
      <c r="K95" s="49"/>
      <c r="L95" s="49"/>
      <c r="M95" s="49"/>
      <c r="O95" s="103"/>
      <c r="P95" s="108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82"/>
      <c r="BA95" s="82"/>
      <c r="BB95" s="49"/>
      <c r="BC95" s="49"/>
    </row>
    <row r="96" spans="1:56">
      <c r="A96" s="125">
        <v>1500</v>
      </c>
      <c r="B96" s="126">
        <v>16</v>
      </c>
      <c r="C96" s="127">
        <v>8.5408581916373391E-2</v>
      </c>
      <c r="D96" s="127">
        <v>-4.134838725804893E-2</v>
      </c>
      <c r="E96" s="128">
        <v>-0.81733141324568392</v>
      </c>
      <c r="F96" s="117">
        <v>206.28333329717543</v>
      </c>
      <c r="G96" s="118">
        <f t="shared" si="12"/>
        <v>0.13752222219811697</v>
      </c>
      <c r="H96" s="49"/>
      <c r="O96" s="103"/>
      <c r="P96" s="108"/>
    </row>
    <row r="97" spans="1:55">
      <c r="A97" s="125">
        <v>2000</v>
      </c>
      <c r="B97" s="126">
        <v>16</v>
      </c>
      <c r="C97" s="127">
        <v>8.5408581916373391E-2</v>
      </c>
      <c r="D97" s="127">
        <v>-7.8428317024934104E-3</v>
      </c>
      <c r="E97" s="128">
        <v>-0.42503411941680369</v>
      </c>
      <c r="F97" s="117">
        <v>208.03333328512284</v>
      </c>
      <c r="G97" s="118">
        <f t="shared" si="12"/>
        <v>0.10401666664256141</v>
      </c>
      <c r="H97" s="49"/>
      <c r="O97" s="103"/>
      <c r="P97" s="108"/>
    </row>
    <row r="98" spans="1:55">
      <c r="A98" s="121">
        <v>2500</v>
      </c>
      <c r="B98" s="122">
        <v>16</v>
      </c>
      <c r="C98" s="123">
        <v>8.5408581916373391E-2</v>
      </c>
      <c r="D98" s="123">
        <v>1.2260501630839894E-2</v>
      </c>
      <c r="E98" s="124">
        <v>-0.18965574311947564</v>
      </c>
      <c r="F98" s="117">
        <v>209.78333327307018</v>
      </c>
      <c r="G98" s="118">
        <f t="shared" si="12"/>
        <v>8.391333330922808E-2</v>
      </c>
      <c r="H98" s="49"/>
      <c r="J98" s="49"/>
      <c r="K98" s="49"/>
      <c r="L98" s="49"/>
      <c r="M98" s="49"/>
      <c r="O98" s="103"/>
      <c r="P98" s="108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82"/>
      <c r="BA98" s="82"/>
      <c r="BB98" s="49"/>
      <c r="BC98" s="49"/>
    </row>
    <row r="99" spans="1:55">
      <c r="A99" s="111">
        <v>3000</v>
      </c>
      <c r="B99" s="112">
        <v>16</v>
      </c>
      <c r="C99" s="113">
        <v>8.5408581916373391E-2</v>
      </c>
      <c r="D99" s="113">
        <v>2.5662723853062192E-2</v>
      </c>
      <c r="E99" s="114">
        <v>-3.2736825587922486E-2</v>
      </c>
      <c r="F99" s="117">
        <v>211.53333326101748</v>
      </c>
      <c r="G99" s="118">
        <f t="shared" si="12"/>
        <v>7.0511111087005821E-2</v>
      </c>
      <c r="O99" s="103"/>
      <c r="P99" s="108"/>
    </row>
    <row r="100" spans="1:55">
      <c r="A100" s="111">
        <v>4000</v>
      </c>
      <c r="B100" s="112">
        <v>16</v>
      </c>
      <c r="C100" s="113">
        <v>8.5408581916373391E-2</v>
      </c>
      <c r="D100" s="113">
        <v>4.2415501630839847E-2</v>
      </c>
      <c r="E100" s="114">
        <v>0.16341182132651641</v>
      </c>
      <c r="F100" s="117">
        <v>215.03333323691226</v>
      </c>
      <c r="G100" s="118">
        <f t="shared" si="12"/>
        <v>5.3758333309228065E-2</v>
      </c>
      <c r="O100" s="103"/>
      <c r="P100" s="108"/>
    </row>
    <row r="101" spans="1:55">
      <c r="A101" s="111">
        <v>5000</v>
      </c>
      <c r="B101" s="112">
        <v>16</v>
      </c>
      <c r="C101" s="113">
        <v>8.5408581916373391E-2</v>
      </c>
      <c r="D101" s="113">
        <v>5.2467168297506563E-2</v>
      </c>
      <c r="E101" s="114">
        <v>0.28110100947518118</v>
      </c>
      <c r="F101" s="117">
        <v>218.53333321280698</v>
      </c>
      <c r="G101" s="118">
        <f t="shared" si="12"/>
        <v>4.3706666642561398E-2</v>
      </c>
      <c r="O101" s="103"/>
      <c r="P101" s="108"/>
    </row>
    <row r="102" spans="1:55">
      <c r="A102" s="111">
        <v>10000</v>
      </c>
      <c r="B102" s="112">
        <v>16</v>
      </c>
      <c r="C102" s="113">
        <v>8.5408581916373391E-2</v>
      </c>
      <c r="D102" s="113">
        <v>7.257050163083989E-2</v>
      </c>
      <c r="E102" s="114">
        <v>0.51647938577250951</v>
      </c>
      <c r="F102" s="117">
        <v>236.03333309228071</v>
      </c>
      <c r="G102" s="118">
        <f t="shared" si="12"/>
        <v>2.3603333309228071E-2</v>
      </c>
      <c r="O102" s="103"/>
      <c r="P102" s="108"/>
    </row>
    <row r="103" spans="1:55">
      <c r="A103" s="111">
        <v>15000</v>
      </c>
      <c r="B103" s="112">
        <v>16</v>
      </c>
      <c r="C103" s="113">
        <v>8.5408581916373391E-2</v>
      </c>
      <c r="D103" s="113">
        <v>7.9075573645752212E-2</v>
      </c>
      <c r="E103" s="114">
        <v>0.59264353542765391</v>
      </c>
      <c r="F103" s="117">
        <v>256.47391941473603</v>
      </c>
      <c r="G103" s="118">
        <f t="shared" si="12"/>
        <v>1.7098261294315735E-2</v>
      </c>
      <c r="O103" s="103"/>
      <c r="P103" s="108"/>
    </row>
    <row r="104" spans="1:55">
      <c r="A104" s="111">
        <v>20000</v>
      </c>
      <c r="B104" s="112">
        <v>16</v>
      </c>
      <c r="C104" s="113">
        <v>8.5408581916373391E-2</v>
      </c>
      <c r="D104" s="113">
        <v>8.2191069976685918E-2</v>
      </c>
      <c r="E104" s="114">
        <v>0.62912109144168771</v>
      </c>
      <c r="F104" s="117">
        <v>279.65529926764094</v>
      </c>
      <c r="G104" s="118">
        <f t="shared" si="12"/>
        <v>1.3982764963382048E-2</v>
      </c>
      <c r="I104" s="24"/>
      <c r="J104" s="24"/>
      <c r="K104" s="24"/>
      <c r="L104" s="24"/>
      <c r="M104" s="24"/>
      <c r="N104" s="24"/>
    </row>
    <row r="105" spans="1:55">
      <c r="A105" s="111">
        <v>30000</v>
      </c>
      <c r="B105" s="112">
        <v>16</v>
      </c>
      <c r="C105" s="113">
        <v>8.5408581916373391E-2</v>
      </c>
      <c r="D105" s="113">
        <v>8.5523423762890405E-2</v>
      </c>
      <c r="E105" s="114">
        <v>0.66813770676808804</v>
      </c>
      <c r="F105" s="117">
        <v>319.51233531532779</v>
      </c>
      <c r="G105" s="118">
        <f>F105/A105</f>
        <v>1.0650411177177592E-2</v>
      </c>
      <c r="I105" s="24"/>
      <c r="J105" s="24"/>
      <c r="K105" s="24"/>
      <c r="L105" s="24"/>
      <c r="M105" s="24"/>
      <c r="N105" s="24"/>
    </row>
    <row r="106" spans="1:55">
      <c r="A106" s="136">
        <v>40000</v>
      </c>
      <c r="B106" s="137">
        <v>16</v>
      </c>
      <c r="C106" s="138">
        <v>8.5408581916373391E-2</v>
      </c>
      <c r="D106" s="138">
        <v>8.6753710080862662E-2</v>
      </c>
      <c r="E106" s="139">
        <v>0.68254242220027816</v>
      </c>
      <c r="F106" s="117">
        <v>376.80499436821304</v>
      </c>
      <c r="G106" s="118">
        <f t="shared" ref="G106:G110" si="13">F106/A106</f>
        <v>9.4201248592053269E-3</v>
      </c>
    </row>
    <row r="107" spans="1:55">
      <c r="A107" s="136">
        <v>50000</v>
      </c>
      <c r="B107" s="137">
        <v>16</v>
      </c>
      <c r="C107" s="138">
        <v>8.5408581916373391E-2</v>
      </c>
      <c r="D107" s="138">
        <v>8.7770566290505614E-2</v>
      </c>
      <c r="E107" s="139">
        <v>0.69444820715568922</v>
      </c>
      <c r="F107" s="117">
        <v>420.16343247811898</v>
      </c>
      <c r="G107" s="118">
        <f t="shared" si="13"/>
        <v>8.4032686495623798E-3</v>
      </c>
    </row>
    <row r="108" spans="1:55">
      <c r="A108" s="132">
        <v>100000</v>
      </c>
      <c r="B108" s="133">
        <v>16</v>
      </c>
      <c r="C108" s="134">
        <v>8.5408581916373391E-2</v>
      </c>
      <c r="D108" s="134">
        <v>8.9608166359024161E-2</v>
      </c>
      <c r="E108" s="135">
        <v>0.7159636102602368</v>
      </c>
      <c r="F108" s="117">
        <v>656.56685810438159</v>
      </c>
      <c r="G108" s="118">
        <f t="shared" si="13"/>
        <v>6.5656685810438157E-3</v>
      </c>
      <c r="H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82"/>
      <c r="BA108" s="82"/>
      <c r="BB108" s="49"/>
      <c r="BC108" s="49"/>
    </row>
    <row r="109" spans="1:55">
      <c r="A109" s="132">
        <v>500000</v>
      </c>
      <c r="B109" s="133">
        <v>16</v>
      </c>
      <c r="C109" s="134">
        <v>8.5408581916373391E-2</v>
      </c>
      <c r="D109" s="134">
        <v>9.1123019953280288E-2</v>
      </c>
      <c r="E109" s="135">
        <v>0.73370016038513375</v>
      </c>
      <c r="F109" s="117">
        <v>2525.4074933938714</v>
      </c>
      <c r="G109" s="118">
        <f t="shared" si="13"/>
        <v>5.0508149867877425E-3</v>
      </c>
      <c r="O109" s="49"/>
    </row>
    <row r="110" spans="1:55">
      <c r="A110" s="132">
        <v>750000</v>
      </c>
      <c r="B110" s="133">
        <v>16</v>
      </c>
      <c r="C110" s="134">
        <v>8.5408581916373391E-2</v>
      </c>
      <c r="D110" s="134">
        <v>9.1223696198091148E-2</v>
      </c>
      <c r="E110" s="135">
        <v>0.73487892067539873</v>
      </c>
      <c r="F110" s="117">
        <v>3712.6040564826408</v>
      </c>
      <c r="G110" s="118">
        <f t="shared" si="13"/>
        <v>4.9501387419768547E-3</v>
      </c>
      <c r="O110" s="49"/>
    </row>
    <row r="111" spans="1:55">
      <c r="A111" s="132">
        <v>900000</v>
      </c>
      <c r="B111" s="133">
        <v>16</v>
      </c>
      <c r="C111" s="134">
        <v>8.5408581916373391E-2</v>
      </c>
      <c r="D111" s="134">
        <v>9.1261260377322614E-2</v>
      </c>
      <c r="E111" s="135">
        <v>0.73531873806129378</v>
      </c>
      <c r="F111" s="117">
        <v>4421.3171064708567</v>
      </c>
      <c r="G111" s="118">
        <f>F111/A111</f>
        <v>4.9125745627453966E-3</v>
      </c>
      <c r="P111" s="24"/>
      <c r="Q111" s="24"/>
    </row>
    <row r="112" spans="1:55">
      <c r="A112" s="132">
        <v>1000000</v>
      </c>
      <c r="B112" s="133">
        <v>16</v>
      </c>
      <c r="C112" s="134">
        <v>8.5408581916373391E-2</v>
      </c>
      <c r="D112" s="134">
        <v>9.1266694843686269E-2</v>
      </c>
      <c r="E112" s="135">
        <v>0.73538236710467231</v>
      </c>
      <c r="F112" s="117">
        <v>4907.1400963817305</v>
      </c>
      <c r="G112" s="118">
        <f t="shared" ref="G112:G117" si="14">F112/A112</f>
        <v>4.9071400963817307E-3</v>
      </c>
    </row>
    <row r="113" spans="1:55">
      <c r="A113" s="132">
        <v>2000000</v>
      </c>
      <c r="B113" s="133">
        <v>16</v>
      </c>
      <c r="C113" s="134">
        <v>8.5408581916373391E-2</v>
      </c>
      <c r="D113" s="134">
        <v>9.1278814672505662E-2</v>
      </c>
      <c r="E113" s="135">
        <v>0.73552427121486186</v>
      </c>
      <c r="F113" s="117">
        <v>9790.0405351247609</v>
      </c>
      <c r="G113" s="118">
        <f t="shared" si="14"/>
        <v>4.8950202675623802E-3</v>
      </c>
      <c r="H113" s="24"/>
      <c r="I113" s="24"/>
      <c r="J113" s="24"/>
    </row>
    <row r="114" spans="1:55">
      <c r="A114" s="132">
        <v>5000000</v>
      </c>
      <c r="B114" s="133">
        <v>16</v>
      </c>
      <c r="C114" s="134">
        <v>8.5408581916373391E-2</v>
      </c>
      <c r="D114" s="134">
        <v>9.1983767103255065E-2</v>
      </c>
      <c r="E114" s="135">
        <v>0.74377815407922843</v>
      </c>
      <c r="F114" s="117">
        <v>20950.339184064658</v>
      </c>
      <c r="G114" s="118">
        <f t="shared" si="14"/>
        <v>4.1900678368129319E-3</v>
      </c>
      <c r="H114" s="109" t="s">
        <v>181</v>
      </c>
      <c r="I114" s="109"/>
      <c r="J114" s="109"/>
    </row>
    <row r="115" spans="1:55">
      <c r="A115" s="132">
        <v>7500000</v>
      </c>
      <c r="B115" s="133">
        <v>16</v>
      </c>
      <c r="C115" s="134">
        <v>8.5408581916373391E-2</v>
      </c>
      <c r="D115" s="134">
        <v>9.2391705741246374E-2</v>
      </c>
      <c r="E115" s="135">
        <v>0.74855447314270074</v>
      </c>
      <c r="F115" s="117">
        <v>28365.968991161917</v>
      </c>
      <c r="G115" s="118">
        <f t="shared" si="14"/>
        <v>3.7821291988215889E-3</v>
      </c>
      <c r="H115" s="109" t="s">
        <v>181</v>
      </c>
      <c r="I115" s="109"/>
      <c r="J115" s="109"/>
    </row>
    <row r="116" spans="1:55">
      <c r="A116" s="132">
        <v>10000000</v>
      </c>
      <c r="B116" s="133">
        <v>16</v>
      </c>
      <c r="C116" s="134">
        <v>8.5408581916373391E-2</v>
      </c>
      <c r="D116" s="134">
        <v>9.2814403955354424E-2</v>
      </c>
      <c r="E116" s="135">
        <v>0.75350360360036284</v>
      </c>
      <c r="F116" s="117">
        <v>33594.309847135955</v>
      </c>
      <c r="G116" s="118">
        <f t="shared" si="14"/>
        <v>3.3594309847135954E-3</v>
      </c>
      <c r="H116" s="109" t="s">
        <v>181</v>
      </c>
      <c r="I116" s="109"/>
      <c r="J116" s="109"/>
    </row>
    <row r="117" spans="1:55">
      <c r="A117" s="132">
        <v>20000000</v>
      </c>
      <c r="B117" s="133">
        <v>16</v>
      </c>
      <c r="C117" s="134">
        <v>8.5408581916373391E-2</v>
      </c>
      <c r="D117" s="134">
        <v>9.3636846255653744E-2</v>
      </c>
      <c r="E117" s="135">
        <v>0.76313310782400867</v>
      </c>
      <c r="F117" s="117">
        <v>50739.773688284702</v>
      </c>
      <c r="G117" s="118">
        <f t="shared" si="14"/>
        <v>2.5369886844142349E-3</v>
      </c>
      <c r="H117" s="109" t="s">
        <v>181</v>
      </c>
      <c r="I117" s="109"/>
      <c r="J117" s="109"/>
    </row>
    <row r="118" spans="1:55">
      <c r="A118" s="101"/>
      <c r="C118" s="44"/>
      <c r="D118" s="44"/>
      <c r="E118" s="115"/>
      <c r="F118" s="117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82"/>
      <c r="BA118" s="82"/>
      <c r="BB118" s="49"/>
      <c r="BC118" s="49"/>
    </row>
    <row r="119" spans="1:55">
      <c r="A119" s="101"/>
      <c r="C119" s="44"/>
      <c r="D119" s="44"/>
      <c r="E119" s="115"/>
      <c r="F119" s="117"/>
    </row>
  </sheetData>
  <printOptions gridLinesSet="0"/>
  <pageMargins left="0.75" right="0.75" top="1" bottom="1" header="0.5" footer="0.5"/>
  <pageSetup orientation="portrait" horizontalDpi="4294967292" verticalDpi="4294967292" r:id="rId1"/>
  <headerFooter alignWithMargins="0"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Composition</vt:lpstr>
      <vt:lpstr>Calculs rendements</vt:lpstr>
      <vt:lpstr>Rendements titres</vt:lpstr>
      <vt:lpstr>Taux sans risque</vt:lpstr>
      <vt:lpstr>Matrice Var-Covar</vt:lpstr>
      <vt:lpstr>Markowitz sans CT</vt:lpstr>
      <vt:lpstr>Feuille récapitulative CT</vt:lpstr>
      <vt:lpstr>Markowitz avec CT</vt:lpstr>
      <vt:lpstr>CT Min Var</vt:lpstr>
      <vt:lpstr>CT Var optimale</vt:lpstr>
      <vt:lpstr>Comparaison modèles CT</vt:lpstr>
      <vt:lpstr>Comparaison avec VS sans 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2018-06-29T22:43:12Z</dcterms:created>
  <dcterms:modified xsi:type="dcterms:W3CDTF">2018-08-09T11:14:59Z</dcterms:modified>
</cp:coreProperties>
</file>