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bef2e2280419a78a/Documents/Master 2/Mémoire/"/>
    </mc:Choice>
  </mc:AlternateContent>
  <xr:revisionPtr revIDLastSave="0" documentId="8_{7F18F203-FD8F-44CB-9F74-0904D709DDD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onné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1" l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2" i="1"/>
  <c r="R25" i="1" l="1"/>
  <c r="R24" i="1"/>
  <c r="R23" i="1"/>
  <c r="S25" i="1"/>
  <c r="S24" i="1"/>
  <c r="S23" i="1"/>
  <c r="S2" i="1"/>
  <c r="S3" i="1"/>
  <c r="S4" i="1"/>
  <c r="S5" i="1"/>
  <c r="S6" i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S69" i="1"/>
  <c r="S70" i="1"/>
  <c r="S71" i="1"/>
  <c r="S72" i="1"/>
  <c r="S73" i="1"/>
  <c r="S74" i="1"/>
  <c r="S75" i="1"/>
  <c r="S76" i="1"/>
  <c r="S77" i="1"/>
  <c r="S78" i="1"/>
  <c r="S79" i="1"/>
  <c r="S80" i="1"/>
  <c r="S81" i="1"/>
  <c r="S82" i="1"/>
  <c r="S83" i="1"/>
  <c r="S84" i="1"/>
  <c r="S85" i="1"/>
  <c r="S86" i="1"/>
  <c r="S87" i="1"/>
  <c r="S88" i="1"/>
  <c r="S89" i="1"/>
  <c r="S90" i="1"/>
  <c r="S91" i="1"/>
  <c r="S92" i="1"/>
  <c r="S93" i="1"/>
  <c r="S94" i="1"/>
  <c r="S95" i="1"/>
  <c r="S96" i="1"/>
  <c r="S97" i="1"/>
  <c r="S98" i="1"/>
  <c r="S99" i="1"/>
  <c r="S100" i="1"/>
  <c r="S101" i="1"/>
  <c r="S102" i="1"/>
  <c r="S103" i="1"/>
  <c r="S104" i="1"/>
  <c r="S105" i="1"/>
  <c r="S106" i="1"/>
  <c r="S107" i="1"/>
  <c r="S108" i="1"/>
  <c r="S109" i="1"/>
  <c r="S110" i="1"/>
  <c r="S111" i="1"/>
  <c r="S112" i="1"/>
  <c r="S113" i="1"/>
  <c r="S114" i="1"/>
  <c r="S115" i="1"/>
  <c r="S116" i="1"/>
  <c r="S117" i="1"/>
  <c r="S118" i="1"/>
  <c r="S119" i="1"/>
  <c r="S120" i="1"/>
  <c r="S121" i="1"/>
  <c r="R3" i="1"/>
  <c r="R4" i="1"/>
  <c r="R5" i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91" i="1"/>
  <c r="R92" i="1"/>
  <c r="R93" i="1"/>
  <c r="R94" i="1"/>
  <c r="R95" i="1"/>
  <c r="R96" i="1"/>
  <c r="R97" i="1"/>
  <c r="R98" i="1"/>
  <c r="R99" i="1"/>
  <c r="R100" i="1"/>
  <c r="R101" i="1"/>
  <c r="R102" i="1"/>
  <c r="R103" i="1"/>
  <c r="R104" i="1"/>
  <c r="R105" i="1"/>
  <c r="R106" i="1"/>
  <c r="R107" i="1"/>
  <c r="R108" i="1"/>
  <c r="R109" i="1"/>
  <c r="R110" i="1"/>
  <c r="R111" i="1"/>
  <c r="R112" i="1"/>
  <c r="R113" i="1"/>
  <c r="R114" i="1"/>
  <c r="R115" i="1"/>
  <c r="R116" i="1"/>
  <c r="R117" i="1"/>
  <c r="R118" i="1"/>
  <c r="R119" i="1"/>
  <c r="R120" i="1"/>
  <c r="R121" i="1"/>
  <c r="R2" i="1"/>
  <c r="T94" i="1" l="1" a="1"/>
  <c r="T94" i="1" s="1"/>
  <c r="U94" i="1" s="1"/>
  <c r="T24" i="1" a="1"/>
  <c r="T24" i="1" s="1"/>
  <c r="U24" i="1" s="1"/>
  <c r="T25" i="1" a="1"/>
  <c r="T25" i="1" s="1"/>
  <c r="T72" i="1" a="1"/>
  <c r="T72" i="1" s="1"/>
  <c r="T60" i="1" a="1"/>
  <c r="T60" i="1" s="1"/>
  <c r="U60" i="1" s="1"/>
  <c r="T48" i="1" a="1"/>
  <c r="T48" i="1" s="1"/>
  <c r="U48" i="1" s="1"/>
  <c r="T36" i="1" a="1"/>
  <c r="T36" i="1" s="1"/>
  <c r="T21" i="1" a="1"/>
  <c r="T21" i="1" s="1"/>
  <c r="U21" i="1" s="1"/>
  <c r="T9" i="1" a="1"/>
  <c r="T9" i="1" s="1"/>
  <c r="T119" i="1" a="1"/>
  <c r="T119" i="1" s="1"/>
  <c r="U119" i="1" s="1"/>
  <c r="T107" i="1" a="1"/>
  <c r="T107" i="1" s="1"/>
  <c r="U107" i="1" s="1"/>
  <c r="T95" i="1" a="1"/>
  <c r="T95" i="1" s="1"/>
  <c r="U95" i="1" s="1"/>
  <c r="T83" i="1" a="1"/>
  <c r="T83" i="1" s="1"/>
  <c r="T71" i="1" a="1"/>
  <c r="T71" i="1" s="1"/>
  <c r="U71" i="1" s="1"/>
  <c r="T59" i="1" a="1"/>
  <c r="T59" i="1" s="1"/>
  <c r="U59" i="1" s="1"/>
  <c r="T47" i="1" a="1"/>
  <c r="T47" i="1" s="1"/>
  <c r="T35" i="1" a="1"/>
  <c r="T35" i="1" s="1"/>
  <c r="T20" i="1" a="1"/>
  <c r="T20" i="1" s="1"/>
  <c r="U20" i="1" s="1"/>
  <c r="T8" i="1" a="1"/>
  <c r="T8" i="1" s="1"/>
  <c r="T7" i="1" a="1"/>
  <c r="T7" i="1" s="1"/>
  <c r="T120" i="1" a="1"/>
  <c r="T120" i="1" s="1"/>
  <c r="T96" i="1" a="1"/>
  <c r="T96" i="1" s="1"/>
  <c r="U96" i="1" s="1"/>
  <c r="T82" i="1" a="1"/>
  <c r="T82" i="1" s="1"/>
  <c r="U82" i="1" s="1"/>
  <c r="T34" i="1" a="1"/>
  <c r="T34" i="1" s="1"/>
  <c r="U34" i="1" s="1"/>
  <c r="T117" i="1" a="1"/>
  <c r="T117" i="1" s="1"/>
  <c r="U117" i="1" s="1"/>
  <c r="T69" i="1" a="1"/>
  <c r="T69" i="1" s="1"/>
  <c r="U69" i="1" s="1"/>
  <c r="T18" i="1" a="1"/>
  <c r="T18" i="1" s="1"/>
  <c r="U65" i="1"/>
  <c r="T104" i="1" a="1"/>
  <c r="T104" i="1" s="1"/>
  <c r="U104" i="1" s="1"/>
  <c r="T56" i="1" a="1"/>
  <c r="T56" i="1" s="1"/>
  <c r="U56" i="1" s="1"/>
  <c r="T5" i="1" a="1"/>
  <c r="T5" i="1" s="1"/>
  <c r="T103" i="1" a="1"/>
  <c r="T103" i="1" s="1"/>
  <c r="T55" i="1" a="1"/>
  <c r="T55" i="1" s="1"/>
  <c r="T4" i="1" a="1"/>
  <c r="T4" i="1" s="1"/>
  <c r="U4" i="1" s="1"/>
  <c r="T102" i="1" a="1"/>
  <c r="T102" i="1" s="1"/>
  <c r="U102" i="1" s="1"/>
  <c r="T78" i="1" a="1"/>
  <c r="T78" i="1" s="1"/>
  <c r="U78" i="1" s="1"/>
  <c r="T66" i="1" a="1"/>
  <c r="T66" i="1" s="1"/>
  <c r="U66" i="1" s="1"/>
  <c r="T54" i="1" a="1"/>
  <c r="T54" i="1" s="1"/>
  <c r="U54" i="1" s="1"/>
  <c r="T42" i="1" a="1"/>
  <c r="T42" i="1" s="1"/>
  <c r="U42" i="1" s="1"/>
  <c r="T30" i="1" a="1"/>
  <c r="T30" i="1" s="1"/>
  <c r="U30" i="1" s="1"/>
  <c r="T15" i="1" a="1"/>
  <c r="T15" i="1" s="1"/>
  <c r="U15" i="1" s="1"/>
  <c r="T3" i="1" a="1"/>
  <c r="T3" i="1" s="1"/>
  <c r="U3" i="1" s="1"/>
  <c r="T23" i="1" a="1"/>
  <c r="T23" i="1" s="1"/>
  <c r="U23" i="1" s="1"/>
  <c r="T106" i="1" a="1"/>
  <c r="T106" i="1" s="1"/>
  <c r="T46" i="1" a="1"/>
  <c r="T46" i="1" s="1"/>
  <c r="U46" i="1" s="1"/>
  <c r="T81" i="1" a="1"/>
  <c r="T81" i="1" s="1"/>
  <c r="T45" i="1" a="1"/>
  <c r="T45" i="1" s="1"/>
  <c r="U45" i="1" s="1"/>
  <c r="T92" i="1" a="1"/>
  <c r="T92" i="1" s="1"/>
  <c r="U92" i="1" s="1"/>
  <c r="T44" i="1" a="1"/>
  <c r="T44" i="1" s="1"/>
  <c r="U44" i="1" s="1"/>
  <c r="U100" i="1"/>
  <c r="T79" i="1" a="1"/>
  <c r="T79" i="1" s="1"/>
  <c r="U79" i="1" s="1"/>
  <c r="T31" i="1" a="1"/>
  <c r="T31" i="1" s="1"/>
  <c r="U51" i="1"/>
  <c r="T101" i="1" a="1"/>
  <c r="T101" i="1" s="1"/>
  <c r="U101" i="1" s="1"/>
  <c r="T65" i="1" a="1"/>
  <c r="T65" i="1" s="1"/>
  <c r="T29" i="1" a="1"/>
  <c r="T29" i="1" s="1"/>
  <c r="U29" i="1" s="1"/>
  <c r="T112" i="1" a="1"/>
  <c r="T112" i="1" s="1"/>
  <c r="T88" i="1" a="1"/>
  <c r="T88" i="1" s="1"/>
  <c r="U88" i="1" s="1"/>
  <c r="T64" i="1" a="1"/>
  <c r="T64" i="1" s="1"/>
  <c r="U64" i="1" s="1"/>
  <c r="T52" i="1" a="1"/>
  <c r="T52" i="1" s="1"/>
  <c r="U52" i="1" s="1"/>
  <c r="T40" i="1" a="1"/>
  <c r="T40" i="1" s="1"/>
  <c r="U40" i="1" s="1"/>
  <c r="T28" i="1" a="1"/>
  <c r="T28" i="1" s="1"/>
  <c r="U28" i="1" s="1"/>
  <c r="T13" i="1" a="1"/>
  <c r="T13" i="1" s="1"/>
  <c r="U13" i="1" s="1"/>
  <c r="T108" i="1" a="1"/>
  <c r="T108" i="1" s="1"/>
  <c r="U108" i="1" s="1"/>
  <c r="T84" i="1" a="1"/>
  <c r="T84" i="1" s="1"/>
  <c r="U84" i="1" s="1"/>
  <c r="T70" i="1" a="1"/>
  <c r="T70" i="1" s="1"/>
  <c r="T19" i="1" a="1"/>
  <c r="T19" i="1" s="1"/>
  <c r="T105" i="1" a="1"/>
  <c r="T105" i="1" s="1"/>
  <c r="T57" i="1" a="1"/>
  <c r="T57" i="1" s="1"/>
  <c r="U57" i="1" s="1"/>
  <c r="T6" i="1" a="1"/>
  <c r="T6" i="1" s="1"/>
  <c r="U6" i="1" s="1"/>
  <c r="T116" i="1" a="1"/>
  <c r="T116" i="1" s="1"/>
  <c r="U116" i="1" s="1"/>
  <c r="T68" i="1" a="1"/>
  <c r="T68" i="1" s="1"/>
  <c r="U68" i="1" s="1"/>
  <c r="T17" i="1" a="1"/>
  <c r="T17" i="1" s="1"/>
  <c r="U17" i="1" s="1"/>
  <c r="U112" i="1"/>
  <c r="T115" i="1" a="1"/>
  <c r="T115" i="1" s="1"/>
  <c r="T67" i="1" a="1"/>
  <c r="T67" i="1" s="1"/>
  <c r="T16" i="1" a="1"/>
  <c r="T16" i="1" s="1"/>
  <c r="U16" i="1" s="1"/>
  <c r="T114" i="1" a="1"/>
  <c r="T114" i="1" s="1"/>
  <c r="U114" i="1" s="1"/>
  <c r="T90" i="1" a="1"/>
  <c r="T90" i="1" s="1"/>
  <c r="U90" i="1" s="1"/>
  <c r="T89" i="1" a="1"/>
  <c r="T89" i="1" s="1"/>
  <c r="U89" i="1" s="1"/>
  <c r="T53" i="1" a="1"/>
  <c r="T53" i="1" s="1"/>
  <c r="U53" i="1" s="1"/>
  <c r="T14" i="1" a="1"/>
  <c r="T14" i="1" s="1"/>
  <c r="U14" i="1" s="1"/>
  <c r="T100" i="1" a="1"/>
  <c r="T100" i="1" s="1"/>
  <c r="T76" i="1" a="1"/>
  <c r="T76" i="1" s="1"/>
  <c r="U76" i="1" s="1"/>
  <c r="T111" i="1" a="1"/>
  <c r="T111" i="1" s="1"/>
  <c r="U111" i="1" s="1"/>
  <c r="T99" i="1" a="1"/>
  <c r="T99" i="1" s="1"/>
  <c r="U99" i="1" s="1"/>
  <c r="T87" i="1" a="1"/>
  <c r="T87" i="1" s="1"/>
  <c r="U87" i="1" s="1"/>
  <c r="T75" i="1" a="1"/>
  <c r="T75" i="1" s="1"/>
  <c r="U75" i="1" s="1"/>
  <c r="T63" i="1" a="1"/>
  <c r="T63" i="1" s="1"/>
  <c r="U63" i="1" s="1"/>
  <c r="T51" i="1" a="1"/>
  <c r="T51" i="1" s="1"/>
  <c r="T39" i="1" a="1"/>
  <c r="T39" i="1" s="1"/>
  <c r="U39" i="1" s="1"/>
  <c r="T27" i="1" a="1"/>
  <c r="T27" i="1" s="1"/>
  <c r="U27" i="1" s="1"/>
  <c r="T12" i="1" a="1"/>
  <c r="T12" i="1" s="1"/>
  <c r="U12" i="1" s="1"/>
  <c r="T2" i="1" a="1"/>
  <c r="T2" i="1" s="1"/>
  <c r="U2" i="1" s="1"/>
  <c r="T110" i="1" a="1"/>
  <c r="T110" i="1" s="1"/>
  <c r="T98" i="1" a="1"/>
  <c r="T98" i="1" s="1"/>
  <c r="U98" i="1" s="1"/>
  <c r="T86" i="1" a="1"/>
  <c r="T86" i="1" s="1"/>
  <c r="U86" i="1" s="1"/>
  <c r="T74" i="1" a="1"/>
  <c r="T74" i="1" s="1"/>
  <c r="U74" i="1" s="1"/>
  <c r="T62" i="1" a="1"/>
  <c r="T62" i="1" s="1"/>
  <c r="U62" i="1" s="1"/>
  <c r="T50" i="1" a="1"/>
  <c r="T50" i="1" s="1"/>
  <c r="U50" i="1" s="1"/>
  <c r="T38" i="1" a="1"/>
  <c r="T38" i="1" s="1"/>
  <c r="U38" i="1" s="1"/>
  <c r="T26" i="1" a="1"/>
  <c r="T26" i="1" s="1"/>
  <c r="U26" i="1" s="1"/>
  <c r="T11" i="1" a="1"/>
  <c r="T11" i="1" s="1"/>
  <c r="U11" i="1" s="1"/>
  <c r="T118" i="1" a="1"/>
  <c r="T118" i="1" s="1"/>
  <c r="U118" i="1" s="1"/>
  <c r="T58" i="1" a="1"/>
  <c r="T58" i="1" s="1"/>
  <c r="U58" i="1" s="1"/>
  <c r="T93" i="1" a="1"/>
  <c r="T93" i="1" s="1"/>
  <c r="U93" i="1" s="1"/>
  <c r="T33" i="1" a="1"/>
  <c r="T33" i="1" s="1"/>
  <c r="T80" i="1" a="1"/>
  <c r="T80" i="1" s="1"/>
  <c r="U80" i="1" s="1"/>
  <c r="T32" i="1" a="1"/>
  <c r="T32" i="1" s="1"/>
  <c r="U32" i="1" s="1"/>
  <c r="T91" i="1" a="1"/>
  <c r="T91" i="1" s="1"/>
  <c r="U91" i="1" s="1"/>
  <c r="T43" i="1" a="1"/>
  <c r="T43" i="1" s="1"/>
  <c r="U43" i="1" s="1"/>
  <c r="T113" i="1" a="1"/>
  <c r="T113" i="1" s="1"/>
  <c r="U113" i="1" s="1"/>
  <c r="T77" i="1" a="1"/>
  <c r="T77" i="1" s="1"/>
  <c r="U77" i="1" s="1"/>
  <c r="T41" i="1" a="1"/>
  <c r="T41" i="1" s="1"/>
  <c r="U41" i="1" s="1"/>
  <c r="T121" i="1" a="1"/>
  <c r="T121" i="1" s="1"/>
  <c r="U121" i="1" s="1"/>
  <c r="T109" i="1" a="1"/>
  <c r="T109" i="1" s="1"/>
  <c r="U109" i="1" s="1"/>
  <c r="T97" i="1" a="1"/>
  <c r="T97" i="1" s="1"/>
  <c r="U97" i="1" s="1"/>
  <c r="T85" i="1" a="1"/>
  <c r="T85" i="1" s="1"/>
  <c r="U85" i="1" s="1"/>
  <c r="T73" i="1" a="1"/>
  <c r="T73" i="1" s="1"/>
  <c r="U73" i="1" s="1"/>
  <c r="T61" i="1" a="1"/>
  <c r="T61" i="1" s="1"/>
  <c r="U61" i="1" s="1"/>
  <c r="T49" i="1" a="1"/>
  <c r="T49" i="1" s="1"/>
  <c r="U49" i="1" s="1"/>
  <c r="T37" i="1" a="1"/>
  <c r="T37" i="1" s="1"/>
  <c r="U37" i="1" s="1"/>
  <c r="T22" i="1" a="1"/>
  <c r="T22" i="1" s="1"/>
  <c r="U22" i="1" s="1"/>
  <c r="T10" i="1" a="1"/>
  <c r="T10" i="1" s="1"/>
  <c r="U10" i="1" s="1"/>
  <c r="U105" i="1"/>
  <c r="U81" i="1"/>
  <c r="U33" i="1"/>
  <c r="U18" i="1"/>
  <c r="U5" i="1"/>
  <c r="U115" i="1"/>
  <c r="U103" i="1"/>
  <c r="U67" i="1"/>
  <c r="U55" i="1"/>
  <c r="U31" i="1"/>
  <c r="U110" i="1"/>
  <c r="U25" i="1"/>
  <c r="U120" i="1"/>
  <c r="U72" i="1"/>
  <c r="U36" i="1"/>
  <c r="U9" i="1"/>
  <c r="U83" i="1"/>
  <c r="U47" i="1"/>
  <c r="U35" i="1"/>
  <c r="U8" i="1"/>
  <c r="U106" i="1"/>
  <c r="U70" i="1"/>
  <c r="U19" i="1"/>
  <c r="U7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<sst xmlns="http://schemas.openxmlformats.org/spreadsheetml/2006/main" count="381" uniqueCount="152">
  <si>
    <t>file_name</t>
  </si>
  <si>
    <t>year</t>
  </si>
  <si>
    <t>dictionary_used</t>
  </si>
  <si>
    <t>total_words</t>
  </si>
  <si>
    <t>environmental_count</t>
  </si>
  <si>
    <t>social_count</t>
  </si>
  <si>
    <t>governance_count</t>
  </si>
  <si>
    <t>total_esg_words</t>
  </si>
  <si>
    <t>esg_ratio</t>
  </si>
  <si>
    <t>ESG_LING</t>
  </si>
  <si>
    <t>ESGC</t>
  </si>
  <si>
    <t>GHG Scope 1 Intensity per sales</t>
  </si>
  <si>
    <t>GHG Scope 2 Intensity per sales</t>
  </si>
  <si>
    <t>Perf_ESG</t>
  </si>
  <si>
    <t>GHG_INT</t>
  </si>
  <si>
    <t>z_ESGC</t>
  </si>
  <si>
    <t>z_neg_log_GHG</t>
  </si>
  <si>
    <t>ARGX.2022</t>
  </si>
  <si>
    <t>EN</t>
  </si>
  <si>
    <t>ARGX.2023</t>
  </si>
  <si>
    <t>ARGX.2024</t>
  </si>
  <si>
    <t>BEKB.BR.2022</t>
  </si>
  <si>
    <t>BEKB.BR.2023</t>
  </si>
  <si>
    <t>BEKB.BR.2024</t>
  </si>
  <si>
    <t>BNB.BR.2022</t>
  </si>
  <si>
    <t>BNB.BR.2023</t>
  </si>
  <si>
    <t>BNB.BR.2024</t>
  </si>
  <si>
    <t>CBS.FR.2022</t>
  </si>
  <si>
    <t>FR</t>
  </si>
  <si>
    <t>CBS.FR.2023</t>
  </si>
  <si>
    <t>CBS.FR.2024</t>
  </si>
  <si>
    <t>CMBT.2022</t>
  </si>
  <si>
    <t>CMBT.2023</t>
  </si>
  <si>
    <t>CMBT.2024</t>
  </si>
  <si>
    <t>DEME.BR.2022</t>
  </si>
  <si>
    <t>DEME.BR.2023</t>
  </si>
  <si>
    <t>DEME.BR.2024</t>
  </si>
  <si>
    <t>ECMPA.AS.2022</t>
  </si>
  <si>
    <t>ECMPA.AS.2023</t>
  </si>
  <si>
    <t>ECMPA.AS.2024</t>
  </si>
  <si>
    <t>ENX.PA.2022</t>
  </si>
  <si>
    <t>ENX.PA.2023</t>
  </si>
  <si>
    <t>ENX.PA.2024</t>
  </si>
  <si>
    <t>EVS.2022</t>
  </si>
  <si>
    <t>EVS.2023</t>
  </si>
  <si>
    <t>EVS.2024</t>
  </si>
  <si>
    <t>FLUX.BR.2022</t>
  </si>
  <si>
    <t>FLUX.BR.2023</t>
  </si>
  <si>
    <t>FLUX.BR.2024</t>
  </si>
  <si>
    <t>GLPG.2022</t>
  </si>
  <si>
    <t>GLPG.2023</t>
  </si>
  <si>
    <t>GLPG.2024</t>
  </si>
  <si>
    <t>ING.2022</t>
  </si>
  <si>
    <t>ING.2023</t>
  </si>
  <si>
    <t>ING.2024</t>
  </si>
  <si>
    <t>KIN.BR.2022</t>
  </si>
  <si>
    <t>KIN.BR.2023</t>
  </si>
  <si>
    <t>KIN.BR.2024</t>
  </si>
  <si>
    <t>MELE.BR.2022</t>
  </si>
  <si>
    <t>MELE.BR.2023</t>
  </si>
  <si>
    <t>MELE.BR.2024</t>
  </si>
  <si>
    <t>RET.BR.2022</t>
  </si>
  <si>
    <t>RET.BR.2023</t>
  </si>
  <si>
    <t>RET.BR.2024</t>
  </si>
  <si>
    <t>SHUR.BR.2022</t>
  </si>
  <si>
    <t>SHUR.BR.2023</t>
  </si>
  <si>
    <t>SHUR.BR.2024</t>
  </si>
  <si>
    <t>SOLB.VI.2022</t>
  </si>
  <si>
    <t>SOLB.VI.2023</t>
  </si>
  <si>
    <t>SOLB.VI.2024</t>
  </si>
  <si>
    <t>TESB.BR.2022</t>
  </si>
  <si>
    <t>TESB.BR.2023</t>
  </si>
  <si>
    <t>TESB.BR.2024</t>
  </si>
  <si>
    <t>WER.2022</t>
  </si>
  <si>
    <t>WER.2023</t>
  </si>
  <si>
    <t>WER.2024</t>
  </si>
  <si>
    <t>XIOR.BR.2022</t>
  </si>
  <si>
    <t>XIOR.BR.2023</t>
  </si>
  <si>
    <t>XIOR.BR.2024</t>
  </si>
  <si>
    <t>ACKB.BR.2022</t>
  </si>
  <si>
    <t>BEL ESG</t>
  </si>
  <si>
    <t>ACKB.BR.2023</t>
  </si>
  <si>
    <t>ACKB.BR.2024</t>
  </si>
  <si>
    <t>AED.BR.2022</t>
  </si>
  <si>
    <t>AED.BR.2023</t>
  </si>
  <si>
    <t>AED.BR.2024</t>
  </si>
  <si>
    <t>AGS.BR.2022</t>
  </si>
  <si>
    <t>AGS.BR.2023</t>
  </si>
  <si>
    <t>AGS.BR.2024</t>
  </si>
  <si>
    <t>APAM.AS.2022</t>
  </si>
  <si>
    <t>APAM.AS.2023</t>
  </si>
  <si>
    <t>APAM.AS.2024</t>
  </si>
  <si>
    <t>AZE.BR.2022</t>
  </si>
  <si>
    <t>AZE.BR.2023</t>
  </si>
  <si>
    <t>AZE.BR.2024</t>
  </si>
  <si>
    <t>BAR.BR.2022</t>
  </si>
  <si>
    <t>BAR.BR.2023</t>
  </si>
  <si>
    <t>BAR.BR.2024</t>
  </si>
  <si>
    <t>COFB.BR.2022</t>
  </si>
  <si>
    <t>COFB.BR.2023</t>
  </si>
  <si>
    <t>COFB.BR.2024</t>
  </si>
  <si>
    <t>DIE.BR.2022</t>
  </si>
  <si>
    <t>DIE.BR.2023</t>
  </si>
  <si>
    <t>DIE.BR.2024</t>
  </si>
  <si>
    <t>ELI.BR.2022</t>
  </si>
  <si>
    <t>ELI.BR.2023</t>
  </si>
  <si>
    <t>ELI.BR.2024</t>
  </si>
  <si>
    <t>FAGR.BR.2022</t>
  </si>
  <si>
    <t>FAGR.BR.2023</t>
  </si>
  <si>
    <t>FAGR.BR.2024</t>
  </si>
  <si>
    <t>GBLB.VI.2022</t>
  </si>
  <si>
    <t>GBLB.VI.2023</t>
  </si>
  <si>
    <t>GBLB.VI.2024</t>
  </si>
  <si>
    <t>GIMV.2022</t>
  </si>
  <si>
    <t>GIMV.2023</t>
  </si>
  <si>
    <t>GIMV.2024</t>
  </si>
  <si>
    <t>KBCSF.2022</t>
  </si>
  <si>
    <t>KBCSF.2023</t>
  </si>
  <si>
    <t>KBCSF.2024</t>
  </si>
  <si>
    <t>MONT.BR.2022</t>
  </si>
  <si>
    <t>MONT.BR.2023</t>
  </si>
  <si>
    <t>MONT.BR.2024</t>
  </si>
  <si>
    <t>PROX.VI.2022</t>
  </si>
  <si>
    <t>PROX.VI.2023</t>
  </si>
  <si>
    <t>PROX.VI.2024</t>
  </si>
  <si>
    <t>SOF.VI.2022</t>
  </si>
  <si>
    <t>SOF.VI.2023</t>
  </si>
  <si>
    <t>SOF.VI.2024</t>
  </si>
  <si>
    <t>UCB.VI.2022</t>
  </si>
  <si>
    <t>UCB.VI.2023</t>
  </si>
  <si>
    <t>UCB.VI.2024</t>
  </si>
  <si>
    <t>UMI.VI.2022</t>
  </si>
  <si>
    <t>UMI.VI.2023</t>
  </si>
  <si>
    <t>UMI.VI.2024</t>
  </si>
  <si>
    <t>VGP.BR.2022</t>
  </si>
  <si>
    <t>VGP.BR.2023</t>
  </si>
  <si>
    <t>VGP.BR.2024</t>
  </si>
  <si>
    <t>WDP.BR.2022</t>
  </si>
  <si>
    <t>WDP.BR.2023</t>
  </si>
  <si>
    <t>WDP.BR.2024</t>
  </si>
  <si>
    <t>Capitalisation Boursière (Billions)</t>
  </si>
  <si>
    <t>Log(Cap)</t>
  </si>
  <si>
    <t>Secteur</t>
  </si>
  <si>
    <t>Santé</t>
  </si>
  <si>
    <t>Financier</t>
  </si>
  <si>
    <t>Industriel</t>
  </si>
  <si>
    <t>Immobilier</t>
  </si>
  <si>
    <t>Télecommunication</t>
  </si>
  <si>
    <t>Services Publics</t>
  </si>
  <si>
    <t>Consommation</t>
  </si>
  <si>
    <t>Technologie</t>
  </si>
  <si>
    <t>Matériaux de 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</si>
</sst>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alcChain" Target="calcChai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1"/>
  <sheetViews>
    <sheetView tabSelected="1" zoomScale="68" workbookViewId="0">
      <selection activeCell="U5" sqref="U5"/>
    </sheetView>
  </sheetViews>
  <sheetFormatPr baseColWidth="10" defaultColWidth="8.88671875" defaultRowHeight="14.4" x14ac:dyDescent="0.3"/>
  <cols>
    <col min="20" max="20" width="10.5546875" bestFit="1" customWidth="1"/>
  </cols>
  <sheetData>
    <row r="1" spans="1:21" x14ac:dyDescent="0.3">
      <c r="A1" s="1" t="s">
        <v>0</v>
      </c>
      <c r="B1" s="1" t="s">
        <v>1</v>
      </c>
      <c r="C1" s="1" t="s">
        <v>80</v>
      </c>
      <c r="D1" s="1" t="s">
        <v>140</v>
      </c>
      <c r="E1" s="1" t="s">
        <v>141</v>
      </c>
      <c r="F1" s="1" t="s">
        <v>142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12</v>
      </c>
      <c r="R1" s="1" t="s">
        <v>14</v>
      </c>
      <c r="S1" s="1" t="s">
        <v>15</v>
      </c>
      <c r="T1" s="1" t="s">
        <v>16</v>
      </c>
      <c r="U1" s="1" t="s">
        <v>13</v>
      </c>
    </row>
    <row r="2" spans="1:21" x14ac:dyDescent="0.3">
      <c r="A2" t="s">
        <v>17</v>
      </c>
      <c r="B2">
        <v>2022</v>
      </c>
      <c r="C2">
        <v>0</v>
      </c>
      <c r="D2">
        <v>20.95</v>
      </c>
      <c r="E2">
        <f>LOG(D2)</f>
        <v>1.3211840273023141</v>
      </c>
      <c r="F2" t="s">
        <v>143</v>
      </c>
      <c r="G2" t="s">
        <v>18</v>
      </c>
      <c r="H2">
        <v>147175</v>
      </c>
      <c r="I2">
        <v>90</v>
      </c>
      <c r="J2">
        <v>1165</v>
      </c>
      <c r="K2">
        <v>3814</v>
      </c>
      <c r="L2">
        <v>5098</v>
      </c>
      <c r="M2">
        <v>3.4639035162221853E-2</v>
      </c>
      <c r="N2">
        <v>346.39035162221847</v>
      </c>
      <c r="O2">
        <v>34.68</v>
      </c>
      <c r="P2">
        <v>1.07</v>
      </c>
      <c r="Q2">
        <v>0.2</v>
      </c>
      <c r="R2">
        <f>P2+Q2</f>
        <v>1.27</v>
      </c>
      <c r="S2">
        <f>(O2-AVERAGE($O$2:$O$121))/_xlfn.STDEV.S($O$2:$O$121)</f>
        <v>-1.5080263736866435</v>
      </c>
      <c r="T2" cm="1">
        <f t="array" ref="T2">(-LN(1+R2)-AVERAGE(-LN(1+$R$2:$R$121)))/_xlfn.STDEV.S(-LN(1+$R$2:$R$121))</f>
        <v>1.0462310032202959</v>
      </c>
      <c r="U2">
        <f>(S2+T2)/2</f>
        <v>-0.23089768523317378</v>
      </c>
    </row>
    <row r="3" spans="1:21" x14ac:dyDescent="0.3">
      <c r="A3" t="s">
        <v>19</v>
      </c>
      <c r="B3">
        <v>2023</v>
      </c>
      <c r="C3">
        <v>0</v>
      </c>
      <c r="D3">
        <v>22.56</v>
      </c>
      <c r="E3">
        <f t="shared" ref="E3:E66" si="0">LOG(D3)</f>
        <v>1.3533390953113047</v>
      </c>
      <c r="F3" t="s">
        <v>143</v>
      </c>
      <c r="G3" t="s">
        <v>18</v>
      </c>
      <c r="H3">
        <v>175464</v>
      </c>
      <c r="I3">
        <v>158</v>
      </c>
      <c r="J3">
        <v>1229</v>
      </c>
      <c r="K3">
        <v>4202</v>
      </c>
      <c r="L3">
        <v>5669</v>
      </c>
      <c r="M3">
        <v>3.2308621711576162E-2</v>
      </c>
      <c r="N3">
        <v>323.0862171157616</v>
      </c>
      <c r="O3">
        <v>38.090000000000003</v>
      </c>
      <c r="P3">
        <v>0.32</v>
      </c>
      <c r="Q3">
        <v>0.16</v>
      </c>
      <c r="R3">
        <f t="shared" ref="R3:R66" si="1">P3+Q3</f>
        <v>0.48</v>
      </c>
      <c r="S3">
        <f t="shared" ref="S3:S66" si="2">(O3-AVERAGE($O$2:$O$121))/_xlfn.STDEV.S($O$2:$O$121)</f>
        <v>-1.1819648943453478</v>
      </c>
      <c r="T3" cm="1">
        <f t="array" ref="T3">(-LN(1+R3)-AVERAGE(-LN(1+$R$2:$R$121)))/_xlfn.STDEV.S(-LN(1+$R$2:$R$121))</f>
        <v>1.2623888488490351</v>
      </c>
      <c r="U3">
        <f t="shared" ref="U3:U66" si="3">(S3+T3)/2</f>
        <v>4.0211977251843667E-2</v>
      </c>
    </row>
    <row r="4" spans="1:21" x14ac:dyDescent="0.3">
      <c r="A4" t="s">
        <v>20</v>
      </c>
      <c r="B4">
        <v>2024</v>
      </c>
      <c r="C4">
        <v>0</v>
      </c>
      <c r="D4">
        <v>37.450000000000003</v>
      </c>
      <c r="E4">
        <f t="shared" si="0"/>
        <v>1.5734518220354854</v>
      </c>
      <c r="F4" t="s">
        <v>143</v>
      </c>
      <c r="G4" t="s">
        <v>18</v>
      </c>
      <c r="H4">
        <v>187338</v>
      </c>
      <c r="I4">
        <v>659</v>
      </c>
      <c r="J4">
        <v>1378</v>
      </c>
      <c r="K4">
        <v>5014</v>
      </c>
      <c r="L4">
        <v>7146</v>
      </c>
      <c r="M4">
        <v>3.8144957243057998E-2</v>
      </c>
      <c r="N4">
        <v>381.44957243058002</v>
      </c>
      <c r="O4">
        <v>49.92</v>
      </c>
      <c r="P4">
        <v>1.82</v>
      </c>
      <c r="Q4">
        <v>0.24</v>
      </c>
      <c r="R4">
        <f t="shared" si="1"/>
        <v>2.06</v>
      </c>
      <c r="S4">
        <f t="shared" si="2"/>
        <v>-5.0789732876865189E-2</v>
      </c>
      <c r="T4" cm="1">
        <f t="array" ref="T4">(-LN(1+R4)-AVERAGE(-LN(1+$R$2:$R$121)))/_xlfn.STDEV.S(-LN(1+$R$2:$R$121))</f>
        <v>0.89531536054774086</v>
      </c>
      <c r="U4">
        <f t="shared" si="3"/>
        <v>0.42226281383543784</v>
      </c>
    </row>
    <row r="5" spans="1:21" x14ac:dyDescent="0.3">
      <c r="A5" t="s">
        <v>21</v>
      </c>
      <c r="B5">
        <v>2022</v>
      </c>
      <c r="C5">
        <v>0</v>
      </c>
      <c r="D5">
        <v>2.11</v>
      </c>
      <c r="E5">
        <f t="shared" si="0"/>
        <v>0.32428245529769262</v>
      </c>
      <c r="F5" t="s">
        <v>144</v>
      </c>
      <c r="G5" t="s">
        <v>18</v>
      </c>
      <c r="H5">
        <v>97724</v>
      </c>
      <c r="I5">
        <v>845</v>
      </c>
      <c r="J5">
        <v>734</v>
      </c>
      <c r="K5">
        <v>1647</v>
      </c>
      <c r="L5">
        <v>3402</v>
      </c>
      <c r="M5">
        <v>3.4812328598911223E-2</v>
      </c>
      <c r="N5">
        <v>348.12328598911222</v>
      </c>
      <c r="O5">
        <v>57.28</v>
      </c>
      <c r="P5">
        <v>54.75</v>
      </c>
      <c r="Q5">
        <v>252.49</v>
      </c>
      <c r="R5">
        <f t="shared" si="1"/>
        <v>307.24</v>
      </c>
      <c r="S5">
        <f t="shared" si="2"/>
        <v>0.65296759496827694</v>
      </c>
      <c r="T5" cm="1">
        <f t="array" ref="T5">(-LN(1+R5)-AVERAGE(-LN(1+$R$2:$R$121)))/_xlfn.STDEV.S(-LN(1+$R$2:$R$121))</f>
        <v>-1.4355994331802513</v>
      </c>
      <c r="U5">
        <f t="shared" si="3"/>
        <v>-0.39131591910598718</v>
      </c>
    </row>
    <row r="6" spans="1:21" x14ac:dyDescent="0.3">
      <c r="A6" t="s">
        <v>22</v>
      </c>
      <c r="B6">
        <v>2023</v>
      </c>
      <c r="C6">
        <v>1</v>
      </c>
      <c r="D6">
        <v>2.7</v>
      </c>
      <c r="E6">
        <f t="shared" si="0"/>
        <v>0.43136376415898736</v>
      </c>
      <c r="F6" t="s">
        <v>144</v>
      </c>
      <c r="G6" t="s">
        <v>18</v>
      </c>
      <c r="H6">
        <v>97573</v>
      </c>
      <c r="I6">
        <v>957</v>
      </c>
      <c r="J6">
        <v>788</v>
      </c>
      <c r="K6">
        <v>1660</v>
      </c>
      <c r="L6">
        <v>3613</v>
      </c>
      <c r="M6">
        <v>3.7028686214424067E-2</v>
      </c>
      <c r="N6">
        <v>370.28686214424067</v>
      </c>
      <c r="O6">
        <v>58.17</v>
      </c>
      <c r="P6">
        <v>57.92</v>
      </c>
      <c r="Q6">
        <v>271.45</v>
      </c>
      <c r="R6">
        <f t="shared" si="1"/>
        <v>329.37</v>
      </c>
      <c r="S6">
        <f t="shared" si="2"/>
        <v>0.73806868488433364</v>
      </c>
      <c r="T6" cm="1">
        <f t="array" ref="T6">(-LN(1+R6)-AVERAGE(-LN(1+$R$2:$R$121)))/_xlfn.STDEV.S(-LN(1+$R$2:$R$121))</f>
        <v>-1.4706377355505684</v>
      </c>
      <c r="U6">
        <f t="shared" si="3"/>
        <v>-0.36628452533311739</v>
      </c>
    </row>
    <row r="7" spans="1:21" x14ac:dyDescent="0.3">
      <c r="A7" t="s">
        <v>23</v>
      </c>
      <c r="B7">
        <v>2024</v>
      </c>
      <c r="C7">
        <v>0</v>
      </c>
      <c r="D7">
        <v>1.79</v>
      </c>
      <c r="E7">
        <f t="shared" si="0"/>
        <v>0.2528530309798932</v>
      </c>
      <c r="F7" t="s">
        <v>144</v>
      </c>
      <c r="G7" t="s">
        <v>18</v>
      </c>
      <c r="H7">
        <v>106664</v>
      </c>
      <c r="I7">
        <v>1228</v>
      </c>
      <c r="J7">
        <v>757</v>
      </c>
      <c r="K7">
        <v>2127</v>
      </c>
      <c r="L7">
        <v>4440</v>
      </c>
      <c r="M7">
        <v>4.1626040651016279E-2</v>
      </c>
      <c r="N7">
        <v>416.2604065101628</v>
      </c>
      <c r="O7">
        <v>57.725000000000001</v>
      </c>
      <c r="P7">
        <v>62.62</v>
      </c>
      <c r="Q7">
        <v>283.95</v>
      </c>
      <c r="R7">
        <f t="shared" si="1"/>
        <v>346.57</v>
      </c>
      <c r="S7">
        <f t="shared" si="2"/>
        <v>0.69551813992630529</v>
      </c>
      <c r="T7" cm="1">
        <f t="array" ref="T7">(-LN(1+R7)-AVERAGE(-LN(1+$R$2:$R$121)))/_xlfn.STDEV.S(-LN(1+$R$2:$R$121))</f>
        <v>-1.4962857542537149</v>
      </c>
      <c r="U7">
        <f t="shared" si="3"/>
        <v>-0.40038380716370481</v>
      </c>
    </row>
    <row r="8" spans="1:21" x14ac:dyDescent="0.3">
      <c r="A8" t="s">
        <v>24</v>
      </c>
      <c r="B8">
        <v>2022</v>
      </c>
      <c r="C8">
        <v>0</v>
      </c>
      <c r="D8">
        <v>0.28999999999999998</v>
      </c>
      <c r="E8">
        <f t="shared" si="0"/>
        <v>-0.53760200210104392</v>
      </c>
      <c r="F8" t="s">
        <v>144</v>
      </c>
      <c r="G8" t="s">
        <v>18</v>
      </c>
      <c r="H8">
        <v>117895</v>
      </c>
      <c r="I8">
        <v>382</v>
      </c>
      <c r="J8">
        <v>1194</v>
      </c>
      <c r="K8">
        <v>854</v>
      </c>
      <c r="L8">
        <v>2506</v>
      </c>
      <c r="M8">
        <v>2.1256202553119299E-2</v>
      </c>
      <c r="N8">
        <v>212.562025531193</v>
      </c>
      <c r="O8">
        <v>21.58</v>
      </c>
      <c r="P8">
        <v>2.67</v>
      </c>
      <c r="Q8">
        <v>0.01</v>
      </c>
      <c r="R8">
        <f t="shared" si="1"/>
        <v>2.6799999999999997</v>
      </c>
      <c r="S8">
        <f t="shared" si="2"/>
        <v>-2.7606379218892747</v>
      </c>
      <c r="T8" cm="1">
        <f t="array" ref="T8">(-LN(1+R8)-AVERAGE(-LN(1+$R$2:$R$121)))/_xlfn.STDEV.S(-LN(1+$R$2:$R$121))</f>
        <v>0.80207913020447597</v>
      </c>
      <c r="U8">
        <f t="shared" si="3"/>
        <v>-0.97927939584239931</v>
      </c>
    </row>
    <row r="9" spans="1:21" x14ac:dyDescent="0.3">
      <c r="A9" t="s">
        <v>25</v>
      </c>
      <c r="B9">
        <v>2023</v>
      </c>
      <c r="C9">
        <v>0</v>
      </c>
      <c r="D9">
        <v>0.25</v>
      </c>
      <c r="E9">
        <f t="shared" si="0"/>
        <v>-0.6020599913279624</v>
      </c>
      <c r="F9" t="s">
        <v>144</v>
      </c>
      <c r="G9" t="s">
        <v>18</v>
      </c>
      <c r="H9">
        <v>118615</v>
      </c>
      <c r="I9">
        <v>527</v>
      </c>
      <c r="J9">
        <v>1155</v>
      </c>
      <c r="K9">
        <v>743</v>
      </c>
      <c r="L9">
        <v>2478</v>
      </c>
      <c r="M9">
        <v>2.0891118323989381E-2</v>
      </c>
      <c r="N9">
        <v>208.9111832398938</v>
      </c>
      <c r="O9">
        <v>21.46</v>
      </c>
      <c r="P9">
        <v>1.625</v>
      </c>
      <c r="Q9">
        <v>0.14000000000000001</v>
      </c>
      <c r="R9">
        <f t="shared" si="1"/>
        <v>1.7650000000000001</v>
      </c>
      <c r="S9">
        <f t="shared" si="2"/>
        <v>-2.7721122261476192</v>
      </c>
      <c r="T9" cm="1">
        <f t="array" ref="T9">(-LN(1+R9)-AVERAGE(-LN(1+$R$2:$R$121)))/_xlfn.STDEV.S(-LN(1+$R$2:$R$121))</f>
        <v>0.94654499015798677</v>
      </c>
      <c r="U9">
        <f t="shared" si="3"/>
        <v>-0.91278361799481622</v>
      </c>
    </row>
    <row r="10" spans="1:21" x14ac:dyDescent="0.3">
      <c r="A10" t="s">
        <v>26</v>
      </c>
      <c r="B10">
        <v>2024</v>
      </c>
      <c r="C10">
        <v>0</v>
      </c>
      <c r="D10">
        <v>0.15</v>
      </c>
      <c r="E10">
        <f t="shared" si="0"/>
        <v>-0.82390874094431876</v>
      </c>
      <c r="F10" t="s">
        <v>144</v>
      </c>
      <c r="G10" t="s">
        <v>18</v>
      </c>
      <c r="H10">
        <v>111423</v>
      </c>
      <c r="I10">
        <v>412</v>
      </c>
      <c r="J10">
        <v>1124</v>
      </c>
      <c r="K10">
        <v>915</v>
      </c>
      <c r="L10">
        <v>2500</v>
      </c>
      <c r="M10">
        <v>2.243701928686178E-2</v>
      </c>
      <c r="N10">
        <v>224.37019286861781</v>
      </c>
      <c r="O10">
        <v>23.46</v>
      </c>
      <c r="P10">
        <v>0.57999999999999996</v>
      </c>
      <c r="Q10">
        <v>0.27</v>
      </c>
      <c r="R10">
        <f t="shared" si="1"/>
        <v>0.85</v>
      </c>
      <c r="S10">
        <f t="shared" si="2"/>
        <v>-2.5808738218418741</v>
      </c>
      <c r="T10" cm="1">
        <f t="array" ref="T10">(-LN(1+R10)-AVERAGE(-LN(1+$R$2:$R$121)))/_xlfn.STDEV.S(-LN(1+$R$2:$R$121))</f>
        <v>1.1496229542640908</v>
      </c>
      <c r="U10">
        <f t="shared" si="3"/>
        <v>-0.71562543378889165</v>
      </c>
    </row>
    <row r="11" spans="1:21" x14ac:dyDescent="0.3">
      <c r="A11" t="s">
        <v>27</v>
      </c>
      <c r="B11">
        <v>2022</v>
      </c>
      <c r="C11">
        <v>0</v>
      </c>
      <c r="D11">
        <v>0.55000000000000004</v>
      </c>
      <c r="E11">
        <f t="shared" si="0"/>
        <v>-0.25963731050575611</v>
      </c>
      <c r="F11" t="s">
        <v>144</v>
      </c>
      <c r="G11" t="s">
        <v>28</v>
      </c>
      <c r="H11">
        <v>50598</v>
      </c>
      <c r="I11">
        <v>96</v>
      </c>
      <c r="J11">
        <v>683</v>
      </c>
      <c r="K11">
        <v>683</v>
      </c>
      <c r="L11">
        <v>1492</v>
      </c>
      <c r="M11">
        <v>2.9487331515079651E-2</v>
      </c>
      <c r="N11">
        <v>294.87331515079649</v>
      </c>
      <c r="O11">
        <v>33.200000000000003</v>
      </c>
      <c r="P11">
        <v>9.9649999999999999</v>
      </c>
      <c r="Q11">
        <v>5.83</v>
      </c>
      <c r="R11">
        <f t="shared" si="1"/>
        <v>15.795</v>
      </c>
      <c r="S11">
        <f t="shared" si="2"/>
        <v>-1.6495427928728947</v>
      </c>
      <c r="T11" cm="1">
        <f t="array" ref="T11">(-LN(1+R11)-AVERAGE(-LN(1+$R$2:$R$121)))/_xlfn.STDEV.S(-LN(1+$R$2:$R$121))</f>
        <v>3.487064606252948E-2</v>
      </c>
      <c r="U11">
        <f t="shared" si="3"/>
        <v>-0.80733607340518265</v>
      </c>
    </row>
    <row r="12" spans="1:21" x14ac:dyDescent="0.3">
      <c r="A12" t="s">
        <v>29</v>
      </c>
      <c r="B12">
        <v>2023</v>
      </c>
      <c r="C12">
        <v>0</v>
      </c>
      <c r="D12">
        <v>0.49</v>
      </c>
      <c r="E12">
        <f t="shared" si="0"/>
        <v>-0.30980391997148632</v>
      </c>
      <c r="F12" t="s">
        <v>144</v>
      </c>
      <c r="G12" t="s">
        <v>28</v>
      </c>
      <c r="H12">
        <v>54668</v>
      </c>
      <c r="I12">
        <v>118</v>
      </c>
      <c r="J12">
        <v>761</v>
      </c>
      <c r="K12">
        <v>780</v>
      </c>
      <c r="L12">
        <v>1708</v>
      </c>
      <c r="M12">
        <v>3.1243140411209479E-2</v>
      </c>
      <c r="N12">
        <v>312.43140411209481</v>
      </c>
      <c r="O12">
        <v>32.36</v>
      </c>
      <c r="P12">
        <v>14.46</v>
      </c>
      <c r="Q12">
        <v>7.76</v>
      </c>
      <c r="R12">
        <f t="shared" si="1"/>
        <v>22.22</v>
      </c>
      <c r="S12">
        <f t="shared" si="2"/>
        <v>-1.729862922681308</v>
      </c>
      <c r="T12" cm="1">
        <f t="array" ref="T12">(-LN(1+R12)-AVERAGE(-LN(1+$R$2:$R$121)))/_xlfn.STDEV.S(-LN(1+$R$2:$R$121))</f>
        <v>-0.1288292076210972</v>
      </c>
      <c r="U12">
        <f t="shared" si="3"/>
        <v>-0.92934606515120266</v>
      </c>
    </row>
    <row r="13" spans="1:21" x14ac:dyDescent="0.3">
      <c r="A13" t="s">
        <v>30</v>
      </c>
      <c r="B13">
        <v>2024</v>
      </c>
      <c r="C13">
        <v>0</v>
      </c>
      <c r="D13">
        <v>0.52</v>
      </c>
      <c r="E13">
        <f t="shared" si="0"/>
        <v>-0.28399665636520083</v>
      </c>
      <c r="F13" t="s">
        <v>144</v>
      </c>
      <c r="G13" t="s">
        <v>28</v>
      </c>
      <c r="H13">
        <v>76052</v>
      </c>
      <c r="I13">
        <v>512</v>
      </c>
      <c r="J13">
        <v>1114</v>
      </c>
      <c r="K13">
        <v>1181</v>
      </c>
      <c r="L13">
        <v>2958</v>
      </c>
      <c r="M13">
        <v>3.8894440645873878E-2</v>
      </c>
      <c r="N13">
        <v>388.9444064587388</v>
      </c>
      <c r="O13">
        <v>47.69</v>
      </c>
      <c r="P13">
        <v>5.47</v>
      </c>
      <c r="Q13">
        <v>3.9</v>
      </c>
      <c r="R13">
        <f t="shared" si="1"/>
        <v>9.3699999999999992</v>
      </c>
      <c r="S13">
        <f t="shared" si="2"/>
        <v>-0.26402055367777144</v>
      </c>
      <c r="T13" cm="1">
        <f t="array" ref="T13">(-LN(1+R13)-AVERAGE(-LN(1+$R$2:$R$121)))/_xlfn.STDEV.S(-LN(1+$R$2:$R$121))</f>
        <v>0.27853297518831738</v>
      </c>
      <c r="U13">
        <f t="shared" si="3"/>
        <v>7.2562107552729682E-3</v>
      </c>
    </row>
    <row r="14" spans="1:21" x14ac:dyDescent="0.3">
      <c r="A14" t="s">
        <v>31</v>
      </c>
      <c r="B14">
        <v>2022</v>
      </c>
      <c r="C14">
        <v>0</v>
      </c>
      <c r="D14">
        <v>3.37</v>
      </c>
      <c r="E14">
        <f t="shared" si="0"/>
        <v>0.52762990087133865</v>
      </c>
      <c r="F14" t="s">
        <v>145</v>
      </c>
      <c r="G14" t="s">
        <v>18</v>
      </c>
      <c r="H14">
        <v>80466</v>
      </c>
      <c r="I14">
        <v>615</v>
      </c>
      <c r="J14">
        <v>689</v>
      </c>
      <c r="K14">
        <v>1486</v>
      </c>
      <c r="L14">
        <v>2863</v>
      </c>
      <c r="M14">
        <v>3.5580245072452957E-2</v>
      </c>
      <c r="N14">
        <v>355.80245072452959</v>
      </c>
      <c r="O14">
        <v>48.3</v>
      </c>
      <c r="P14">
        <v>2651.09</v>
      </c>
      <c r="Q14">
        <v>0.19</v>
      </c>
      <c r="R14">
        <f t="shared" si="1"/>
        <v>2651.28</v>
      </c>
      <c r="S14">
        <f t="shared" si="2"/>
        <v>-0.20569284036451921</v>
      </c>
      <c r="T14" cm="1">
        <f t="array" ref="T14">(-LN(1+R14)-AVERAGE(-LN(1+$R$2:$R$121)))/_xlfn.STDEV.S(-LN(1+$R$2:$R$121))</f>
        <v>-2.5232652336010766</v>
      </c>
      <c r="U14">
        <f t="shared" si="3"/>
        <v>-1.3644790369827979</v>
      </c>
    </row>
    <row r="15" spans="1:21" x14ac:dyDescent="0.3">
      <c r="A15" t="s">
        <v>32</v>
      </c>
      <c r="B15">
        <v>2023</v>
      </c>
      <c r="C15">
        <v>0</v>
      </c>
      <c r="D15">
        <v>3.56</v>
      </c>
      <c r="E15">
        <f t="shared" si="0"/>
        <v>0.55144999797287519</v>
      </c>
      <c r="F15" t="s">
        <v>145</v>
      </c>
      <c r="G15" t="s">
        <v>18</v>
      </c>
      <c r="H15">
        <v>79894</v>
      </c>
      <c r="I15">
        <v>712</v>
      </c>
      <c r="J15">
        <v>608</v>
      </c>
      <c r="K15">
        <v>1604</v>
      </c>
      <c r="L15">
        <v>3004</v>
      </c>
      <c r="M15">
        <v>3.7599819761183567E-2</v>
      </c>
      <c r="N15">
        <v>375.99819761183568</v>
      </c>
      <c r="O15">
        <v>46.17</v>
      </c>
      <c r="P15">
        <v>1949.43</v>
      </c>
      <c r="Q15">
        <v>0.15</v>
      </c>
      <c r="R15">
        <f t="shared" si="1"/>
        <v>1949.5800000000002</v>
      </c>
      <c r="S15">
        <f t="shared" si="2"/>
        <v>-0.40936174095013739</v>
      </c>
      <c r="T15" cm="1">
        <f t="array" ref="T15">(-LN(1+R15)-AVERAGE(-LN(1+$R$2:$R$121)))/_xlfn.STDEV.S(-LN(1+$R$2:$R$121))</f>
        <v>-2.3679743606668522</v>
      </c>
      <c r="U15">
        <f t="shared" si="3"/>
        <v>-1.3886680508084948</v>
      </c>
    </row>
    <row r="16" spans="1:21" x14ac:dyDescent="0.3">
      <c r="A16" t="s">
        <v>33</v>
      </c>
      <c r="B16">
        <v>2024</v>
      </c>
      <c r="C16">
        <v>0</v>
      </c>
      <c r="D16">
        <v>2.02</v>
      </c>
      <c r="E16">
        <f t="shared" si="0"/>
        <v>0.30535136944662378</v>
      </c>
      <c r="F16" t="s">
        <v>145</v>
      </c>
      <c r="G16" t="s">
        <v>18</v>
      </c>
      <c r="H16">
        <v>76780</v>
      </c>
      <c r="I16">
        <v>781</v>
      </c>
      <c r="J16">
        <v>481</v>
      </c>
      <c r="K16">
        <v>1366</v>
      </c>
      <c r="L16">
        <v>2690</v>
      </c>
      <c r="M16">
        <v>3.5035165407658247E-2</v>
      </c>
      <c r="N16">
        <v>350.35165407658252</v>
      </c>
      <c r="O16">
        <v>45.99</v>
      </c>
      <c r="P16">
        <v>1537.37</v>
      </c>
      <c r="Q16">
        <v>0.63</v>
      </c>
      <c r="R16">
        <f t="shared" si="1"/>
        <v>1538</v>
      </c>
      <c r="S16">
        <f t="shared" si="2"/>
        <v>-0.42657319733765442</v>
      </c>
      <c r="T16" cm="1">
        <f t="array" ref="T16">(-LN(1+R16)-AVERAGE(-LN(1+$R$2:$R$121)))/_xlfn.STDEV.S(-LN(1+$R$2:$R$121))</f>
        <v>-2.2482091689493693</v>
      </c>
      <c r="U16">
        <f t="shared" si="3"/>
        <v>-1.3373911831435119</v>
      </c>
    </row>
    <row r="17" spans="1:21" x14ac:dyDescent="0.3">
      <c r="A17" t="s">
        <v>34</v>
      </c>
      <c r="B17">
        <v>2022</v>
      </c>
      <c r="C17">
        <v>0</v>
      </c>
      <c r="D17">
        <v>3.34</v>
      </c>
      <c r="E17">
        <f t="shared" si="0"/>
        <v>0.52374646681156445</v>
      </c>
      <c r="F17" t="s">
        <v>145</v>
      </c>
      <c r="G17" t="s">
        <v>18</v>
      </c>
      <c r="H17">
        <v>102082</v>
      </c>
      <c r="I17">
        <v>1157</v>
      </c>
      <c r="J17">
        <v>622</v>
      </c>
      <c r="K17">
        <v>1407</v>
      </c>
      <c r="L17">
        <v>3394</v>
      </c>
      <c r="M17">
        <v>3.3247781195509488E-2</v>
      </c>
      <c r="N17">
        <v>332.47781195509492</v>
      </c>
      <c r="O17">
        <v>31.73</v>
      </c>
      <c r="P17">
        <v>245.6</v>
      </c>
      <c r="Q17">
        <v>0.38</v>
      </c>
      <c r="R17">
        <f t="shared" si="1"/>
        <v>245.98</v>
      </c>
      <c r="S17">
        <f t="shared" si="2"/>
        <v>-1.7901030200376176</v>
      </c>
      <c r="T17" cm="1">
        <f t="array" ref="T17">(-LN(1+R17)-AVERAGE(-LN(1+$R$2:$R$121)))/_xlfn.STDEV.S(-LN(1+$R$2:$R$121))</f>
        <v>-1.3236280583964333</v>
      </c>
      <c r="U17">
        <f t="shared" si="3"/>
        <v>-1.5568655392170254</v>
      </c>
    </row>
    <row r="18" spans="1:21" x14ac:dyDescent="0.3">
      <c r="A18" t="s">
        <v>35</v>
      </c>
      <c r="B18">
        <v>2023</v>
      </c>
      <c r="C18">
        <v>0</v>
      </c>
      <c r="D18">
        <v>3.11</v>
      </c>
      <c r="E18">
        <f t="shared" si="0"/>
        <v>0.4927603890268375</v>
      </c>
      <c r="F18" t="s">
        <v>145</v>
      </c>
      <c r="G18" t="s">
        <v>18</v>
      </c>
      <c r="H18">
        <v>100317</v>
      </c>
      <c r="I18">
        <v>1181</v>
      </c>
      <c r="J18">
        <v>531</v>
      </c>
      <c r="K18">
        <v>1357</v>
      </c>
      <c r="L18">
        <v>3251</v>
      </c>
      <c r="M18">
        <v>3.2407268957405033E-2</v>
      </c>
      <c r="N18">
        <v>324.07268957405029</v>
      </c>
      <c r="O18">
        <v>33.58</v>
      </c>
      <c r="P18">
        <v>223.11</v>
      </c>
      <c r="Q18">
        <v>0.15</v>
      </c>
      <c r="R18">
        <f t="shared" si="1"/>
        <v>223.26000000000002</v>
      </c>
      <c r="S18">
        <f t="shared" si="2"/>
        <v>-1.6132074960548035</v>
      </c>
      <c r="T18" cm="1">
        <f t="array" ref="T18">(-LN(1+R18)-AVERAGE(-LN(1+$R$2:$R$121)))/_xlfn.STDEV.S(-LN(1+$R$2:$R$121))</f>
        <v>-1.2748610121403712</v>
      </c>
      <c r="U18">
        <f t="shared" si="3"/>
        <v>-1.4440342540975872</v>
      </c>
    </row>
    <row r="19" spans="1:21" x14ac:dyDescent="0.3">
      <c r="A19" t="s">
        <v>36</v>
      </c>
      <c r="B19">
        <v>2024</v>
      </c>
      <c r="C19">
        <v>0</v>
      </c>
      <c r="D19">
        <v>3.6</v>
      </c>
      <c r="E19">
        <f t="shared" si="0"/>
        <v>0.55630250076728727</v>
      </c>
      <c r="F19" t="s">
        <v>145</v>
      </c>
      <c r="G19" t="s">
        <v>18</v>
      </c>
      <c r="H19">
        <v>151704</v>
      </c>
      <c r="I19">
        <v>2328</v>
      </c>
      <c r="J19">
        <v>903</v>
      </c>
      <c r="K19">
        <v>2242</v>
      </c>
      <c r="L19">
        <v>5719</v>
      </c>
      <c r="M19">
        <v>3.7698412698412703E-2</v>
      </c>
      <c r="N19">
        <v>376.98412698412699</v>
      </c>
      <c r="O19">
        <v>37.75</v>
      </c>
      <c r="P19">
        <v>235.89</v>
      </c>
      <c r="Q19">
        <v>0.62</v>
      </c>
      <c r="R19">
        <f t="shared" si="1"/>
        <v>236.51</v>
      </c>
      <c r="S19">
        <f t="shared" si="2"/>
        <v>-1.2144754230773247</v>
      </c>
      <c r="T19" cm="1">
        <f t="array" ref="T19">(-LN(1+R19)-AVERAGE(-LN(1+$R$2:$R$121)))/_xlfn.STDEV.S(-LN(1+$R$2:$R$121))</f>
        <v>-1.3038700164097581</v>
      </c>
      <c r="U19">
        <f t="shared" si="3"/>
        <v>-1.2591727197435414</v>
      </c>
    </row>
    <row r="20" spans="1:21" x14ac:dyDescent="0.3">
      <c r="A20" t="s">
        <v>37</v>
      </c>
      <c r="B20">
        <v>2022</v>
      </c>
      <c r="C20">
        <v>0</v>
      </c>
      <c r="D20">
        <v>1.25</v>
      </c>
      <c r="E20">
        <f t="shared" si="0"/>
        <v>9.691001300805642E-2</v>
      </c>
      <c r="F20" t="s">
        <v>146</v>
      </c>
      <c r="G20" t="s">
        <v>18</v>
      </c>
      <c r="H20">
        <v>76688</v>
      </c>
      <c r="I20">
        <v>732</v>
      </c>
      <c r="J20">
        <v>648</v>
      </c>
      <c r="K20">
        <v>1219</v>
      </c>
      <c r="L20">
        <v>2720</v>
      </c>
      <c r="M20">
        <v>3.5468391404131022E-2</v>
      </c>
      <c r="N20">
        <v>354.68391404131017</v>
      </c>
      <c r="O20">
        <v>45.75</v>
      </c>
      <c r="P20">
        <v>5.72</v>
      </c>
      <c r="Q20">
        <v>22.7</v>
      </c>
      <c r="R20">
        <f t="shared" si="1"/>
        <v>28.419999999999998</v>
      </c>
      <c r="S20">
        <f t="shared" si="2"/>
        <v>-0.44952180585434404</v>
      </c>
      <c r="T20" cm="1">
        <f t="array" ref="T20">(-LN(1+R20)-AVERAGE(-LN(1+$R$2:$R$121)))/_xlfn.STDEV.S(-LN(1+$R$2:$R$121))</f>
        <v>-0.24842603118340492</v>
      </c>
      <c r="U20">
        <f t="shared" si="3"/>
        <v>-0.34897391851887449</v>
      </c>
    </row>
    <row r="21" spans="1:21" x14ac:dyDescent="0.3">
      <c r="A21" t="s">
        <v>38</v>
      </c>
      <c r="B21">
        <v>2023</v>
      </c>
      <c r="C21">
        <v>0</v>
      </c>
      <c r="D21">
        <v>1.3</v>
      </c>
      <c r="E21">
        <f t="shared" si="0"/>
        <v>0.11394335230683679</v>
      </c>
      <c r="F21" t="s">
        <v>146</v>
      </c>
      <c r="G21" t="s">
        <v>18</v>
      </c>
      <c r="H21">
        <v>107751</v>
      </c>
      <c r="I21">
        <v>873</v>
      </c>
      <c r="J21">
        <v>769</v>
      </c>
      <c r="K21">
        <v>1611</v>
      </c>
      <c r="L21">
        <v>3376</v>
      </c>
      <c r="M21">
        <v>3.1331495763380388E-2</v>
      </c>
      <c r="N21">
        <v>313.31495763380389</v>
      </c>
      <c r="O21">
        <v>53.78</v>
      </c>
      <c r="P21">
        <v>5.51</v>
      </c>
      <c r="Q21">
        <v>22.14</v>
      </c>
      <c r="R21">
        <f t="shared" si="1"/>
        <v>27.65</v>
      </c>
      <c r="S21">
        <f t="shared" si="2"/>
        <v>0.31830038743322292</v>
      </c>
      <c r="T21" cm="1">
        <f t="array" ref="T21">(-LN(1+R21)-AVERAGE(-LN(1+$R$2:$R$121)))/_xlfn.STDEV.S(-LN(1+$R$2:$R$121))</f>
        <v>-0.23502347060564555</v>
      </c>
      <c r="U21">
        <f t="shared" si="3"/>
        <v>4.1638458413788687E-2</v>
      </c>
    </row>
    <row r="22" spans="1:21" x14ac:dyDescent="0.3">
      <c r="A22" t="s">
        <v>39</v>
      </c>
      <c r="B22">
        <v>2024</v>
      </c>
      <c r="C22">
        <v>0</v>
      </c>
      <c r="D22">
        <v>1.25</v>
      </c>
      <c r="E22">
        <f t="shared" si="0"/>
        <v>9.691001300805642E-2</v>
      </c>
      <c r="F22" t="s">
        <v>146</v>
      </c>
      <c r="G22" t="s">
        <v>18</v>
      </c>
      <c r="H22">
        <v>93097</v>
      </c>
      <c r="I22">
        <v>1071</v>
      </c>
      <c r="J22">
        <v>856</v>
      </c>
      <c r="K22">
        <v>1974</v>
      </c>
      <c r="L22">
        <v>4005</v>
      </c>
      <c r="M22">
        <v>4.3019646175494378E-2</v>
      </c>
      <c r="N22">
        <v>430.19646175494381</v>
      </c>
      <c r="O22">
        <v>57.84</v>
      </c>
      <c r="P22">
        <v>5.99</v>
      </c>
      <c r="Q22">
        <v>20.420000000000002</v>
      </c>
      <c r="R22">
        <f t="shared" si="1"/>
        <v>26.410000000000004</v>
      </c>
      <c r="S22">
        <f t="shared" si="2"/>
        <v>0.70651434817388581</v>
      </c>
      <c r="T22" cm="1">
        <f t="array" ref="T22">(-LN(1+R22)-AVERAGE(-LN(1+$R$2:$R$121)))/_xlfn.STDEV.S(-LN(1+$R$2:$R$121))</f>
        <v>-0.21266393091297822</v>
      </c>
      <c r="U22">
        <f t="shared" si="3"/>
        <v>0.24692520863045381</v>
      </c>
    </row>
    <row r="23" spans="1:21" x14ac:dyDescent="0.3">
      <c r="A23" t="s">
        <v>40</v>
      </c>
      <c r="B23">
        <v>2022</v>
      </c>
      <c r="C23">
        <v>0</v>
      </c>
      <c r="D23">
        <v>7.86</v>
      </c>
      <c r="E23">
        <f t="shared" si="0"/>
        <v>0.89542254603940796</v>
      </c>
      <c r="F23" t="s">
        <v>144</v>
      </c>
      <c r="G23" t="s">
        <v>18</v>
      </c>
      <c r="H23">
        <v>186547</v>
      </c>
      <c r="I23">
        <v>327</v>
      </c>
      <c r="J23">
        <v>717</v>
      </c>
      <c r="K23">
        <v>3471</v>
      </c>
      <c r="L23">
        <v>4811</v>
      </c>
      <c r="M23">
        <v>2.5789747355894229E-2</v>
      </c>
      <c r="N23">
        <v>257.89747355894218</v>
      </c>
      <c r="O23">
        <v>58.57</v>
      </c>
      <c r="P23">
        <v>0.24</v>
      </c>
      <c r="Q23">
        <v>4.5199999999999996</v>
      </c>
      <c r="R23">
        <f t="shared" si="1"/>
        <v>4.76</v>
      </c>
      <c r="S23">
        <f t="shared" si="2"/>
        <v>0.77631636574548257</v>
      </c>
      <c r="T23" cm="1">
        <f t="array" ref="T23">(-LN(1+R23)-AVERAGE(-LN(1+$R$2:$R$121)))/_xlfn.STDEV.S(-LN(1+$R$2:$R$121))</f>
        <v>0.57566923247552937</v>
      </c>
      <c r="U23">
        <f t="shared" si="3"/>
        <v>0.67599279911050592</v>
      </c>
    </row>
    <row r="24" spans="1:21" x14ac:dyDescent="0.3">
      <c r="A24" t="s">
        <v>41</v>
      </c>
      <c r="B24">
        <v>2023</v>
      </c>
      <c r="C24">
        <v>0</v>
      </c>
      <c r="D24">
        <v>9.24</v>
      </c>
      <c r="E24">
        <f t="shared" si="0"/>
        <v>0.96567197122010673</v>
      </c>
      <c r="F24" t="s">
        <v>144</v>
      </c>
      <c r="G24" t="s">
        <v>18</v>
      </c>
      <c r="H24">
        <v>190482</v>
      </c>
      <c r="I24">
        <v>451</v>
      </c>
      <c r="J24">
        <v>852</v>
      </c>
      <c r="K24">
        <v>3608</v>
      </c>
      <c r="L24">
        <v>5202</v>
      </c>
      <c r="M24">
        <v>2.7309667055154821E-2</v>
      </c>
      <c r="N24">
        <v>273.09667055154819</v>
      </c>
      <c r="O24">
        <v>56.39</v>
      </c>
      <c r="P24">
        <v>0.24</v>
      </c>
      <c r="Q24">
        <v>4.3099999999999996</v>
      </c>
      <c r="R24">
        <f t="shared" si="1"/>
        <v>4.55</v>
      </c>
      <c r="S24">
        <f t="shared" si="2"/>
        <v>0.56786650505222036</v>
      </c>
      <c r="T24" cm="1">
        <f t="array" ref="T24">(-LN(1+R24)-AVERAGE(-LN(1+$R$2:$R$121)))/_xlfn.STDEV.S(-LN(1+$R$2:$R$121))</f>
        <v>0.59443775261231702</v>
      </c>
      <c r="U24">
        <f t="shared" si="3"/>
        <v>0.58115212883226874</v>
      </c>
    </row>
    <row r="25" spans="1:21" x14ac:dyDescent="0.3">
      <c r="A25" t="s">
        <v>42</v>
      </c>
      <c r="B25">
        <v>2024</v>
      </c>
      <c r="C25">
        <v>0</v>
      </c>
      <c r="D25">
        <v>11.55</v>
      </c>
      <c r="E25">
        <f t="shared" si="0"/>
        <v>1.0625819842281632</v>
      </c>
      <c r="F25" t="s">
        <v>144</v>
      </c>
      <c r="G25" t="s">
        <v>18</v>
      </c>
      <c r="H25">
        <v>193257</v>
      </c>
      <c r="I25">
        <v>919</v>
      </c>
      <c r="J25">
        <v>1092</v>
      </c>
      <c r="K25">
        <v>4017</v>
      </c>
      <c r="L25">
        <v>6403</v>
      </c>
      <c r="M25">
        <v>3.3132046963370021E-2</v>
      </c>
      <c r="N25">
        <v>331.32046963370021</v>
      </c>
      <c r="O25">
        <v>58.43</v>
      </c>
      <c r="P25">
        <v>0.17</v>
      </c>
      <c r="Q25">
        <v>2.96</v>
      </c>
      <c r="R25">
        <f t="shared" si="1"/>
        <v>3.13</v>
      </c>
      <c r="S25">
        <f t="shared" si="2"/>
        <v>0.76292967744408036</v>
      </c>
      <c r="T25" cm="1">
        <f t="array" ref="T25">(-LN(1+R25)-AVERAGE(-LN(1+$R$2:$R$121)))/_xlfn.STDEV.S(-LN(1+$R$2:$R$121))</f>
        <v>0.7437794463261086</v>
      </c>
      <c r="U25">
        <f t="shared" si="3"/>
        <v>0.75335456188509453</v>
      </c>
    </row>
    <row r="26" spans="1:21" x14ac:dyDescent="0.3">
      <c r="A26" t="s">
        <v>43</v>
      </c>
      <c r="B26">
        <v>2022</v>
      </c>
      <c r="C26">
        <v>0</v>
      </c>
      <c r="D26">
        <v>0.32</v>
      </c>
      <c r="E26">
        <f t="shared" si="0"/>
        <v>-0.49485002168009401</v>
      </c>
      <c r="F26" t="s">
        <v>147</v>
      </c>
      <c r="G26" t="s">
        <v>18</v>
      </c>
      <c r="H26">
        <v>51735</v>
      </c>
      <c r="I26">
        <v>80</v>
      </c>
      <c r="J26">
        <v>134</v>
      </c>
      <c r="K26">
        <v>884</v>
      </c>
      <c r="L26">
        <v>1122</v>
      </c>
      <c r="M26">
        <v>2.168744563641635E-2</v>
      </c>
      <c r="N26">
        <v>216.87445636416351</v>
      </c>
      <c r="O26">
        <v>44.06</v>
      </c>
      <c r="P26">
        <v>4.45</v>
      </c>
      <c r="Q26">
        <v>9.08</v>
      </c>
      <c r="R26">
        <f t="shared" si="1"/>
        <v>13.530000000000001</v>
      </c>
      <c r="S26">
        <f t="shared" si="2"/>
        <v>-0.61111825749269844</v>
      </c>
      <c r="T26" cm="1">
        <f t="array" ref="T26">(-LN(1+R26)-AVERAGE(-LN(1+$R$2:$R$121)))/_xlfn.STDEV.S(-LN(1+$R$2:$R$121))</f>
        <v>0.10807874590583255</v>
      </c>
      <c r="U26">
        <f t="shared" si="3"/>
        <v>-0.25151975579343294</v>
      </c>
    </row>
    <row r="27" spans="1:21" x14ac:dyDescent="0.3">
      <c r="A27" t="s">
        <v>44</v>
      </c>
      <c r="B27">
        <v>2023</v>
      </c>
      <c r="C27">
        <v>0</v>
      </c>
      <c r="D27">
        <v>0.41299999999999998</v>
      </c>
      <c r="E27">
        <f t="shared" si="0"/>
        <v>-0.38404994834359901</v>
      </c>
      <c r="F27" t="s">
        <v>147</v>
      </c>
      <c r="G27" t="s">
        <v>18</v>
      </c>
      <c r="H27">
        <v>51228</v>
      </c>
      <c r="I27">
        <v>38</v>
      </c>
      <c r="J27">
        <v>145</v>
      </c>
      <c r="K27">
        <v>944</v>
      </c>
      <c r="L27">
        <v>1160</v>
      </c>
      <c r="M27">
        <v>2.2643866635433749E-2</v>
      </c>
      <c r="N27">
        <v>226.4386663543375</v>
      </c>
      <c r="O27">
        <v>45.1</v>
      </c>
      <c r="P27">
        <v>3.81</v>
      </c>
      <c r="Q27">
        <v>7.77</v>
      </c>
      <c r="R27">
        <f t="shared" si="1"/>
        <v>11.58</v>
      </c>
      <c r="S27">
        <f t="shared" si="2"/>
        <v>-0.51167428725371111</v>
      </c>
      <c r="T27" cm="1">
        <f t="array" ref="T27">(-LN(1+R27)-AVERAGE(-LN(1+$R$2:$R$121)))/_xlfn.STDEV.S(-LN(1+$R$2:$R$121))</f>
        <v>0.18090352706255219</v>
      </c>
      <c r="U27">
        <f t="shared" si="3"/>
        <v>-0.16538538009557946</v>
      </c>
    </row>
    <row r="28" spans="1:21" x14ac:dyDescent="0.3">
      <c r="A28" t="s">
        <v>45</v>
      </c>
      <c r="B28">
        <v>2024</v>
      </c>
      <c r="C28">
        <v>0</v>
      </c>
      <c r="D28">
        <v>0.42499999999999999</v>
      </c>
      <c r="E28">
        <f t="shared" si="0"/>
        <v>-0.37161106994968846</v>
      </c>
      <c r="F28" t="s">
        <v>147</v>
      </c>
      <c r="G28" t="s">
        <v>18</v>
      </c>
      <c r="H28">
        <v>90345</v>
      </c>
      <c r="I28">
        <v>643</v>
      </c>
      <c r="J28">
        <v>768</v>
      </c>
      <c r="K28">
        <v>1803</v>
      </c>
      <c r="L28">
        <v>3406</v>
      </c>
      <c r="M28">
        <v>3.7699928053572418E-2</v>
      </c>
      <c r="N28">
        <v>376.99928053572421</v>
      </c>
      <c r="O28">
        <v>44.58</v>
      </c>
      <c r="P28">
        <v>4.57</v>
      </c>
      <c r="Q28">
        <v>7.97</v>
      </c>
      <c r="R28">
        <f t="shared" si="1"/>
        <v>12.54</v>
      </c>
      <c r="S28">
        <f t="shared" si="2"/>
        <v>-0.56139627237320511</v>
      </c>
      <c r="T28" cm="1">
        <f t="array" ref="T28">(-LN(1+R28)-AVERAGE(-LN(1+$R$2:$R$121)))/_xlfn.STDEV.S(-LN(1+$R$2:$R$121))</f>
        <v>0.14373998069485244</v>
      </c>
      <c r="U28">
        <f t="shared" si="3"/>
        <v>-0.20882814583917633</v>
      </c>
    </row>
    <row r="29" spans="1:21" x14ac:dyDescent="0.3">
      <c r="A29" t="s">
        <v>46</v>
      </c>
      <c r="B29">
        <v>2022</v>
      </c>
      <c r="C29">
        <v>0</v>
      </c>
      <c r="D29">
        <v>2.09</v>
      </c>
      <c r="E29">
        <f t="shared" si="0"/>
        <v>0.32014628611105395</v>
      </c>
      <c r="F29" t="s">
        <v>148</v>
      </c>
      <c r="G29" t="s">
        <v>18</v>
      </c>
      <c r="H29">
        <v>66753</v>
      </c>
      <c r="I29">
        <v>470</v>
      </c>
      <c r="J29">
        <v>612</v>
      </c>
      <c r="K29">
        <v>1488</v>
      </c>
      <c r="L29">
        <v>2655</v>
      </c>
      <c r="M29">
        <v>3.9773493326142648E-2</v>
      </c>
      <c r="N29">
        <v>397.73493326142648</v>
      </c>
      <c r="O29">
        <v>51.09</v>
      </c>
      <c r="P29">
        <v>386.11</v>
      </c>
      <c r="Q29">
        <v>0.01</v>
      </c>
      <c r="R29">
        <f t="shared" si="1"/>
        <v>386.12</v>
      </c>
      <c r="S29">
        <f t="shared" si="2"/>
        <v>6.1084733641995903E-2</v>
      </c>
      <c r="T29" cm="1">
        <f t="array" ref="T29">(-LN(1+R29)-AVERAGE(-LN(1+$R$2:$R$121)))/_xlfn.STDEV.S(-LN(1+$R$2:$R$121))</f>
        <v>-1.5507467812659079</v>
      </c>
      <c r="U29">
        <f t="shared" si="3"/>
        <v>-0.74483102381195598</v>
      </c>
    </row>
    <row r="30" spans="1:21" x14ac:dyDescent="0.3">
      <c r="A30" t="s">
        <v>47</v>
      </c>
      <c r="B30">
        <v>2023</v>
      </c>
      <c r="C30">
        <v>0</v>
      </c>
      <c r="D30">
        <v>1.76</v>
      </c>
      <c r="E30">
        <f t="shared" si="0"/>
        <v>0.24551266781414982</v>
      </c>
      <c r="F30" t="s">
        <v>148</v>
      </c>
      <c r="G30" t="s">
        <v>18</v>
      </c>
      <c r="H30">
        <v>46246</v>
      </c>
      <c r="I30">
        <v>218</v>
      </c>
      <c r="J30">
        <v>166</v>
      </c>
      <c r="K30">
        <v>479</v>
      </c>
      <c r="L30">
        <v>884</v>
      </c>
      <c r="M30">
        <v>1.911516671712148E-2</v>
      </c>
      <c r="N30">
        <v>191.1516671712148</v>
      </c>
      <c r="O30">
        <v>50.45</v>
      </c>
      <c r="P30">
        <v>484</v>
      </c>
      <c r="Q30">
        <v>48.84</v>
      </c>
      <c r="R30">
        <f t="shared" si="1"/>
        <v>532.84</v>
      </c>
      <c r="S30">
        <f t="shared" si="2"/>
        <v>-1.1155573584260655E-4</v>
      </c>
      <c r="T30" cm="1">
        <f t="array" ref="T30">(-LN(1+R30)-AVERAGE(-LN(1+$R$2:$R$121)))/_xlfn.STDEV.S(-LN(1+$R$2:$R$121))</f>
        <v>-1.7131472214413452</v>
      </c>
      <c r="U30">
        <f t="shared" si="3"/>
        <v>-0.85662938858859394</v>
      </c>
    </row>
    <row r="31" spans="1:21" x14ac:dyDescent="0.3">
      <c r="A31" t="s">
        <v>48</v>
      </c>
      <c r="B31">
        <v>2024</v>
      </c>
      <c r="C31">
        <v>0</v>
      </c>
      <c r="D31">
        <v>1.05</v>
      </c>
      <c r="E31">
        <f t="shared" si="0"/>
        <v>2.1189299069938092E-2</v>
      </c>
      <c r="F31" t="s">
        <v>148</v>
      </c>
      <c r="G31" t="s">
        <v>18</v>
      </c>
      <c r="H31">
        <v>88307</v>
      </c>
      <c r="I31">
        <v>836</v>
      </c>
      <c r="J31">
        <v>799</v>
      </c>
      <c r="K31">
        <v>2016</v>
      </c>
      <c r="L31">
        <v>3755</v>
      </c>
      <c r="M31">
        <v>4.2522110364976731E-2</v>
      </c>
      <c r="N31">
        <v>425.22110364976731</v>
      </c>
      <c r="O31">
        <v>50.07</v>
      </c>
      <c r="P31">
        <v>214.82</v>
      </c>
      <c r="Q31">
        <v>19.239999999999998</v>
      </c>
      <c r="R31">
        <f t="shared" si="1"/>
        <v>234.06</v>
      </c>
      <c r="S31">
        <f t="shared" si="2"/>
        <v>-3.6446852553934435E-2</v>
      </c>
      <c r="T31" cm="1">
        <f t="array" ref="T31">(-LN(1+R31)-AVERAGE(-LN(1+$R$2:$R$121)))/_xlfn.STDEV.S(-LN(1+$R$2:$R$121))</f>
        <v>-1.2986300650927591</v>
      </c>
      <c r="U31">
        <f t="shared" si="3"/>
        <v>-0.66753845882334684</v>
      </c>
    </row>
    <row r="32" spans="1:21" x14ac:dyDescent="0.3">
      <c r="A32" t="s">
        <v>49</v>
      </c>
      <c r="B32">
        <v>2022</v>
      </c>
      <c r="C32">
        <v>0</v>
      </c>
      <c r="D32">
        <v>2.92</v>
      </c>
      <c r="E32">
        <f t="shared" si="0"/>
        <v>0.46538285144841829</v>
      </c>
      <c r="F32" t="s">
        <v>143</v>
      </c>
      <c r="G32" t="s">
        <v>18</v>
      </c>
      <c r="H32">
        <v>83787</v>
      </c>
      <c r="I32">
        <v>129</v>
      </c>
      <c r="J32">
        <v>540</v>
      </c>
      <c r="K32">
        <v>1859</v>
      </c>
      <c r="L32">
        <v>2593</v>
      </c>
      <c r="M32">
        <v>3.0947521691909251E-2</v>
      </c>
      <c r="N32">
        <v>309.47521691909247</v>
      </c>
      <c r="O32">
        <v>41.68</v>
      </c>
      <c r="P32">
        <v>12.56</v>
      </c>
      <c r="Q32">
        <v>3.55</v>
      </c>
      <c r="R32">
        <f t="shared" si="1"/>
        <v>16.11</v>
      </c>
      <c r="S32">
        <f t="shared" si="2"/>
        <v>-0.83869195861653545</v>
      </c>
      <c r="T32" cm="1">
        <f t="array" ref="T32">(-LN(1+R32)-AVERAGE(-LN(1+$R$2:$R$121)))/_xlfn.STDEV.S(-LN(1+$R$2:$R$121))</f>
        <v>2.5480275606467422E-2</v>
      </c>
      <c r="U32">
        <f t="shared" si="3"/>
        <v>-0.40660584150503404</v>
      </c>
    </row>
    <row r="33" spans="1:21" x14ac:dyDescent="0.3">
      <c r="A33" t="s">
        <v>50</v>
      </c>
      <c r="B33">
        <v>2023</v>
      </c>
      <c r="C33">
        <v>0</v>
      </c>
      <c r="D33">
        <v>2.67</v>
      </c>
      <c r="E33">
        <f t="shared" si="0"/>
        <v>0.42651126136457523</v>
      </c>
      <c r="F33" t="s">
        <v>143</v>
      </c>
      <c r="G33" t="s">
        <v>18</v>
      </c>
      <c r="H33">
        <v>81881</v>
      </c>
      <c r="I33">
        <v>210</v>
      </c>
      <c r="J33">
        <v>518</v>
      </c>
      <c r="K33">
        <v>1801</v>
      </c>
      <c r="L33">
        <v>2594</v>
      </c>
      <c r="M33">
        <v>3.1680121151427071E-2</v>
      </c>
      <c r="N33">
        <v>316.80121151427068</v>
      </c>
      <c r="O33">
        <v>40.659999999999997</v>
      </c>
      <c r="P33">
        <v>12.19</v>
      </c>
      <c r="Q33">
        <v>4.72</v>
      </c>
      <c r="R33">
        <f t="shared" si="1"/>
        <v>16.91</v>
      </c>
      <c r="S33">
        <f t="shared" si="2"/>
        <v>-0.93622354481246584</v>
      </c>
      <c r="T33" cm="1">
        <f t="array" ref="T33">(-LN(1+R33)-AVERAGE(-LN(1+$R$2:$R$121)))/_xlfn.STDEV.S(-LN(1+$R$2:$R$121))</f>
        <v>2.3876756113399198E-3</v>
      </c>
      <c r="U33">
        <f t="shared" si="3"/>
        <v>-0.46691793460056297</v>
      </c>
    </row>
    <row r="34" spans="1:21" x14ac:dyDescent="0.3">
      <c r="A34" t="s">
        <v>51</v>
      </c>
      <c r="B34">
        <v>2024</v>
      </c>
      <c r="C34">
        <v>0</v>
      </c>
      <c r="D34">
        <v>1.79</v>
      </c>
      <c r="E34">
        <f t="shared" si="0"/>
        <v>0.2528530309798932</v>
      </c>
      <c r="F34" t="s">
        <v>143</v>
      </c>
      <c r="G34" t="s">
        <v>18</v>
      </c>
      <c r="H34">
        <v>96534</v>
      </c>
      <c r="I34">
        <v>498</v>
      </c>
      <c r="J34">
        <v>544</v>
      </c>
      <c r="K34">
        <v>2212</v>
      </c>
      <c r="L34">
        <v>3358</v>
      </c>
      <c r="M34">
        <v>3.4785671369672859E-2</v>
      </c>
      <c r="N34">
        <v>347.8567136967286</v>
      </c>
      <c r="O34">
        <v>38.36</v>
      </c>
      <c r="P34">
        <v>2.37</v>
      </c>
      <c r="Q34">
        <v>4.3099999999999996</v>
      </c>
      <c r="R34">
        <f t="shared" si="1"/>
        <v>6.68</v>
      </c>
      <c r="S34">
        <f t="shared" si="2"/>
        <v>-1.1561477097640724</v>
      </c>
      <c r="T34" cm="1">
        <f t="array" ref="T34">(-LN(1+R34)-AVERAGE(-LN(1+$R$2:$R$121)))/_xlfn.STDEV.S(-LN(1+$R$2:$R$121))</f>
        <v>0.43028870919795609</v>
      </c>
      <c r="U34">
        <f t="shared" si="3"/>
        <v>-0.36292950028305815</v>
      </c>
    </row>
    <row r="35" spans="1:21" x14ac:dyDescent="0.3">
      <c r="A35" t="s">
        <v>52</v>
      </c>
      <c r="B35">
        <v>2022</v>
      </c>
      <c r="C35">
        <v>0</v>
      </c>
      <c r="D35">
        <v>44.68</v>
      </c>
      <c r="E35">
        <f t="shared" si="0"/>
        <v>1.6501131644435714</v>
      </c>
      <c r="F35" t="s">
        <v>144</v>
      </c>
      <c r="G35" t="s">
        <v>18</v>
      </c>
      <c r="H35">
        <v>197770</v>
      </c>
      <c r="I35">
        <v>635</v>
      </c>
      <c r="J35">
        <v>898</v>
      </c>
      <c r="K35">
        <v>4325</v>
      </c>
      <c r="L35">
        <v>6058</v>
      </c>
      <c r="M35">
        <v>3.0631541689841731E-2</v>
      </c>
      <c r="N35">
        <v>306.31541689841742</v>
      </c>
      <c r="O35">
        <v>52.75</v>
      </c>
      <c r="P35">
        <v>0.22</v>
      </c>
      <c r="Q35">
        <v>1.98</v>
      </c>
      <c r="R35">
        <f t="shared" si="1"/>
        <v>2.2000000000000002</v>
      </c>
      <c r="S35">
        <f t="shared" si="2"/>
        <v>0.21981260921576407</v>
      </c>
      <c r="T35" cm="1">
        <f t="array" ref="T35">(-LN(1+R35)-AVERAGE(-LN(1+$R$2:$R$121)))/_xlfn.STDEV.S(-LN(1+$R$2:$R$121))</f>
        <v>0.87270801626478567</v>
      </c>
      <c r="U35">
        <f t="shared" si="3"/>
        <v>0.54626031274027487</v>
      </c>
    </row>
    <row r="36" spans="1:21" x14ac:dyDescent="0.3">
      <c r="A36" t="s">
        <v>53</v>
      </c>
      <c r="B36">
        <v>2023</v>
      </c>
      <c r="C36">
        <v>0</v>
      </c>
      <c r="D36">
        <v>50.75</v>
      </c>
      <c r="E36">
        <f t="shared" si="0"/>
        <v>1.7054360465852505</v>
      </c>
      <c r="F36" t="s">
        <v>144</v>
      </c>
      <c r="G36" t="s">
        <v>18</v>
      </c>
      <c r="H36">
        <v>221842</v>
      </c>
      <c r="I36">
        <v>999</v>
      </c>
      <c r="J36">
        <v>1157</v>
      </c>
      <c r="K36">
        <v>5095</v>
      </c>
      <c r="L36">
        <v>7755</v>
      </c>
      <c r="M36">
        <v>3.4957311960764868E-2</v>
      </c>
      <c r="N36">
        <v>349.57311960764872</v>
      </c>
      <c r="O36">
        <v>50.69</v>
      </c>
      <c r="P36">
        <v>0.1</v>
      </c>
      <c r="Q36">
        <v>0.13</v>
      </c>
      <c r="R36">
        <f t="shared" si="1"/>
        <v>0.23</v>
      </c>
      <c r="S36">
        <f t="shared" si="2"/>
        <v>2.2837052780846325E-2</v>
      </c>
      <c r="T36" cm="1">
        <f t="array" ref="T36">(-LN(1+R36)-AVERAGE(-LN(1+$R$2:$R$121)))/_xlfn.STDEV.S(-LN(1+$R$2:$R$121))</f>
        <v>1.3558929569343723</v>
      </c>
      <c r="U36">
        <f t="shared" si="3"/>
        <v>0.68936500485760932</v>
      </c>
    </row>
    <row r="37" spans="1:21" x14ac:dyDescent="0.3">
      <c r="A37" t="s">
        <v>54</v>
      </c>
      <c r="B37">
        <v>2024</v>
      </c>
      <c r="C37">
        <v>0</v>
      </c>
      <c r="D37">
        <v>48.47</v>
      </c>
      <c r="E37">
        <f t="shared" si="0"/>
        <v>1.6854730197227592</v>
      </c>
      <c r="F37" t="s">
        <v>144</v>
      </c>
      <c r="G37" t="s">
        <v>18</v>
      </c>
      <c r="H37">
        <v>252792</v>
      </c>
      <c r="I37">
        <v>2171</v>
      </c>
      <c r="J37">
        <v>1161</v>
      </c>
      <c r="K37">
        <v>5735</v>
      </c>
      <c r="L37">
        <v>9510</v>
      </c>
      <c r="M37">
        <v>3.7619861388018608E-2</v>
      </c>
      <c r="N37">
        <v>376.19861388018609</v>
      </c>
      <c r="O37">
        <v>45.92</v>
      </c>
      <c r="P37">
        <v>0.16</v>
      </c>
      <c r="Q37">
        <v>1.0549999999999999</v>
      </c>
      <c r="R37">
        <f t="shared" si="1"/>
        <v>1.2149999999999999</v>
      </c>
      <c r="S37">
        <f t="shared" si="2"/>
        <v>-0.43326654148835553</v>
      </c>
      <c r="T37" cm="1">
        <f t="array" ref="T37">(-LN(1+R37)-AVERAGE(-LN(1+$R$2:$R$121)))/_xlfn.STDEV.S(-LN(1+$R$2:$R$121))</f>
        <v>1.0586259720355322</v>
      </c>
      <c r="U37">
        <f t="shared" si="3"/>
        <v>0.31267971527358834</v>
      </c>
    </row>
    <row r="38" spans="1:21" x14ac:dyDescent="0.3">
      <c r="A38" t="s">
        <v>55</v>
      </c>
      <c r="B38">
        <v>2022</v>
      </c>
      <c r="C38">
        <v>0</v>
      </c>
      <c r="D38">
        <v>1.1100000000000001</v>
      </c>
      <c r="E38">
        <f t="shared" si="0"/>
        <v>4.5322978786657475E-2</v>
      </c>
      <c r="F38" t="s">
        <v>149</v>
      </c>
      <c r="G38" t="s">
        <v>18</v>
      </c>
      <c r="H38">
        <v>91352</v>
      </c>
      <c r="I38">
        <v>317</v>
      </c>
      <c r="J38">
        <v>300</v>
      </c>
      <c r="K38">
        <v>1543</v>
      </c>
      <c r="L38">
        <v>2200</v>
      </c>
      <c r="M38">
        <v>2.408266923548472E-2</v>
      </c>
      <c r="N38">
        <v>240.82669235484721</v>
      </c>
      <c r="O38">
        <v>33.369999999999997</v>
      </c>
      <c r="P38">
        <v>20.99</v>
      </c>
      <c r="Q38">
        <v>33.99</v>
      </c>
      <c r="R38">
        <f t="shared" si="1"/>
        <v>54.980000000000004</v>
      </c>
      <c r="S38">
        <f t="shared" si="2"/>
        <v>-1.6332875285069068</v>
      </c>
      <c r="T38" cm="1">
        <f t="array" ref="T38">(-LN(1+R38)-AVERAGE(-LN(1+$R$2:$R$121)))/_xlfn.STDEV.S(-LN(1+$R$2:$R$121))</f>
        <v>-0.57352854397624964</v>
      </c>
      <c r="U38">
        <f t="shared" si="3"/>
        <v>-1.1034080362415781</v>
      </c>
    </row>
    <row r="39" spans="1:21" x14ac:dyDescent="0.3">
      <c r="A39" t="s">
        <v>56</v>
      </c>
      <c r="B39">
        <v>2023</v>
      </c>
      <c r="C39">
        <v>0</v>
      </c>
      <c r="D39">
        <v>1.33</v>
      </c>
      <c r="E39">
        <f t="shared" si="0"/>
        <v>0.12385164096708581</v>
      </c>
      <c r="F39" t="s">
        <v>149</v>
      </c>
      <c r="G39" t="s">
        <v>18</v>
      </c>
      <c r="H39">
        <v>91905</v>
      </c>
      <c r="I39">
        <v>384</v>
      </c>
      <c r="J39">
        <v>297</v>
      </c>
      <c r="K39">
        <v>1595</v>
      </c>
      <c r="L39">
        <v>2315</v>
      </c>
      <c r="M39">
        <v>2.5189053914368102E-2</v>
      </c>
      <c r="N39">
        <v>251.890539143681</v>
      </c>
      <c r="O39">
        <v>33.369999999999997</v>
      </c>
      <c r="P39">
        <v>14.77</v>
      </c>
      <c r="Q39">
        <v>26</v>
      </c>
      <c r="R39">
        <f t="shared" si="1"/>
        <v>40.769999999999996</v>
      </c>
      <c r="S39">
        <f t="shared" si="2"/>
        <v>-1.6332875285069068</v>
      </c>
      <c r="T39" cm="1">
        <f t="array" ref="T39">(-LN(1+R39)-AVERAGE(-LN(1+$R$2:$R$121)))/_xlfn.STDEV.S(-LN(1+$R$2:$R$121))</f>
        <v>-0.42555353013454233</v>
      </c>
      <c r="U39">
        <f t="shared" si="3"/>
        <v>-1.0294205293207246</v>
      </c>
    </row>
    <row r="40" spans="1:21" x14ac:dyDescent="0.3">
      <c r="A40" t="s">
        <v>57</v>
      </c>
      <c r="B40">
        <v>2024</v>
      </c>
      <c r="C40">
        <v>0</v>
      </c>
      <c r="D40">
        <v>1.08</v>
      </c>
      <c r="E40">
        <f t="shared" si="0"/>
        <v>3.342375548694973E-2</v>
      </c>
      <c r="F40" t="s">
        <v>149</v>
      </c>
      <c r="G40" t="s">
        <v>18</v>
      </c>
      <c r="H40">
        <v>97385</v>
      </c>
      <c r="I40">
        <v>401</v>
      </c>
      <c r="J40">
        <v>313</v>
      </c>
      <c r="K40">
        <v>1652</v>
      </c>
      <c r="L40">
        <v>2417</v>
      </c>
      <c r="M40">
        <v>2.481901730245931E-2</v>
      </c>
      <c r="N40">
        <v>248.19017302459309</v>
      </c>
      <c r="O40">
        <v>39.07</v>
      </c>
      <c r="P40">
        <v>17.52</v>
      </c>
      <c r="Q40">
        <v>26.04</v>
      </c>
      <c r="R40">
        <f t="shared" si="1"/>
        <v>43.56</v>
      </c>
      <c r="S40">
        <f t="shared" si="2"/>
        <v>-1.0882580762355329</v>
      </c>
      <c r="T40" cm="1">
        <f t="array" ref="T40">(-LN(1+R40)-AVERAGE(-LN(1+$R$2:$R$121)))/_xlfn.STDEV.S(-LN(1+$R$2:$R$121))</f>
        <v>-0.45822864734823066</v>
      </c>
      <c r="U40">
        <f t="shared" si="3"/>
        <v>-0.7732433617918818</v>
      </c>
    </row>
    <row r="41" spans="1:21" x14ac:dyDescent="0.3">
      <c r="A41" t="s">
        <v>58</v>
      </c>
      <c r="B41">
        <v>2022</v>
      </c>
      <c r="C41">
        <v>0</v>
      </c>
      <c r="D41">
        <v>3.48</v>
      </c>
      <c r="E41">
        <f t="shared" si="0"/>
        <v>0.54157924394658097</v>
      </c>
      <c r="F41" t="s">
        <v>150</v>
      </c>
      <c r="G41" t="s">
        <v>18</v>
      </c>
      <c r="H41">
        <v>54819</v>
      </c>
      <c r="I41">
        <v>321</v>
      </c>
      <c r="J41">
        <v>590</v>
      </c>
      <c r="K41">
        <v>1173</v>
      </c>
      <c r="L41">
        <v>2154</v>
      </c>
      <c r="M41">
        <v>3.9292945876429702E-2</v>
      </c>
      <c r="N41">
        <v>392.92945876429701</v>
      </c>
      <c r="O41">
        <v>47.53</v>
      </c>
      <c r="P41">
        <v>1.23</v>
      </c>
      <c r="Q41">
        <v>14.76</v>
      </c>
      <c r="R41">
        <f t="shared" si="1"/>
        <v>15.99</v>
      </c>
      <c r="S41">
        <f t="shared" si="2"/>
        <v>-0.2793196260222307</v>
      </c>
      <c r="T41" cm="1">
        <f t="array" ref="T41">(-LN(1+R41)-AVERAGE(-LN(1+$R$2:$R$121)))/_xlfn.STDEV.S(-LN(1+$R$2:$R$121))</f>
        <v>2.9037015322531296E-2</v>
      </c>
      <c r="U41">
        <f t="shared" si="3"/>
        <v>-0.12514130534984971</v>
      </c>
    </row>
    <row r="42" spans="1:21" x14ac:dyDescent="0.3">
      <c r="A42" t="s">
        <v>59</v>
      </c>
      <c r="B42">
        <v>2023</v>
      </c>
      <c r="C42">
        <v>0</v>
      </c>
      <c r="D42">
        <v>4.0999999999999996</v>
      </c>
      <c r="E42">
        <f t="shared" si="0"/>
        <v>0.61278385671973545</v>
      </c>
      <c r="F42" t="s">
        <v>150</v>
      </c>
      <c r="G42" t="s">
        <v>18</v>
      </c>
      <c r="H42">
        <v>55827</v>
      </c>
      <c r="I42">
        <v>367</v>
      </c>
      <c r="J42">
        <v>628</v>
      </c>
      <c r="K42">
        <v>1251</v>
      </c>
      <c r="L42">
        <v>2364</v>
      </c>
      <c r="M42">
        <v>4.2345101832446663E-2</v>
      </c>
      <c r="N42">
        <v>423.45101832446659</v>
      </c>
      <c r="O42">
        <v>47.8</v>
      </c>
      <c r="P42">
        <v>1.22</v>
      </c>
      <c r="Q42">
        <v>11.91</v>
      </c>
      <c r="R42">
        <f t="shared" si="1"/>
        <v>13.13</v>
      </c>
      <c r="S42">
        <f t="shared" si="2"/>
        <v>-0.25350244144095552</v>
      </c>
      <c r="T42" cm="1">
        <f t="array" ref="T42">(-LN(1+R42)-AVERAGE(-LN(1+$R$2:$R$121)))/_xlfn.STDEV.S(-LN(1+$R$2:$R$121))</f>
        <v>0.12218577074761085</v>
      </c>
      <c r="U42">
        <f t="shared" si="3"/>
        <v>-6.5658335346672342E-2</v>
      </c>
    </row>
    <row r="43" spans="1:21" x14ac:dyDescent="0.3">
      <c r="A43" t="s">
        <v>60</v>
      </c>
      <c r="B43">
        <v>2024</v>
      </c>
      <c r="C43">
        <v>0</v>
      </c>
      <c r="D43">
        <v>2.38</v>
      </c>
      <c r="E43">
        <f t="shared" si="0"/>
        <v>0.37657695705651195</v>
      </c>
      <c r="F43" t="s">
        <v>150</v>
      </c>
      <c r="G43" t="s">
        <v>18</v>
      </c>
      <c r="H43">
        <v>76088</v>
      </c>
      <c r="I43">
        <v>1245</v>
      </c>
      <c r="J43">
        <v>780</v>
      </c>
      <c r="K43">
        <v>2177</v>
      </c>
      <c r="L43">
        <v>4419</v>
      </c>
      <c r="M43">
        <v>5.8077489223004937E-2</v>
      </c>
      <c r="N43">
        <v>580.77489223004943</v>
      </c>
      <c r="O43">
        <v>49.35</v>
      </c>
      <c r="P43">
        <v>1.18</v>
      </c>
      <c r="Q43">
        <v>11.58</v>
      </c>
      <c r="R43">
        <f t="shared" si="1"/>
        <v>12.76</v>
      </c>
      <c r="S43">
        <f t="shared" si="2"/>
        <v>-0.10529267810400258</v>
      </c>
      <c r="T43" cm="1">
        <f t="array" ref="T43">(-LN(1+R43)-AVERAGE(-LN(1+$R$2:$R$121)))/_xlfn.STDEV.S(-LN(1+$R$2:$R$121))</f>
        <v>0.13559494747553008</v>
      </c>
      <c r="U43">
        <f t="shared" si="3"/>
        <v>1.5151134685763748E-2</v>
      </c>
    </row>
    <row r="44" spans="1:21" x14ac:dyDescent="0.3">
      <c r="A44" t="s">
        <v>61</v>
      </c>
      <c r="B44">
        <v>2022</v>
      </c>
      <c r="C44">
        <v>0</v>
      </c>
      <c r="D44">
        <v>0.93</v>
      </c>
      <c r="E44">
        <f t="shared" si="0"/>
        <v>-3.1517051446064863E-2</v>
      </c>
      <c r="F44" t="s">
        <v>146</v>
      </c>
      <c r="G44" t="s">
        <v>18</v>
      </c>
      <c r="H44">
        <v>91905</v>
      </c>
      <c r="I44">
        <v>384</v>
      </c>
      <c r="J44">
        <v>297</v>
      </c>
      <c r="K44">
        <v>1595</v>
      </c>
      <c r="L44">
        <v>2315</v>
      </c>
      <c r="M44">
        <v>2.5189053914368102E-2</v>
      </c>
      <c r="N44">
        <v>251.890539143681</v>
      </c>
      <c r="O44">
        <v>40.69</v>
      </c>
      <c r="P44">
        <v>2.31</v>
      </c>
      <c r="Q44">
        <v>4.6750000000000007</v>
      </c>
      <c r="R44">
        <f t="shared" si="1"/>
        <v>6.9850000000000012</v>
      </c>
      <c r="S44">
        <f t="shared" si="2"/>
        <v>-0.93335496874787949</v>
      </c>
      <c r="T44" cm="1">
        <f t="array" ref="T44">(-LN(1+R44)-AVERAGE(-LN(1+$R$2:$R$121)))/_xlfn.STDEV.S(-LN(1+$R$2:$R$121))</f>
        <v>0.41060768241863926</v>
      </c>
      <c r="U44">
        <f t="shared" si="3"/>
        <v>-0.26137364316462008</v>
      </c>
    </row>
    <row r="45" spans="1:21" x14ac:dyDescent="0.3">
      <c r="A45" t="s">
        <v>62</v>
      </c>
      <c r="B45">
        <v>2023</v>
      </c>
      <c r="C45">
        <v>0</v>
      </c>
      <c r="D45">
        <v>1.02</v>
      </c>
      <c r="E45">
        <f t="shared" si="0"/>
        <v>8.6001717619175692E-3</v>
      </c>
      <c r="F45" t="s">
        <v>146</v>
      </c>
      <c r="G45" t="s">
        <v>18</v>
      </c>
      <c r="H45">
        <v>97385</v>
      </c>
      <c r="I45">
        <v>401</v>
      </c>
      <c r="J45">
        <v>313</v>
      </c>
      <c r="K45">
        <v>1652</v>
      </c>
      <c r="L45">
        <v>2417</v>
      </c>
      <c r="M45">
        <v>2.481901730245931E-2</v>
      </c>
      <c r="N45">
        <v>248.19017302459309</v>
      </c>
      <c r="O45">
        <v>42.47</v>
      </c>
      <c r="P45">
        <v>5.52</v>
      </c>
      <c r="Q45">
        <v>3.74</v>
      </c>
      <c r="R45">
        <f t="shared" si="1"/>
        <v>9.26</v>
      </c>
      <c r="S45">
        <f t="shared" si="2"/>
        <v>-0.76315278891576621</v>
      </c>
      <c r="T45" cm="1">
        <f t="array" ref="T45">(-LN(1+R45)-AVERAGE(-LN(1+$R$2:$R$121)))/_xlfn.STDEV.S(-LN(1+$R$2:$R$121))</f>
        <v>0.28392213419566126</v>
      </c>
      <c r="U45">
        <f t="shared" si="3"/>
        <v>-0.23961532736005248</v>
      </c>
    </row>
    <row r="46" spans="1:21" x14ac:dyDescent="0.3">
      <c r="A46" t="s">
        <v>63</v>
      </c>
      <c r="B46">
        <v>2024</v>
      </c>
      <c r="C46">
        <v>0</v>
      </c>
      <c r="D46">
        <v>0.9</v>
      </c>
      <c r="E46">
        <f t="shared" si="0"/>
        <v>-4.5757490560675115E-2</v>
      </c>
      <c r="F46" t="s">
        <v>146</v>
      </c>
      <c r="G46" t="s">
        <v>18</v>
      </c>
      <c r="H46">
        <v>99528</v>
      </c>
      <c r="I46">
        <v>412</v>
      </c>
      <c r="J46">
        <v>275</v>
      </c>
      <c r="K46">
        <v>1367</v>
      </c>
      <c r="L46">
        <v>2130</v>
      </c>
      <c r="M46">
        <v>2.140101278032313E-2</v>
      </c>
      <c r="N46">
        <v>214.01012780323131</v>
      </c>
      <c r="O46">
        <v>44.01</v>
      </c>
      <c r="P46">
        <v>4.76</v>
      </c>
      <c r="Q46">
        <v>5.61</v>
      </c>
      <c r="R46">
        <f t="shared" si="1"/>
        <v>10.370000000000001</v>
      </c>
      <c r="S46">
        <f t="shared" si="2"/>
        <v>-0.6158992176003425</v>
      </c>
      <c r="T46" cm="1">
        <f t="array" ref="T46">(-LN(1+R46)-AVERAGE(-LN(1+$R$2:$R$121)))/_xlfn.STDEV.S(-LN(1+$R$2:$R$121))</f>
        <v>0.23200968039769843</v>
      </c>
      <c r="U46">
        <f t="shared" si="3"/>
        <v>-0.19194476860132204</v>
      </c>
    </row>
    <row r="47" spans="1:21" x14ac:dyDescent="0.3">
      <c r="A47" t="s">
        <v>64</v>
      </c>
      <c r="B47">
        <v>2022</v>
      </c>
      <c r="C47">
        <v>0</v>
      </c>
      <c r="D47">
        <v>4.07</v>
      </c>
      <c r="E47">
        <f t="shared" si="0"/>
        <v>0.60959440922522001</v>
      </c>
      <c r="F47" t="s">
        <v>146</v>
      </c>
      <c r="G47" t="s">
        <v>18</v>
      </c>
      <c r="H47">
        <v>93869</v>
      </c>
      <c r="I47">
        <v>728</v>
      </c>
      <c r="J47">
        <v>635</v>
      </c>
      <c r="K47">
        <v>1847</v>
      </c>
      <c r="L47">
        <v>3314</v>
      </c>
      <c r="M47">
        <v>3.5304520129116113E-2</v>
      </c>
      <c r="N47">
        <v>353.04520129116099</v>
      </c>
      <c r="O47">
        <v>57.17</v>
      </c>
      <c r="P47">
        <v>2.54</v>
      </c>
      <c r="Q47">
        <v>8.7100000000000009</v>
      </c>
      <c r="R47">
        <f t="shared" si="1"/>
        <v>11.25</v>
      </c>
      <c r="S47">
        <f t="shared" si="2"/>
        <v>0.64244948273146107</v>
      </c>
      <c r="T47" cm="1">
        <f t="array" ref="T47">(-LN(1+R47)-AVERAGE(-LN(1+$R$2:$R$121)))/_xlfn.STDEV.S(-LN(1+$R$2:$R$121))</f>
        <v>0.19433693543327929</v>
      </c>
      <c r="U47">
        <f t="shared" si="3"/>
        <v>0.41839320908237021</v>
      </c>
    </row>
    <row r="48" spans="1:21" x14ac:dyDescent="0.3">
      <c r="A48" t="s">
        <v>65</v>
      </c>
      <c r="B48">
        <v>2023</v>
      </c>
      <c r="C48">
        <v>1</v>
      </c>
      <c r="D48">
        <v>4.82</v>
      </c>
      <c r="E48">
        <f t="shared" si="0"/>
        <v>0.6830470382388496</v>
      </c>
      <c r="F48" t="s">
        <v>146</v>
      </c>
      <c r="G48" t="s">
        <v>18</v>
      </c>
      <c r="H48">
        <v>90504</v>
      </c>
      <c r="I48">
        <v>783</v>
      </c>
      <c r="J48">
        <v>630</v>
      </c>
      <c r="K48">
        <v>1763</v>
      </c>
      <c r="L48">
        <v>3307</v>
      </c>
      <c r="M48">
        <v>3.6539821444356052E-2</v>
      </c>
      <c r="N48">
        <v>365.39821444356051</v>
      </c>
      <c r="O48">
        <v>61.32</v>
      </c>
      <c r="P48">
        <v>2.15</v>
      </c>
      <c r="Q48">
        <v>9.85</v>
      </c>
      <c r="R48">
        <f t="shared" si="1"/>
        <v>12</v>
      </c>
      <c r="S48">
        <f t="shared" si="2"/>
        <v>1.0392691716658822</v>
      </c>
      <c r="T48" cm="1">
        <f t="array" ref="T48">(-LN(1+R48)-AVERAGE(-LN(1+$R$2:$R$121)))/_xlfn.STDEV.S(-LN(1+$R$2:$R$121))</f>
        <v>0.16430722976075685</v>
      </c>
      <c r="U48">
        <f t="shared" si="3"/>
        <v>0.60178820071331951</v>
      </c>
    </row>
    <row r="49" spans="1:21" x14ac:dyDescent="0.3">
      <c r="A49" t="s">
        <v>66</v>
      </c>
      <c r="B49">
        <v>2024</v>
      </c>
      <c r="C49">
        <v>1</v>
      </c>
      <c r="D49">
        <v>3.73</v>
      </c>
      <c r="E49">
        <f t="shared" si="0"/>
        <v>0.57170883180868759</v>
      </c>
      <c r="F49" t="s">
        <v>146</v>
      </c>
      <c r="G49" t="s">
        <v>18</v>
      </c>
      <c r="H49">
        <v>105188</v>
      </c>
      <c r="I49">
        <v>1166</v>
      </c>
      <c r="J49">
        <v>904</v>
      </c>
      <c r="K49">
        <v>2243</v>
      </c>
      <c r="L49">
        <v>4485</v>
      </c>
      <c r="M49">
        <v>4.2637943491653042E-2</v>
      </c>
      <c r="N49">
        <v>426.37943491653039</v>
      </c>
      <c r="O49">
        <v>62.31</v>
      </c>
      <c r="P49">
        <v>2.29</v>
      </c>
      <c r="Q49">
        <v>7.78</v>
      </c>
      <c r="R49">
        <f t="shared" si="1"/>
        <v>10.07</v>
      </c>
      <c r="S49">
        <f t="shared" si="2"/>
        <v>1.1339321817972261</v>
      </c>
      <c r="T49" cm="1">
        <f t="array" ref="T49">(-LN(1+R49)-AVERAGE(-LN(1+$R$2:$R$121)))/_xlfn.STDEV.S(-LN(1+$R$2:$R$121))</f>
        <v>0.24552255363082454</v>
      </c>
      <c r="U49">
        <f t="shared" si="3"/>
        <v>0.68972736771402532</v>
      </c>
    </row>
    <row r="50" spans="1:21" x14ac:dyDescent="0.3">
      <c r="A50" t="s">
        <v>67</v>
      </c>
      <c r="B50">
        <v>2022</v>
      </c>
      <c r="C50">
        <v>0</v>
      </c>
      <c r="D50">
        <v>10.57</v>
      </c>
      <c r="E50">
        <f t="shared" si="0"/>
        <v>1.0240749873074262</v>
      </c>
      <c r="F50" t="s">
        <v>151</v>
      </c>
      <c r="G50" t="s">
        <v>18</v>
      </c>
      <c r="H50">
        <v>173678</v>
      </c>
      <c r="I50">
        <v>2537</v>
      </c>
      <c r="J50">
        <v>1631</v>
      </c>
      <c r="K50">
        <v>3384</v>
      </c>
      <c r="L50">
        <v>8058</v>
      </c>
      <c r="M50">
        <v>4.6396204470341658E-2</v>
      </c>
      <c r="N50">
        <v>463.96204470341672</v>
      </c>
      <c r="O50">
        <v>67.17</v>
      </c>
      <c r="P50">
        <v>977.57</v>
      </c>
      <c r="Q50">
        <v>100.26</v>
      </c>
      <c r="R50">
        <f t="shared" si="1"/>
        <v>1077.8300000000002</v>
      </c>
      <c r="S50">
        <f t="shared" si="2"/>
        <v>1.5986415042601869</v>
      </c>
      <c r="T50" cm="1">
        <f t="array" ref="T50">(-LN(1+R50)-AVERAGE(-LN(1+$R$2:$R$121)))/_xlfn.STDEV.S(-LN(1+$R$2:$R$121))</f>
        <v>-2.0686802045361539</v>
      </c>
      <c r="U50">
        <f t="shared" si="3"/>
        <v>-0.23501935013798347</v>
      </c>
    </row>
    <row r="51" spans="1:21" x14ac:dyDescent="0.3">
      <c r="A51" t="s">
        <v>68</v>
      </c>
      <c r="B51">
        <v>2023</v>
      </c>
      <c r="C51">
        <v>1</v>
      </c>
      <c r="D51">
        <v>3.18</v>
      </c>
      <c r="E51">
        <f t="shared" si="0"/>
        <v>0.50242711998443268</v>
      </c>
      <c r="F51" t="s">
        <v>151</v>
      </c>
      <c r="G51" t="s">
        <v>18</v>
      </c>
      <c r="H51">
        <v>167874</v>
      </c>
      <c r="I51">
        <v>2154</v>
      </c>
      <c r="J51">
        <v>1586</v>
      </c>
      <c r="K51">
        <v>3613</v>
      </c>
      <c r="L51">
        <v>7791</v>
      </c>
      <c r="M51">
        <v>4.6409807355516627E-2</v>
      </c>
      <c r="N51">
        <v>464.09807355516642</v>
      </c>
      <c r="O51">
        <v>64.739999999999995</v>
      </c>
      <c r="P51">
        <v>1107.55</v>
      </c>
      <c r="Q51">
        <v>121.16</v>
      </c>
      <c r="R51">
        <f t="shared" si="1"/>
        <v>1228.71</v>
      </c>
      <c r="S51">
        <f t="shared" si="2"/>
        <v>1.3662868430287058</v>
      </c>
      <c r="T51" cm="1">
        <f t="array" ref="T51">(-LN(1+R51)-AVERAGE(-LN(1+$R$2:$R$121)))/_xlfn.STDEV.S(-LN(1+$R$2:$R$121))</f>
        <v>-2.1348313270754917</v>
      </c>
      <c r="U51">
        <f t="shared" si="3"/>
        <v>-0.38427224202339294</v>
      </c>
    </row>
    <row r="52" spans="1:21" x14ac:dyDescent="0.3">
      <c r="A52" t="s">
        <v>69</v>
      </c>
      <c r="B52">
        <v>2024</v>
      </c>
      <c r="C52">
        <v>0</v>
      </c>
      <c r="D52">
        <v>3.41</v>
      </c>
      <c r="E52">
        <f t="shared" si="0"/>
        <v>0.53275437899249778</v>
      </c>
      <c r="F52" t="s">
        <v>151</v>
      </c>
      <c r="G52" t="s">
        <v>18</v>
      </c>
      <c r="H52">
        <v>147115</v>
      </c>
      <c r="I52">
        <v>2194</v>
      </c>
      <c r="J52">
        <v>1169</v>
      </c>
      <c r="K52">
        <v>3321</v>
      </c>
      <c r="L52">
        <v>7011</v>
      </c>
      <c r="M52">
        <v>4.7656595180640998E-2</v>
      </c>
      <c r="N52">
        <v>476.56595180641</v>
      </c>
      <c r="O52">
        <v>65.954999999999998</v>
      </c>
      <c r="P52">
        <v>1345.03</v>
      </c>
      <c r="Q52">
        <v>150.1</v>
      </c>
      <c r="R52">
        <f t="shared" si="1"/>
        <v>1495.1299999999999</v>
      </c>
      <c r="S52">
        <f t="shared" si="2"/>
        <v>1.4824641736444464</v>
      </c>
      <c r="T52" cm="1">
        <f t="array" ref="T52">(-LN(1+R52)-AVERAGE(-LN(1+$R$2:$R$121)))/_xlfn.STDEV.S(-LN(1+$R$2:$R$121))</f>
        <v>-2.2339324472266009</v>
      </c>
      <c r="U52">
        <f t="shared" si="3"/>
        <v>-0.37573413679107726</v>
      </c>
    </row>
    <row r="53" spans="1:21" x14ac:dyDescent="0.3">
      <c r="A53" t="s">
        <v>70</v>
      </c>
      <c r="B53">
        <v>2022</v>
      </c>
      <c r="C53">
        <v>0</v>
      </c>
      <c r="D53">
        <v>1.53</v>
      </c>
      <c r="E53">
        <f t="shared" si="0"/>
        <v>0.18469143081759881</v>
      </c>
      <c r="F53" t="s">
        <v>151</v>
      </c>
      <c r="G53" t="s">
        <v>18</v>
      </c>
      <c r="H53">
        <v>81672</v>
      </c>
      <c r="I53">
        <v>637</v>
      </c>
      <c r="J53">
        <v>732</v>
      </c>
      <c r="K53">
        <v>1450</v>
      </c>
      <c r="L53">
        <v>2976</v>
      </c>
      <c r="M53">
        <v>3.643843667352336E-2</v>
      </c>
      <c r="N53">
        <v>364.38436673523358</v>
      </c>
      <c r="O53">
        <v>44.43</v>
      </c>
      <c r="P53">
        <v>218.36</v>
      </c>
      <c r="Q53">
        <v>36.15</v>
      </c>
      <c r="R53">
        <f t="shared" si="1"/>
        <v>254.51000000000002</v>
      </c>
      <c r="S53">
        <f t="shared" si="2"/>
        <v>-0.57573915269613585</v>
      </c>
      <c r="T53" cm="1">
        <f t="array" ref="T53">(-LN(1+R53)-AVERAGE(-LN(1+$R$2:$R$121)))/_xlfn.STDEV.S(-LN(1+$R$2:$R$121))</f>
        <v>-1.3407868521480937</v>
      </c>
      <c r="U53">
        <f t="shared" si="3"/>
        <v>-0.95826300242211482</v>
      </c>
    </row>
    <row r="54" spans="1:21" x14ac:dyDescent="0.3">
      <c r="A54" t="s">
        <v>71</v>
      </c>
      <c r="B54">
        <v>2023</v>
      </c>
      <c r="C54">
        <v>0</v>
      </c>
      <c r="D54">
        <v>1.97</v>
      </c>
      <c r="E54">
        <f t="shared" si="0"/>
        <v>0.2944662261615929</v>
      </c>
      <c r="F54" t="s">
        <v>151</v>
      </c>
      <c r="G54" t="s">
        <v>18</v>
      </c>
      <c r="H54">
        <v>85417</v>
      </c>
      <c r="I54">
        <v>784</v>
      </c>
      <c r="J54">
        <v>554</v>
      </c>
      <c r="K54">
        <v>1337</v>
      </c>
      <c r="L54">
        <v>2882</v>
      </c>
      <c r="M54">
        <v>3.3740356135195569E-2</v>
      </c>
      <c r="N54">
        <v>337.40356135195572</v>
      </c>
      <c r="O54">
        <v>46.69</v>
      </c>
      <c r="P54">
        <v>262.25</v>
      </c>
      <c r="Q54">
        <v>36.15</v>
      </c>
      <c r="R54">
        <f t="shared" si="1"/>
        <v>298.39999999999998</v>
      </c>
      <c r="S54">
        <f t="shared" si="2"/>
        <v>-0.359639755830644</v>
      </c>
      <c r="T54" cm="1">
        <f t="array" ref="T54">(-LN(1+R54)-AVERAGE(-LN(1+$R$2:$R$121)))/_xlfn.STDEV.S(-LN(1+$R$2:$R$121))</f>
        <v>-1.4208946042510178</v>
      </c>
      <c r="U54">
        <f t="shared" si="3"/>
        <v>-0.89026718004083083</v>
      </c>
    </row>
    <row r="55" spans="1:21" x14ac:dyDescent="0.3">
      <c r="A55" t="s">
        <v>72</v>
      </c>
      <c r="B55">
        <v>2024</v>
      </c>
      <c r="C55">
        <v>0</v>
      </c>
      <c r="D55">
        <v>1.2</v>
      </c>
      <c r="E55">
        <f t="shared" si="0"/>
        <v>7.9181246047624818E-2</v>
      </c>
      <c r="F55" t="s">
        <v>151</v>
      </c>
      <c r="G55" t="s">
        <v>18</v>
      </c>
      <c r="H55">
        <v>98937</v>
      </c>
      <c r="I55">
        <v>818</v>
      </c>
      <c r="J55">
        <v>473</v>
      </c>
      <c r="K55">
        <v>1548</v>
      </c>
      <c r="L55">
        <v>2985</v>
      </c>
      <c r="M55">
        <v>3.0170714697231569E-2</v>
      </c>
      <c r="N55">
        <v>301.70714697231568</v>
      </c>
      <c r="O55">
        <v>46.27</v>
      </c>
      <c r="P55">
        <v>174.47</v>
      </c>
      <c r="Q55">
        <v>36.15</v>
      </c>
      <c r="R55">
        <f t="shared" si="1"/>
        <v>210.62</v>
      </c>
      <c r="S55">
        <f t="shared" si="2"/>
        <v>-0.39979982073484999</v>
      </c>
      <c r="T55" cm="1">
        <f t="array" ref="T55">(-LN(1+R55)-AVERAGE(-LN(1+$R$2:$R$121)))/_xlfn.STDEV.S(-LN(1+$R$2:$R$121))</f>
        <v>-1.245543619869667</v>
      </c>
      <c r="U55">
        <f t="shared" si="3"/>
        <v>-0.82267172030225844</v>
      </c>
    </row>
    <row r="56" spans="1:21" x14ac:dyDescent="0.3">
      <c r="A56" t="s">
        <v>73</v>
      </c>
      <c r="B56">
        <v>2022</v>
      </c>
      <c r="C56">
        <v>0</v>
      </c>
      <c r="D56">
        <v>0.49</v>
      </c>
      <c r="E56">
        <f t="shared" si="0"/>
        <v>-0.30980391997148632</v>
      </c>
      <c r="F56" t="s">
        <v>146</v>
      </c>
      <c r="G56" t="s">
        <v>18</v>
      </c>
      <c r="H56">
        <v>65749</v>
      </c>
      <c r="I56">
        <v>406</v>
      </c>
      <c r="J56">
        <v>332</v>
      </c>
      <c r="K56">
        <v>1608</v>
      </c>
      <c r="L56">
        <v>2403</v>
      </c>
      <c r="M56">
        <v>3.6548084381511498E-2</v>
      </c>
      <c r="N56">
        <v>365.48084381511512</v>
      </c>
      <c r="O56">
        <v>57.08</v>
      </c>
      <c r="P56">
        <v>23.83</v>
      </c>
      <c r="Q56">
        <v>40.14</v>
      </c>
      <c r="R56">
        <f t="shared" si="1"/>
        <v>63.97</v>
      </c>
      <c r="S56">
        <f t="shared" si="2"/>
        <v>0.63384375453770225</v>
      </c>
      <c r="T56" cm="1">
        <f t="array" ref="T56">(-LN(1+R56)-AVERAGE(-LN(1+$R$2:$R$121)))/_xlfn.STDEV.S(-LN(1+$R$2:$R$121))</f>
        <v>-0.6487910968286007</v>
      </c>
      <c r="U56">
        <f t="shared" si="3"/>
        <v>-7.4736711454492233E-3</v>
      </c>
    </row>
    <row r="57" spans="1:21" x14ac:dyDescent="0.3">
      <c r="A57" t="s">
        <v>74</v>
      </c>
      <c r="B57">
        <v>2023</v>
      </c>
      <c r="C57">
        <v>0</v>
      </c>
      <c r="D57">
        <v>0.63</v>
      </c>
      <c r="E57">
        <f t="shared" si="0"/>
        <v>-0.20065945054641829</v>
      </c>
      <c r="F57" t="s">
        <v>146</v>
      </c>
      <c r="G57" t="s">
        <v>18</v>
      </c>
      <c r="H57">
        <v>74689</v>
      </c>
      <c r="I57">
        <v>473</v>
      </c>
      <c r="J57">
        <v>388</v>
      </c>
      <c r="K57">
        <v>2069</v>
      </c>
      <c r="L57">
        <v>2999</v>
      </c>
      <c r="M57">
        <v>4.0153168471930269E-2</v>
      </c>
      <c r="N57">
        <v>401.53168471930269</v>
      </c>
      <c r="O57">
        <v>59.94</v>
      </c>
      <c r="P57">
        <v>9.07</v>
      </c>
      <c r="Q57">
        <v>27.79</v>
      </c>
      <c r="R57">
        <f t="shared" si="1"/>
        <v>36.86</v>
      </c>
      <c r="S57">
        <f t="shared" si="2"/>
        <v>0.90731467269491772</v>
      </c>
      <c r="T57" cm="1">
        <f t="array" ref="T57">(-LN(1+R57)-AVERAGE(-LN(1+$R$2:$R$121)))/_xlfn.STDEV.S(-LN(1+$R$2:$R$121))</f>
        <v>-0.37588596593208556</v>
      </c>
      <c r="U57">
        <f t="shared" si="3"/>
        <v>0.26571435338141608</v>
      </c>
    </row>
    <row r="58" spans="1:21" x14ac:dyDescent="0.3">
      <c r="A58" t="s">
        <v>75</v>
      </c>
      <c r="B58">
        <v>2024</v>
      </c>
      <c r="C58">
        <v>0</v>
      </c>
      <c r="D58">
        <v>0.6</v>
      </c>
      <c r="E58">
        <f t="shared" si="0"/>
        <v>-0.22184874961635639</v>
      </c>
      <c r="F58" t="s">
        <v>146</v>
      </c>
      <c r="G58" t="s">
        <v>18</v>
      </c>
      <c r="H58">
        <v>66538</v>
      </c>
      <c r="I58">
        <v>477</v>
      </c>
      <c r="J58">
        <v>370</v>
      </c>
      <c r="K58">
        <v>1570</v>
      </c>
      <c r="L58">
        <v>2477</v>
      </c>
      <c r="M58">
        <v>3.7226847816285429E-2</v>
      </c>
      <c r="N58">
        <v>372.26847816285431</v>
      </c>
      <c r="O58">
        <v>63.31</v>
      </c>
      <c r="P58">
        <v>7.38</v>
      </c>
      <c r="Q58">
        <v>27.47</v>
      </c>
      <c r="R58">
        <f t="shared" si="1"/>
        <v>34.85</v>
      </c>
      <c r="S58">
        <f t="shared" si="2"/>
        <v>1.2295513839500989</v>
      </c>
      <c r="T58" cm="1">
        <f t="array" ref="T58">(-LN(1+R58)-AVERAGE(-LN(1+$R$2:$R$121)))/_xlfn.STDEV.S(-LN(1+$R$2:$R$121))</f>
        <v>-0.34831825205057171</v>
      </c>
      <c r="U58">
        <f t="shared" si="3"/>
        <v>0.44061656594976362</v>
      </c>
    </row>
    <row r="59" spans="1:21" x14ac:dyDescent="0.3">
      <c r="A59" t="s">
        <v>76</v>
      </c>
      <c r="B59">
        <v>2022</v>
      </c>
      <c r="C59">
        <v>0</v>
      </c>
      <c r="D59">
        <v>1.07</v>
      </c>
      <c r="E59">
        <f t="shared" si="0"/>
        <v>2.9383777685209667E-2</v>
      </c>
      <c r="F59" t="s">
        <v>146</v>
      </c>
      <c r="G59" t="s">
        <v>18</v>
      </c>
      <c r="H59">
        <v>136176</v>
      </c>
      <c r="I59">
        <v>441</v>
      </c>
      <c r="J59">
        <v>612</v>
      </c>
      <c r="K59">
        <v>1895</v>
      </c>
      <c r="L59">
        <v>3055</v>
      </c>
      <c r="M59">
        <v>2.2434202796381149E-2</v>
      </c>
      <c r="N59">
        <v>224.34202796381149</v>
      </c>
      <c r="O59">
        <v>48.44</v>
      </c>
      <c r="P59">
        <v>51.22</v>
      </c>
      <c r="Q59">
        <v>43.57</v>
      </c>
      <c r="R59">
        <f t="shared" si="1"/>
        <v>94.789999999999992</v>
      </c>
      <c r="S59">
        <f t="shared" si="2"/>
        <v>-0.19230615206311699</v>
      </c>
      <c r="T59" cm="1">
        <f t="array" ref="T59">(-LN(1+R59)-AVERAGE(-LN(1+$R$2:$R$121)))/_xlfn.STDEV.S(-LN(1+$R$2:$R$121))</f>
        <v>-0.84498500043218094</v>
      </c>
      <c r="U59">
        <f t="shared" si="3"/>
        <v>-0.51864557624764895</v>
      </c>
    </row>
    <row r="60" spans="1:21" x14ac:dyDescent="0.3">
      <c r="A60" t="s">
        <v>77</v>
      </c>
      <c r="B60">
        <v>2023</v>
      </c>
      <c r="C60">
        <v>0</v>
      </c>
      <c r="D60">
        <v>1.25</v>
      </c>
      <c r="E60">
        <f t="shared" si="0"/>
        <v>9.691001300805642E-2</v>
      </c>
      <c r="F60" t="s">
        <v>146</v>
      </c>
      <c r="G60" t="s">
        <v>18</v>
      </c>
      <c r="H60">
        <v>132612</v>
      </c>
      <c r="I60">
        <v>458</v>
      </c>
      <c r="J60">
        <v>613</v>
      </c>
      <c r="K60">
        <v>1841</v>
      </c>
      <c r="L60">
        <v>3009</v>
      </c>
      <c r="M60">
        <v>2.269025427563116E-2</v>
      </c>
      <c r="N60">
        <v>226.90254275631159</v>
      </c>
      <c r="O60">
        <v>47.18</v>
      </c>
      <c r="P60">
        <v>33.090000000000003</v>
      </c>
      <c r="Q60">
        <v>43.57</v>
      </c>
      <c r="R60">
        <f t="shared" si="1"/>
        <v>76.66</v>
      </c>
      <c r="S60">
        <f t="shared" si="2"/>
        <v>-0.31278634677573625</v>
      </c>
      <c r="T60" cm="1">
        <f t="array" ref="T60">(-LN(1+R60)-AVERAGE(-LN(1+$R$2:$R$121)))/_xlfn.STDEV.S(-LN(1+$R$2:$R$121))</f>
        <v>-0.7389532057835877</v>
      </c>
      <c r="U60">
        <f t="shared" si="3"/>
        <v>-0.52586977627966203</v>
      </c>
    </row>
    <row r="61" spans="1:21" x14ac:dyDescent="0.3">
      <c r="A61" t="s">
        <v>78</v>
      </c>
      <c r="B61">
        <v>2024</v>
      </c>
      <c r="C61">
        <v>1</v>
      </c>
      <c r="D61">
        <v>1.28</v>
      </c>
      <c r="E61">
        <f t="shared" si="0"/>
        <v>0.10720996964786837</v>
      </c>
      <c r="F61" t="s">
        <v>146</v>
      </c>
      <c r="G61" t="s">
        <v>18</v>
      </c>
      <c r="H61">
        <v>133451</v>
      </c>
      <c r="I61">
        <v>418</v>
      </c>
      <c r="J61">
        <v>621</v>
      </c>
      <c r="K61">
        <v>2006</v>
      </c>
      <c r="L61">
        <v>3151</v>
      </c>
      <c r="M61">
        <v>2.3611662707660491E-2</v>
      </c>
      <c r="N61">
        <v>236.11662707660491</v>
      </c>
      <c r="O61">
        <v>46.29</v>
      </c>
      <c r="P61">
        <v>19.25</v>
      </c>
      <c r="Q61">
        <v>43.57</v>
      </c>
      <c r="R61">
        <f t="shared" si="1"/>
        <v>62.82</v>
      </c>
      <c r="S61">
        <f t="shared" si="2"/>
        <v>-0.39788743669179294</v>
      </c>
      <c r="T61" cm="1">
        <f t="array" ref="T61">(-LN(1+R61)-AVERAGE(-LN(1+$R$2:$R$121)))/_xlfn.STDEV.S(-LN(1+$R$2:$R$121))</f>
        <v>-0.63976602505139712</v>
      </c>
      <c r="U61">
        <f t="shared" si="3"/>
        <v>-0.51882673087159503</v>
      </c>
    </row>
    <row r="62" spans="1:21" x14ac:dyDescent="0.3">
      <c r="A62" t="s">
        <v>79</v>
      </c>
      <c r="B62">
        <v>2022</v>
      </c>
      <c r="C62">
        <v>0</v>
      </c>
      <c r="D62">
        <v>5.65</v>
      </c>
      <c r="E62">
        <f t="shared" si="0"/>
        <v>0.75204844781943858</v>
      </c>
      <c r="F62" t="s">
        <v>145</v>
      </c>
      <c r="G62" t="s">
        <v>18</v>
      </c>
      <c r="H62">
        <v>112942</v>
      </c>
      <c r="I62">
        <v>560</v>
      </c>
      <c r="J62">
        <v>558</v>
      </c>
      <c r="K62">
        <v>1971</v>
      </c>
      <c r="L62">
        <v>3467</v>
      </c>
      <c r="M62">
        <v>3.0697171999787502E-2</v>
      </c>
      <c r="N62">
        <v>306.97171999787503</v>
      </c>
      <c r="O62">
        <v>39.64</v>
      </c>
      <c r="P62">
        <v>0.05</v>
      </c>
      <c r="Q62">
        <v>0.01</v>
      </c>
      <c r="R62">
        <f t="shared" si="1"/>
        <v>6.0000000000000005E-2</v>
      </c>
      <c r="S62">
        <f t="shared" si="2"/>
        <v>-1.0337551310083954</v>
      </c>
      <c r="T62" cm="1">
        <f t="array" ref="T62">(-LN(1+R62)-AVERAGE(-LN(1+$R$2:$R$121)))/_xlfn.STDEV.S(-LN(1+$R$2:$R$121))</f>
        <v>1.4310615753080933</v>
      </c>
      <c r="U62">
        <f t="shared" si="3"/>
        <v>0.19865322214984893</v>
      </c>
    </row>
    <row r="63" spans="1:21" x14ac:dyDescent="0.3">
      <c r="A63" t="s">
        <v>81</v>
      </c>
      <c r="B63">
        <v>2023</v>
      </c>
      <c r="C63">
        <v>1</v>
      </c>
      <c r="D63">
        <v>5.79</v>
      </c>
      <c r="E63">
        <f t="shared" si="0"/>
        <v>0.76267856372743625</v>
      </c>
      <c r="F63" t="s">
        <v>145</v>
      </c>
      <c r="G63" t="s">
        <v>18</v>
      </c>
      <c r="H63">
        <v>112342</v>
      </c>
      <c r="I63">
        <v>653</v>
      </c>
      <c r="J63">
        <v>483</v>
      </c>
      <c r="K63">
        <v>1960</v>
      </c>
      <c r="L63">
        <v>3458</v>
      </c>
      <c r="M63">
        <v>3.0781007993448579E-2</v>
      </c>
      <c r="N63">
        <v>307.81007993448583</v>
      </c>
      <c r="O63">
        <v>43.62</v>
      </c>
      <c r="P63">
        <v>0.04</v>
      </c>
      <c r="Q63">
        <v>0.01</v>
      </c>
      <c r="R63">
        <f t="shared" si="1"/>
        <v>0.05</v>
      </c>
      <c r="S63">
        <f t="shared" si="2"/>
        <v>-0.65319070643996291</v>
      </c>
      <c r="T63" cm="1">
        <f t="array" ref="T63">(-LN(1+R63)-AVERAGE(-LN(1+$R$2:$R$121)))/_xlfn.STDEV.S(-LN(1+$R$2:$R$121))</f>
        <v>1.4358516713484251</v>
      </c>
      <c r="U63">
        <f t="shared" si="3"/>
        <v>0.39133048245423108</v>
      </c>
    </row>
    <row r="64" spans="1:21" x14ac:dyDescent="0.3">
      <c r="A64" t="s">
        <v>82</v>
      </c>
      <c r="B64">
        <v>2024</v>
      </c>
      <c r="C64">
        <v>1</v>
      </c>
      <c r="D64">
        <v>6.48</v>
      </c>
      <c r="E64">
        <f t="shared" si="0"/>
        <v>0.81157500587059339</v>
      </c>
      <c r="F64" t="s">
        <v>145</v>
      </c>
      <c r="G64" t="s">
        <v>18</v>
      </c>
      <c r="H64">
        <v>148030</v>
      </c>
      <c r="I64">
        <v>1766</v>
      </c>
      <c r="J64">
        <v>693</v>
      </c>
      <c r="K64">
        <v>2858</v>
      </c>
      <c r="L64">
        <v>5854</v>
      </c>
      <c r="M64">
        <v>3.9546037965277309E-2</v>
      </c>
      <c r="N64">
        <v>395.4603796527731</v>
      </c>
      <c r="O64">
        <v>41.63</v>
      </c>
      <c r="P64">
        <v>164.94</v>
      </c>
      <c r="Q64">
        <v>1.33</v>
      </c>
      <c r="R64">
        <f t="shared" si="1"/>
        <v>166.27</v>
      </c>
      <c r="S64">
        <f t="shared" si="2"/>
        <v>-0.84347291872417884</v>
      </c>
      <c r="T64" cm="1">
        <f t="array" ref="T64">(-LN(1+R64)-AVERAGE(-LN(1+$R$2:$R$121)))/_xlfn.STDEV.S(-LN(1+$R$2:$R$121))</f>
        <v>-1.1266936038993427</v>
      </c>
      <c r="U64">
        <f t="shared" si="3"/>
        <v>-0.98508326131176083</v>
      </c>
    </row>
    <row r="65" spans="1:21" x14ac:dyDescent="0.3">
      <c r="A65" t="s">
        <v>83</v>
      </c>
      <c r="B65">
        <v>2022</v>
      </c>
      <c r="C65">
        <v>0</v>
      </c>
      <c r="D65">
        <v>3.22</v>
      </c>
      <c r="E65">
        <f t="shared" si="0"/>
        <v>0.50785587169583091</v>
      </c>
      <c r="F65" t="s">
        <v>146</v>
      </c>
      <c r="G65" t="s">
        <v>18</v>
      </c>
      <c r="H65">
        <v>109344</v>
      </c>
      <c r="I65">
        <v>333</v>
      </c>
      <c r="J65">
        <v>563</v>
      </c>
      <c r="K65">
        <v>1911</v>
      </c>
      <c r="L65">
        <v>2885</v>
      </c>
      <c r="M65">
        <v>2.6384621012584139E-2</v>
      </c>
      <c r="N65">
        <v>263.84621012584142</v>
      </c>
      <c r="O65">
        <v>52.04</v>
      </c>
      <c r="P65">
        <v>0.77</v>
      </c>
      <c r="Q65">
        <v>7.0000000000000007E-2</v>
      </c>
      <c r="R65">
        <f t="shared" si="1"/>
        <v>0.84000000000000008</v>
      </c>
      <c r="S65">
        <f t="shared" si="2"/>
        <v>0.15192297568722446</v>
      </c>
      <c r="T65" cm="1">
        <f t="array" ref="T65">(-LN(1+R65)-AVERAGE(-LN(1+$R$2:$R$121)))/_xlfn.STDEV.S(-LN(1+$R$2:$R$121))</f>
        <v>1.1523619926691493</v>
      </c>
      <c r="U65">
        <f t="shared" si="3"/>
        <v>0.65214248417818688</v>
      </c>
    </row>
    <row r="66" spans="1:21" x14ac:dyDescent="0.3">
      <c r="A66" t="s">
        <v>84</v>
      </c>
      <c r="B66">
        <v>2023</v>
      </c>
      <c r="C66">
        <v>1</v>
      </c>
      <c r="D66">
        <v>3.34</v>
      </c>
      <c r="E66">
        <f t="shared" si="0"/>
        <v>0.52374646681156445</v>
      </c>
      <c r="F66" t="s">
        <v>146</v>
      </c>
      <c r="G66" t="s">
        <v>18</v>
      </c>
      <c r="H66">
        <v>115784</v>
      </c>
      <c r="I66">
        <v>335</v>
      </c>
      <c r="J66">
        <v>588</v>
      </c>
      <c r="K66">
        <v>2582</v>
      </c>
      <c r="L66">
        <v>3595</v>
      </c>
      <c r="M66">
        <v>3.104919505285704E-2</v>
      </c>
      <c r="N66">
        <v>310.49195052857038</v>
      </c>
      <c r="O66">
        <v>53.3</v>
      </c>
      <c r="P66">
        <v>0.7</v>
      </c>
      <c r="Q66">
        <v>0.04</v>
      </c>
      <c r="R66">
        <f t="shared" si="1"/>
        <v>0.74</v>
      </c>
      <c r="S66">
        <f t="shared" si="2"/>
        <v>0.27240317039984374</v>
      </c>
      <c r="T66" cm="1">
        <f t="array" ref="T66">(-LN(1+R66)-AVERAGE(-LN(1+$R$2:$R$121)))/_xlfn.STDEV.S(-LN(1+$R$2:$R$121))</f>
        <v>1.1806012576784017</v>
      </c>
      <c r="U66">
        <f t="shared" si="3"/>
        <v>0.72650221403912274</v>
      </c>
    </row>
    <row r="67" spans="1:21" x14ac:dyDescent="0.3">
      <c r="A67" t="s">
        <v>85</v>
      </c>
      <c r="B67">
        <v>2024</v>
      </c>
      <c r="C67">
        <v>1</v>
      </c>
      <c r="D67">
        <v>2.78</v>
      </c>
      <c r="E67">
        <f t="shared" ref="E67:E121" si="4">LOG(D67)</f>
        <v>0.44404479591807622</v>
      </c>
      <c r="F67" t="s">
        <v>146</v>
      </c>
      <c r="G67" t="s">
        <v>18</v>
      </c>
      <c r="H67">
        <v>122340</v>
      </c>
      <c r="I67">
        <v>460</v>
      </c>
      <c r="J67">
        <v>1003</v>
      </c>
      <c r="K67">
        <v>2831</v>
      </c>
      <c r="L67">
        <v>4418</v>
      </c>
      <c r="M67">
        <v>3.6112473434690207E-2</v>
      </c>
      <c r="N67">
        <v>361.12473434690207</v>
      </c>
      <c r="O67">
        <v>52.67</v>
      </c>
      <c r="P67">
        <v>0.56000000000000005</v>
      </c>
      <c r="Q67">
        <v>0.06</v>
      </c>
      <c r="R67">
        <f t="shared" ref="R67:R121" si="5">P67+Q67</f>
        <v>0.62000000000000011</v>
      </c>
      <c r="S67">
        <f t="shared" ref="S67:S121" si="6">(O67-AVERAGE($O$2:$O$121))/_xlfn.STDEV.S($O$2:$O$121)</f>
        <v>0.21216307304353443</v>
      </c>
      <c r="T67" cm="1">
        <f t="array" ref="T67">(-LN(1+R67)-AVERAGE(-LN(1+$R$2:$R$121)))/_xlfn.STDEV.S(-LN(1+$R$2:$R$121))</f>
        <v>1.2167131414953496</v>
      </c>
      <c r="U67">
        <f t="shared" ref="U67:U121" si="7">(S67+T67)/2</f>
        <v>0.71443810726944201</v>
      </c>
    </row>
    <row r="68" spans="1:21" x14ac:dyDescent="0.3">
      <c r="A68" t="s">
        <v>86</v>
      </c>
      <c r="B68">
        <v>2022</v>
      </c>
      <c r="C68">
        <v>0</v>
      </c>
      <c r="D68">
        <v>8.09</v>
      </c>
      <c r="E68">
        <f t="shared" si="4"/>
        <v>0.90794852161227224</v>
      </c>
      <c r="F68" t="s">
        <v>144</v>
      </c>
      <c r="G68" t="s">
        <v>18</v>
      </c>
      <c r="H68">
        <v>226962</v>
      </c>
      <c r="I68">
        <v>730</v>
      </c>
      <c r="J68">
        <v>1022</v>
      </c>
      <c r="K68">
        <v>3389</v>
      </c>
      <c r="L68">
        <v>5330</v>
      </c>
      <c r="M68">
        <v>2.348410747173536E-2</v>
      </c>
      <c r="N68">
        <v>234.84107471735359</v>
      </c>
      <c r="O68">
        <v>47.1</v>
      </c>
      <c r="P68">
        <v>1.04</v>
      </c>
      <c r="Q68">
        <v>0.43</v>
      </c>
      <c r="R68">
        <f t="shared" si="5"/>
        <v>1.47</v>
      </c>
      <c r="S68">
        <f t="shared" si="6"/>
        <v>-0.32043588294796588</v>
      </c>
      <c r="T68" cm="1">
        <f t="array" ref="T68">(-LN(1+R68)-AVERAGE(-LN(1+$R$2:$R$121)))/_xlfn.STDEV.S(-LN(1+$R$2:$R$121))</f>
        <v>1.0035599847672247</v>
      </c>
      <c r="U68">
        <f t="shared" si="7"/>
        <v>0.34156205090962943</v>
      </c>
    </row>
    <row r="69" spans="1:21" x14ac:dyDescent="0.3">
      <c r="A69" t="s">
        <v>87</v>
      </c>
      <c r="B69">
        <v>2023</v>
      </c>
      <c r="C69">
        <v>0</v>
      </c>
      <c r="D69">
        <v>7.99</v>
      </c>
      <c r="E69">
        <f t="shared" si="4"/>
        <v>0.90254677931399141</v>
      </c>
      <c r="F69" t="s">
        <v>144</v>
      </c>
      <c r="G69" t="s">
        <v>18</v>
      </c>
      <c r="H69">
        <v>275486</v>
      </c>
      <c r="I69">
        <v>907</v>
      </c>
      <c r="J69">
        <v>1067</v>
      </c>
      <c r="K69">
        <v>3730</v>
      </c>
      <c r="L69">
        <v>5954</v>
      </c>
      <c r="M69">
        <v>2.161271353172212E-2</v>
      </c>
      <c r="N69">
        <v>216.12713531722119</v>
      </c>
      <c r="O69">
        <v>50.82</v>
      </c>
      <c r="P69">
        <v>1.02</v>
      </c>
      <c r="Q69">
        <v>0.43</v>
      </c>
      <c r="R69">
        <f t="shared" si="5"/>
        <v>1.45</v>
      </c>
      <c r="S69">
        <f t="shared" si="6"/>
        <v>3.5267549060720008E-2</v>
      </c>
      <c r="T69" cm="1">
        <f t="array" ref="T69">(-LN(1+R69)-AVERAGE(-LN(1+$R$2:$R$121)))/_xlfn.STDEV.S(-LN(1+$R$2:$R$121))</f>
        <v>1.0076685549475708</v>
      </c>
      <c r="U69">
        <f t="shared" si="7"/>
        <v>0.52146805200414537</v>
      </c>
    </row>
    <row r="70" spans="1:21" x14ac:dyDescent="0.3">
      <c r="A70" t="s">
        <v>88</v>
      </c>
      <c r="B70">
        <v>2024</v>
      </c>
      <c r="C70">
        <v>1</v>
      </c>
      <c r="D70">
        <v>8.83</v>
      </c>
      <c r="E70">
        <f t="shared" si="4"/>
        <v>0.94596070357756856</v>
      </c>
      <c r="F70" t="s">
        <v>144</v>
      </c>
      <c r="G70" t="s">
        <v>18</v>
      </c>
      <c r="H70">
        <v>235142</v>
      </c>
      <c r="I70">
        <v>1369</v>
      </c>
      <c r="J70">
        <v>1425</v>
      </c>
      <c r="K70">
        <v>4021</v>
      </c>
      <c r="L70">
        <v>7179</v>
      </c>
      <c r="M70">
        <v>3.0530487960466441E-2</v>
      </c>
      <c r="N70">
        <v>305.30487960466439</v>
      </c>
      <c r="O70">
        <v>48.45</v>
      </c>
      <c r="P70">
        <v>1.83</v>
      </c>
      <c r="Q70">
        <v>3.97</v>
      </c>
      <c r="R70">
        <f t="shared" si="5"/>
        <v>5.8000000000000007</v>
      </c>
      <c r="S70">
        <f t="shared" si="6"/>
        <v>-0.19134996004158777</v>
      </c>
      <c r="T70" cm="1">
        <f t="array" ref="T70">(-LN(1+R70)-AVERAGE(-LN(1+$R$2:$R$121)))/_xlfn.STDEV.S(-LN(1+$R$2:$R$121))</f>
        <v>0.49178841940764983</v>
      </c>
      <c r="U70">
        <f t="shared" si="7"/>
        <v>0.15021922968303103</v>
      </c>
    </row>
    <row r="71" spans="1:21" x14ac:dyDescent="0.3">
      <c r="A71" t="s">
        <v>89</v>
      </c>
      <c r="B71">
        <v>2022</v>
      </c>
      <c r="C71">
        <v>0</v>
      </c>
      <c r="D71">
        <v>2.37</v>
      </c>
      <c r="E71">
        <f t="shared" si="4"/>
        <v>0.37474834601010387</v>
      </c>
      <c r="F71" t="s">
        <v>151</v>
      </c>
      <c r="G71" t="s">
        <v>18</v>
      </c>
      <c r="H71">
        <v>90314</v>
      </c>
      <c r="I71">
        <v>528</v>
      </c>
      <c r="J71">
        <v>402</v>
      </c>
      <c r="K71">
        <v>1933</v>
      </c>
      <c r="L71">
        <v>2980</v>
      </c>
      <c r="M71">
        <v>3.2995991762074538E-2</v>
      </c>
      <c r="N71">
        <v>329.95991762074539</v>
      </c>
      <c r="O71">
        <v>69.22</v>
      </c>
      <c r="P71">
        <v>98.99</v>
      </c>
      <c r="Q71">
        <v>29.85</v>
      </c>
      <c r="R71">
        <f t="shared" si="5"/>
        <v>128.84</v>
      </c>
      <c r="S71">
        <f t="shared" si="6"/>
        <v>1.7946608686735754</v>
      </c>
      <c r="T71" cm="1">
        <f t="array" ref="T71">(-LN(1+R71)-AVERAGE(-LN(1+$R$2:$R$121)))/_xlfn.STDEV.S(-LN(1+$R$2:$R$121))</f>
        <v>-0.99868489826198059</v>
      </c>
      <c r="U71">
        <f t="shared" si="7"/>
        <v>0.39798798520579742</v>
      </c>
    </row>
    <row r="72" spans="1:21" x14ac:dyDescent="0.3">
      <c r="A72" t="s">
        <v>90</v>
      </c>
      <c r="B72">
        <v>2023</v>
      </c>
      <c r="C72">
        <v>0</v>
      </c>
      <c r="D72">
        <v>2.62</v>
      </c>
      <c r="E72">
        <f t="shared" si="4"/>
        <v>0.41830129131974547</v>
      </c>
      <c r="F72" t="s">
        <v>151</v>
      </c>
      <c r="G72" t="s">
        <v>18</v>
      </c>
      <c r="H72">
        <v>88604</v>
      </c>
      <c r="I72">
        <v>500</v>
      </c>
      <c r="J72">
        <v>365</v>
      </c>
      <c r="K72">
        <v>1977</v>
      </c>
      <c r="L72">
        <v>2958</v>
      </c>
      <c r="M72">
        <v>3.3384497313891023E-2</v>
      </c>
      <c r="N72">
        <v>333.84497313891018</v>
      </c>
      <c r="O72">
        <v>69.22</v>
      </c>
      <c r="P72">
        <v>119.63</v>
      </c>
      <c r="Q72">
        <v>33.11</v>
      </c>
      <c r="R72">
        <f t="shared" si="5"/>
        <v>152.74</v>
      </c>
      <c r="S72">
        <f t="shared" si="6"/>
        <v>1.7946608686735754</v>
      </c>
      <c r="T72" cm="1">
        <f t="array" ref="T72">(-LN(1+R72)-AVERAGE(-LN(1+$R$2:$R$121)))/_xlfn.STDEV.S(-LN(1+$R$2:$R$121))</f>
        <v>-1.0840690321591693</v>
      </c>
      <c r="U72">
        <f t="shared" si="7"/>
        <v>0.35529591825720308</v>
      </c>
    </row>
    <row r="73" spans="1:21" x14ac:dyDescent="0.3">
      <c r="A73" t="s">
        <v>91</v>
      </c>
      <c r="B73">
        <v>2024</v>
      </c>
      <c r="C73">
        <v>0</v>
      </c>
      <c r="D73">
        <v>2.14</v>
      </c>
      <c r="E73">
        <f t="shared" si="4"/>
        <v>0.33041377334919086</v>
      </c>
      <c r="F73" t="s">
        <v>151</v>
      </c>
      <c r="G73" t="s">
        <v>18</v>
      </c>
      <c r="H73">
        <v>96720</v>
      </c>
      <c r="I73">
        <v>787</v>
      </c>
      <c r="J73">
        <v>399</v>
      </c>
      <c r="K73">
        <v>2066</v>
      </c>
      <c r="L73">
        <v>3411</v>
      </c>
      <c r="M73">
        <v>3.5266749379652608E-2</v>
      </c>
      <c r="N73">
        <v>352.66749379652612</v>
      </c>
      <c r="O73">
        <v>69.22</v>
      </c>
      <c r="P73">
        <v>137.54</v>
      </c>
      <c r="Q73">
        <v>34.729999999999997</v>
      </c>
      <c r="R73">
        <f t="shared" si="5"/>
        <v>172.26999999999998</v>
      </c>
      <c r="S73">
        <f t="shared" si="6"/>
        <v>1.7946608686735754</v>
      </c>
      <c r="T73" cm="1">
        <f t="array" ref="T73">(-LN(1+R73)-AVERAGE(-LN(1+$R$2:$R$121)))/_xlfn.STDEV.S(-LN(1+$R$2:$R$121))</f>
        <v>-1.1445030941457273</v>
      </c>
      <c r="U73">
        <f t="shared" si="7"/>
        <v>0.32507888726392409</v>
      </c>
    </row>
    <row r="74" spans="1:21" x14ac:dyDescent="0.3">
      <c r="A74" t="s">
        <v>92</v>
      </c>
      <c r="B74">
        <v>2022</v>
      </c>
      <c r="C74">
        <v>0</v>
      </c>
      <c r="D74">
        <v>6.6</v>
      </c>
      <c r="E74">
        <f t="shared" si="4"/>
        <v>0.81954393554186866</v>
      </c>
      <c r="F74" t="s">
        <v>145</v>
      </c>
      <c r="G74" t="s">
        <v>18</v>
      </c>
      <c r="H74">
        <v>71250</v>
      </c>
      <c r="I74">
        <v>395</v>
      </c>
      <c r="J74">
        <v>291</v>
      </c>
      <c r="K74">
        <v>1609</v>
      </c>
      <c r="L74">
        <v>2398</v>
      </c>
      <c r="M74">
        <v>3.3656140350877203E-2</v>
      </c>
      <c r="N74">
        <v>336.56140350877189</v>
      </c>
      <c r="O74">
        <v>49.35</v>
      </c>
      <c r="P74">
        <v>2.0499999999999998</v>
      </c>
      <c r="Q74">
        <v>1.25</v>
      </c>
      <c r="R74">
        <f t="shared" si="5"/>
        <v>3.3</v>
      </c>
      <c r="S74">
        <f t="shared" si="6"/>
        <v>-0.10529267810400258</v>
      </c>
      <c r="T74" cm="1">
        <f t="array" ref="T74">(-LN(1+R74)-AVERAGE(-LN(1+$R$2:$R$121)))/_xlfn.STDEV.S(-LN(1+$R$2:$R$121))</f>
        <v>0.72339477781993289</v>
      </c>
      <c r="U74">
        <f t="shared" si="7"/>
        <v>0.30905104985796517</v>
      </c>
    </row>
    <row r="75" spans="1:21" x14ac:dyDescent="0.3">
      <c r="A75" t="s">
        <v>93</v>
      </c>
      <c r="B75">
        <v>2023</v>
      </c>
      <c r="C75">
        <v>0</v>
      </c>
      <c r="D75">
        <v>5.96</v>
      </c>
      <c r="E75">
        <f t="shared" si="4"/>
        <v>0.77524625974023642</v>
      </c>
      <c r="F75" t="s">
        <v>145</v>
      </c>
      <c r="G75" t="s">
        <v>18</v>
      </c>
      <c r="H75">
        <v>88414</v>
      </c>
      <c r="I75">
        <v>784</v>
      </c>
      <c r="J75">
        <v>608</v>
      </c>
      <c r="K75">
        <v>2139</v>
      </c>
      <c r="L75">
        <v>3747</v>
      </c>
      <c r="M75">
        <v>4.2380166037052948E-2</v>
      </c>
      <c r="N75">
        <v>423.80166037052948</v>
      </c>
      <c r="O75">
        <v>49.74</v>
      </c>
      <c r="P75">
        <v>2.11</v>
      </c>
      <c r="Q75">
        <v>0.93</v>
      </c>
      <c r="R75">
        <f t="shared" si="5"/>
        <v>3.04</v>
      </c>
      <c r="S75">
        <f t="shared" si="6"/>
        <v>-6.8001189264382228E-2</v>
      </c>
      <c r="T75" cm="1">
        <f t="array" ref="T75">(-LN(1+R75)-AVERAGE(-LN(1+$R$2:$R$121)))/_xlfn.STDEV.S(-LN(1+$R$2:$R$121))</f>
        <v>0.75491370856431417</v>
      </c>
      <c r="U75">
        <f t="shared" si="7"/>
        <v>0.34345625964996596</v>
      </c>
    </row>
    <row r="76" spans="1:21" x14ac:dyDescent="0.3">
      <c r="A76" t="s">
        <v>94</v>
      </c>
      <c r="B76">
        <v>2024</v>
      </c>
      <c r="C76">
        <v>1</v>
      </c>
      <c r="D76">
        <v>4.78</v>
      </c>
      <c r="E76">
        <f t="shared" si="4"/>
        <v>0.67942789661211889</v>
      </c>
      <c r="F76" t="s">
        <v>145</v>
      </c>
      <c r="G76" t="s">
        <v>18</v>
      </c>
      <c r="H76">
        <v>104882</v>
      </c>
      <c r="I76">
        <v>1344</v>
      </c>
      <c r="J76">
        <v>1020</v>
      </c>
      <c r="K76">
        <v>3469</v>
      </c>
      <c r="L76">
        <v>6127</v>
      </c>
      <c r="M76">
        <v>5.8418031692759477E-2</v>
      </c>
      <c r="N76">
        <v>584.18031692759484</v>
      </c>
      <c r="O76">
        <v>52.79</v>
      </c>
      <c r="P76">
        <v>2.2799999999999998</v>
      </c>
      <c r="Q76">
        <v>0.99</v>
      </c>
      <c r="R76">
        <f t="shared" si="5"/>
        <v>3.2699999999999996</v>
      </c>
      <c r="S76">
        <f t="shared" si="6"/>
        <v>0.22363737730187888</v>
      </c>
      <c r="T76" cm="1">
        <f t="array" ref="T76">(-LN(1+R76)-AVERAGE(-LN(1+$R$2:$R$121)))/_xlfn.STDEV.S(-LN(1+$R$2:$R$121))</f>
        <v>0.72693284138684566</v>
      </c>
      <c r="U76">
        <f t="shared" si="7"/>
        <v>0.4752851093443623</v>
      </c>
    </row>
    <row r="77" spans="1:21" x14ac:dyDescent="0.3">
      <c r="A77" t="s">
        <v>95</v>
      </c>
      <c r="B77">
        <v>2022</v>
      </c>
      <c r="C77">
        <v>0</v>
      </c>
      <c r="D77">
        <v>2.19</v>
      </c>
      <c r="E77">
        <f t="shared" si="4"/>
        <v>0.34044411484011833</v>
      </c>
      <c r="F77" t="s">
        <v>150</v>
      </c>
      <c r="G77" t="s">
        <v>18</v>
      </c>
      <c r="H77">
        <v>101248</v>
      </c>
      <c r="I77">
        <v>1011</v>
      </c>
      <c r="J77">
        <v>1073</v>
      </c>
      <c r="K77">
        <v>2107</v>
      </c>
      <c r="L77">
        <v>4408</v>
      </c>
      <c r="M77">
        <v>4.3536662452591662E-2</v>
      </c>
      <c r="N77">
        <v>435.36662452591662</v>
      </c>
      <c r="O77">
        <v>62.41</v>
      </c>
      <c r="P77">
        <v>2.89</v>
      </c>
      <c r="Q77">
        <v>0.74</v>
      </c>
      <c r="R77">
        <f t="shared" si="5"/>
        <v>3.63</v>
      </c>
      <c r="S77">
        <f t="shared" si="6"/>
        <v>1.1434941020125129</v>
      </c>
      <c r="T77" cm="1">
        <f t="array" ref="T77">(-LN(1+R77)-AVERAGE(-LN(1+$R$2:$R$121)))/_xlfn.STDEV.S(-LN(1+$R$2:$R$121))</f>
        <v>0.68602816653078669</v>
      </c>
      <c r="U77">
        <f t="shared" si="7"/>
        <v>0.91476113427164973</v>
      </c>
    </row>
    <row r="78" spans="1:21" x14ac:dyDescent="0.3">
      <c r="A78" t="s">
        <v>96</v>
      </c>
      <c r="B78">
        <v>2023</v>
      </c>
      <c r="C78">
        <v>1</v>
      </c>
      <c r="D78">
        <v>1.65</v>
      </c>
      <c r="E78">
        <f t="shared" si="4"/>
        <v>0.21748394421390627</v>
      </c>
      <c r="F78" t="s">
        <v>150</v>
      </c>
      <c r="G78" t="s">
        <v>18</v>
      </c>
      <c r="H78">
        <v>107770</v>
      </c>
      <c r="I78">
        <v>1253</v>
      </c>
      <c r="J78">
        <v>1055</v>
      </c>
      <c r="K78">
        <v>2145</v>
      </c>
      <c r="L78">
        <v>4701</v>
      </c>
      <c r="M78">
        <v>4.3620673656861828E-2</v>
      </c>
      <c r="N78">
        <v>436.20673656861828</v>
      </c>
      <c r="O78">
        <v>62.41</v>
      </c>
      <c r="P78">
        <v>2.92</v>
      </c>
      <c r="Q78">
        <v>6.94</v>
      </c>
      <c r="R78">
        <f t="shared" si="5"/>
        <v>9.86</v>
      </c>
      <c r="S78">
        <f t="shared" si="6"/>
        <v>1.1434941020125129</v>
      </c>
      <c r="T78" cm="1">
        <f t="array" ref="T78">(-LN(1+R78)-AVERAGE(-LN(1+$R$2:$R$121)))/_xlfn.STDEV.S(-LN(1+$R$2:$R$121))</f>
        <v>0.25520126107925706</v>
      </c>
      <c r="U78">
        <f t="shared" si="7"/>
        <v>0.699347681545885</v>
      </c>
    </row>
    <row r="79" spans="1:21" x14ac:dyDescent="0.3">
      <c r="A79" t="s">
        <v>97</v>
      </c>
      <c r="B79">
        <v>2024</v>
      </c>
      <c r="C79">
        <v>1</v>
      </c>
      <c r="D79">
        <v>0.95</v>
      </c>
      <c r="E79">
        <f t="shared" si="4"/>
        <v>-2.2276394711152253E-2</v>
      </c>
      <c r="F79" t="s">
        <v>150</v>
      </c>
      <c r="G79" t="s">
        <v>18</v>
      </c>
      <c r="H79">
        <v>101089</v>
      </c>
      <c r="I79">
        <v>1147</v>
      </c>
      <c r="J79">
        <v>727</v>
      </c>
      <c r="K79">
        <v>2294</v>
      </c>
      <c r="L79">
        <v>4405</v>
      </c>
      <c r="M79">
        <v>4.3575463205690043E-2</v>
      </c>
      <c r="N79">
        <v>435.75463205690028</v>
      </c>
      <c r="O79">
        <v>62.41</v>
      </c>
      <c r="P79">
        <v>2.79</v>
      </c>
      <c r="Q79">
        <v>8.8800000000000008</v>
      </c>
      <c r="R79">
        <f t="shared" si="5"/>
        <v>11.670000000000002</v>
      </c>
      <c r="S79">
        <f t="shared" si="6"/>
        <v>1.1434941020125129</v>
      </c>
      <c r="T79" cm="1">
        <f t="array" ref="T79">(-LN(1+R79)-AVERAGE(-LN(1+$R$2:$R$121)))/_xlfn.STDEV.S(-LN(1+$R$2:$R$121))</f>
        <v>0.17730100714307623</v>
      </c>
      <c r="U79">
        <f t="shared" si="7"/>
        <v>0.66039755457779459</v>
      </c>
    </row>
    <row r="80" spans="1:21" x14ac:dyDescent="0.3">
      <c r="A80" t="s">
        <v>98</v>
      </c>
      <c r="B80">
        <v>2022</v>
      </c>
      <c r="C80">
        <v>0</v>
      </c>
      <c r="D80">
        <v>2.93</v>
      </c>
      <c r="E80">
        <f t="shared" si="4"/>
        <v>0.4668676203541095</v>
      </c>
      <c r="F80" t="s">
        <v>146</v>
      </c>
      <c r="G80" t="s">
        <v>18</v>
      </c>
      <c r="H80">
        <v>159069</v>
      </c>
      <c r="I80">
        <v>795</v>
      </c>
      <c r="J80">
        <v>795</v>
      </c>
      <c r="K80">
        <v>2418</v>
      </c>
      <c r="L80">
        <v>4201</v>
      </c>
      <c r="M80">
        <v>2.640992273793134E-2</v>
      </c>
      <c r="N80">
        <v>264.09922737931339</v>
      </c>
      <c r="O80">
        <v>63.59</v>
      </c>
      <c r="P80">
        <v>11.68</v>
      </c>
      <c r="Q80">
        <v>13.35</v>
      </c>
      <c r="R80">
        <f t="shared" si="5"/>
        <v>25.03</v>
      </c>
      <c r="S80">
        <f t="shared" si="6"/>
        <v>1.2563247605529033</v>
      </c>
      <c r="T80" cm="1">
        <f t="array" ref="T80">(-LN(1+R80)-AVERAGE(-LN(1+$R$2:$R$121)))/_xlfn.STDEV.S(-LN(1+$R$2:$R$121))</f>
        <v>-0.1865583942698463</v>
      </c>
      <c r="U80">
        <f t="shared" si="7"/>
        <v>0.5348831831415285</v>
      </c>
    </row>
    <row r="81" spans="1:21" x14ac:dyDescent="0.3">
      <c r="A81" t="s">
        <v>99</v>
      </c>
      <c r="B81">
        <v>2023</v>
      </c>
      <c r="C81">
        <v>1</v>
      </c>
      <c r="D81">
        <v>2.89</v>
      </c>
      <c r="E81">
        <f t="shared" si="4"/>
        <v>0.46089784275654788</v>
      </c>
      <c r="F81" t="s">
        <v>146</v>
      </c>
      <c r="G81" t="s">
        <v>18</v>
      </c>
      <c r="H81">
        <v>160910</v>
      </c>
      <c r="I81">
        <v>941</v>
      </c>
      <c r="J81">
        <v>771</v>
      </c>
      <c r="K81">
        <v>2484</v>
      </c>
      <c r="L81">
        <v>4367</v>
      </c>
      <c r="M81">
        <v>2.7139394692685351E-2</v>
      </c>
      <c r="N81">
        <v>271.39394692685352</v>
      </c>
      <c r="O81">
        <v>65.180000000000007</v>
      </c>
      <c r="P81">
        <v>7.59</v>
      </c>
      <c r="Q81">
        <v>9.68</v>
      </c>
      <c r="R81">
        <f t="shared" si="5"/>
        <v>17.27</v>
      </c>
      <c r="S81">
        <f t="shared" si="6"/>
        <v>1.4083592919759709</v>
      </c>
      <c r="T81" cm="1">
        <f t="array" ref="T81">(-LN(1+R81)-AVERAGE(-LN(1+$R$2:$R$121)))/_xlfn.STDEV.S(-LN(1+$R$2:$R$121))</f>
        <v>-7.6693995613266383E-3</v>
      </c>
      <c r="U81">
        <f t="shared" si="7"/>
        <v>0.70034494620732213</v>
      </c>
    </row>
    <row r="82" spans="1:21" x14ac:dyDescent="0.3">
      <c r="A82" t="s">
        <v>100</v>
      </c>
      <c r="B82">
        <v>2024</v>
      </c>
      <c r="C82">
        <v>1</v>
      </c>
      <c r="D82">
        <v>2.1800000000000002</v>
      </c>
      <c r="E82">
        <f t="shared" si="4"/>
        <v>0.33845649360460484</v>
      </c>
      <c r="F82" t="s">
        <v>146</v>
      </c>
      <c r="G82" t="s">
        <v>18</v>
      </c>
      <c r="H82">
        <v>100055</v>
      </c>
      <c r="I82">
        <v>628</v>
      </c>
      <c r="J82">
        <v>500</v>
      </c>
      <c r="K82">
        <v>1892</v>
      </c>
      <c r="L82">
        <v>3146</v>
      </c>
      <c r="M82">
        <v>3.1442706511418721E-2</v>
      </c>
      <c r="N82">
        <v>314.4270651141872</v>
      </c>
      <c r="O82">
        <v>64.385000000000005</v>
      </c>
      <c r="P82">
        <v>13.22</v>
      </c>
      <c r="Q82">
        <v>15.64</v>
      </c>
      <c r="R82">
        <f t="shared" si="5"/>
        <v>28.86</v>
      </c>
      <c r="S82">
        <f t="shared" si="6"/>
        <v>1.332342026264437</v>
      </c>
      <c r="T82" cm="1">
        <f t="array" ref="T82">(-LN(1+R82)-AVERAGE(-LN(1+$R$2:$R$121)))/_xlfn.STDEV.S(-LN(1+$R$2:$R$121))</f>
        <v>-0.25592801083376382</v>
      </c>
      <c r="U82">
        <f t="shared" si="7"/>
        <v>0.53820700771533658</v>
      </c>
    </row>
    <row r="83" spans="1:21" x14ac:dyDescent="0.3">
      <c r="A83" t="s">
        <v>101</v>
      </c>
      <c r="B83">
        <v>2022</v>
      </c>
      <c r="C83">
        <v>0</v>
      </c>
      <c r="D83">
        <v>10.19</v>
      </c>
      <c r="E83">
        <f t="shared" si="4"/>
        <v>1.0081741840064264</v>
      </c>
      <c r="F83" t="s">
        <v>149</v>
      </c>
      <c r="G83" t="s">
        <v>18</v>
      </c>
      <c r="H83">
        <v>24912</v>
      </c>
      <c r="I83">
        <v>141</v>
      </c>
      <c r="J83">
        <v>127</v>
      </c>
      <c r="K83">
        <v>352</v>
      </c>
      <c r="L83">
        <v>658</v>
      </c>
      <c r="M83">
        <v>2.641297366730893E-2</v>
      </c>
      <c r="N83">
        <v>264.12973667308933</v>
      </c>
      <c r="O83">
        <v>56.15</v>
      </c>
      <c r="P83">
        <v>0.02</v>
      </c>
      <c r="Q83">
        <v>0.01</v>
      </c>
      <c r="R83">
        <f t="shared" si="5"/>
        <v>0.03</v>
      </c>
      <c r="S83">
        <f t="shared" si="6"/>
        <v>0.54491789653553069</v>
      </c>
      <c r="T83" cm="1">
        <f t="array" ref="T83">(-LN(1+R83)-AVERAGE(-LN(1+$R$2:$R$121)))/_xlfn.STDEV.S(-LN(1+$R$2:$R$121))</f>
        <v>1.4455702660338319</v>
      </c>
      <c r="U83">
        <f t="shared" si="7"/>
        <v>0.99524408128468123</v>
      </c>
    </row>
    <row r="84" spans="1:21" x14ac:dyDescent="0.3">
      <c r="A84" t="s">
        <v>102</v>
      </c>
      <c r="B84">
        <v>2023</v>
      </c>
      <c r="C84">
        <v>0</v>
      </c>
      <c r="D84">
        <v>10.34</v>
      </c>
      <c r="E84">
        <f t="shared" si="4"/>
        <v>1.0145205387579237</v>
      </c>
      <c r="F84" t="s">
        <v>149</v>
      </c>
      <c r="G84" t="s">
        <v>18</v>
      </c>
      <c r="H84">
        <v>150411</v>
      </c>
      <c r="I84">
        <v>1489</v>
      </c>
      <c r="J84">
        <v>1327</v>
      </c>
      <c r="K84">
        <v>3334</v>
      </c>
      <c r="L84">
        <v>6508</v>
      </c>
      <c r="M84">
        <v>4.3268112039677953E-2</v>
      </c>
      <c r="N84">
        <v>432.68112039677948</v>
      </c>
      <c r="O84">
        <v>56.91</v>
      </c>
      <c r="P84">
        <v>1.29</v>
      </c>
      <c r="Q84">
        <v>0.01</v>
      </c>
      <c r="R84">
        <f t="shared" si="5"/>
        <v>1.3</v>
      </c>
      <c r="S84">
        <f t="shared" si="6"/>
        <v>0.61758849017171369</v>
      </c>
      <c r="T84" cm="1">
        <f t="array" ref="T84">(-LN(1+R84)-AVERAGE(-LN(1+$R$2:$R$121)))/_xlfn.STDEV.S(-LN(1+$R$2:$R$121))</f>
        <v>1.0395960980842052</v>
      </c>
      <c r="U84">
        <f t="shared" si="7"/>
        <v>0.82859229412795943</v>
      </c>
    </row>
    <row r="85" spans="1:21" x14ac:dyDescent="0.3">
      <c r="A85" t="s">
        <v>103</v>
      </c>
      <c r="B85">
        <v>2024</v>
      </c>
      <c r="C85">
        <v>0</v>
      </c>
      <c r="D85">
        <v>8.91</v>
      </c>
      <c r="E85">
        <f t="shared" si="4"/>
        <v>0.94987770403687477</v>
      </c>
      <c r="F85" t="s">
        <v>149</v>
      </c>
      <c r="G85" t="s">
        <v>18</v>
      </c>
      <c r="H85">
        <v>185583</v>
      </c>
      <c r="I85">
        <v>3315</v>
      </c>
      <c r="J85">
        <v>1952</v>
      </c>
      <c r="K85">
        <v>4130</v>
      </c>
      <c r="L85">
        <v>9815</v>
      </c>
      <c r="M85">
        <v>5.2887387314570843E-2</v>
      </c>
      <c r="N85">
        <v>528.87387314570833</v>
      </c>
      <c r="O85">
        <v>56.53</v>
      </c>
      <c r="P85">
        <v>4.47</v>
      </c>
      <c r="Q85">
        <v>0.72</v>
      </c>
      <c r="R85">
        <f t="shared" si="5"/>
        <v>5.1899999999999995</v>
      </c>
      <c r="S85">
        <f t="shared" si="6"/>
        <v>0.58125319335362258</v>
      </c>
      <c r="T85" cm="1">
        <f t="array" ref="T85">(-LN(1+R85)-AVERAGE(-LN(1+$R$2:$R$121)))/_xlfn.STDEV.S(-LN(1+$R$2:$R$121))</f>
        <v>0.53928514216205337</v>
      </c>
      <c r="U85">
        <f t="shared" si="7"/>
        <v>0.56026916775783797</v>
      </c>
    </row>
    <row r="86" spans="1:21" x14ac:dyDescent="0.3">
      <c r="A86" t="s">
        <v>104</v>
      </c>
      <c r="B86">
        <v>2022</v>
      </c>
      <c r="C86">
        <v>0</v>
      </c>
      <c r="D86">
        <v>10.4</v>
      </c>
      <c r="E86">
        <f t="shared" si="4"/>
        <v>1.0170333392987803</v>
      </c>
      <c r="F86" t="s">
        <v>148</v>
      </c>
      <c r="G86" t="s">
        <v>18</v>
      </c>
      <c r="H86">
        <v>87267</v>
      </c>
      <c r="I86">
        <v>726</v>
      </c>
      <c r="J86">
        <v>475</v>
      </c>
      <c r="K86">
        <v>2060</v>
      </c>
      <c r="L86">
        <v>3392</v>
      </c>
      <c r="M86">
        <v>3.8869217459062418E-2</v>
      </c>
      <c r="N86">
        <v>388.69217459062418</v>
      </c>
      <c r="O86">
        <v>50.17</v>
      </c>
      <c r="P86">
        <v>4.4000000000000004</v>
      </c>
      <c r="Q86">
        <v>292.29000000000002</v>
      </c>
      <c r="R86">
        <f t="shared" si="5"/>
        <v>296.69</v>
      </c>
      <c r="S86">
        <f t="shared" si="6"/>
        <v>-2.6884932338647038E-2</v>
      </c>
      <c r="T86" cm="1">
        <f t="array" ref="T86">(-LN(1+R86)-AVERAGE(-LN(1+$R$2:$R$121)))/_xlfn.STDEV.S(-LN(1+$R$2:$R$121))</f>
        <v>-1.4180000551256144</v>
      </c>
      <c r="U86">
        <f t="shared" si="7"/>
        <v>-0.72244249373213076</v>
      </c>
    </row>
    <row r="87" spans="1:21" x14ac:dyDescent="0.3">
      <c r="A87" t="s">
        <v>105</v>
      </c>
      <c r="B87">
        <v>2023</v>
      </c>
      <c r="C87">
        <v>1</v>
      </c>
      <c r="D87">
        <v>9.1999999999999993</v>
      </c>
      <c r="E87">
        <f t="shared" si="4"/>
        <v>0.96378782734555524</v>
      </c>
      <c r="F87" t="s">
        <v>148</v>
      </c>
      <c r="G87" t="s">
        <v>18</v>
      </c>
      <c r="H87">
        <v>147344</v>
      </c>
      <c r="I87">
        <v>1640</v>
      </c>
      <c r="J87">
        <v>971</v>
      </c>
      <c r="K87">
        <v>2923</v>
      </c>
      <c r="L87">
        <v>5700</v>
      </c>
      <c r="M87">
        <v>3.8684982082745137E-2</v>
      </c>
      <c r="N87">
        <v>386.84982082745142</v>
      </c>
      <c r="O87">
        <v>49.69</v>
      </c>
      <c r="P87">
        <v>4.17</v>
      </c>
      <c r="Q87">
        <v>234.3</v>
      </c>
      <c r="R87">
        <f t="shared" si="5"/>
        <v>238.47</v>
      </c>
      <c r="S87">
        <f t="shared" si="6"/>
        <v>-7.2782149372026261E-2</v>
      </c>
      <c r="T87" cm="1">
        <f t="array" ref="T87">(-LN(1+R87)-AVERAGE(-LN(1+$R$2:$R$121)))/_xlfn.STDEV.S(-LN(1+$R$2:$R$121))</f>
        <v>-1.3080232061377277</v>
      </c>
      <c r="U87">
        <f t="shared" si="7"/>
        <v>-0.69040267775487696</v>
      </c>
    </row>
    <row r="88" spans="1:21" x14ac:dyDescent="0.3">
      <c r="A88" t="s">
        <v>106</v>
      </c>
      <c r="B88">
        <v>2024</v>
      </c>
      <c r="C88">
        <v>1</v>
      </c>
      <c r="D88">
        <v>5.68</v>
      </c>
      <c r="E88">
        <f t="shared" si="4"/>
        <v>0.75434833571101889</v>
      </c>
      <c r="F88" t="s">
        <v>148</v>
      </c>
      <c r="G88" t="s">
        <v>18</v>
      </c>
      <c r="H88">
        <v>182292</v>
      </c>
      <c r="I88">
        <v>2455</v>
      </c>
      <c r="J88">
        <v>1849</v>
      </c>
      <c r="K88">
        <v>3661</v>
      </c>
      <c r="L88">
        <v>8282</v>
      </c>
      <c r="M88">
        <v>4.5432602637526603E-2</v>
      </c>
      <c r="N88">
        <v>454.32602637526611</v>
      </c>
      <c r="O88">
        <v>49.59</v>
      </c>
      <c r="P88">
        <v>4.68</v>
      </c>
      <c r="Q88">
        <v>206.7</v>
      </c>
      <c r="R88">
        <f t="shared" si="5"/>
        <v>211.38</v>
      </c>
      <c r="S88">
        <f t="shared" si="6"/>
        <v>-8.2344069587312982E-2</v>
      </c>
      <c r="T88" cm="1">
        <f t="array" ref="T88">(-LN(1+R88)-AVERAGE(-LN(1+$R$2:$R$121)))/_xlfn.STDEV.S(-LN(1+$R$2:$R$121))</f>
        <v>-1.2473552587198919</v>
      </c>
      <c r="U88">
        <f t="shared" si="7"/>
        <v>-0.66484966415360247</v>
      </c>
    </row>
    <row r="89" spans="1:21" x14ac:dyDescent="0.3">
      <c r="A89" t="s">
        <v>107</v>
      </c>
      <c r="B89">
        <v>2022</v>
      </c>
      <c r="C89">
        <v>0</v>
      </c>
      <c r="D89">
        <v>1.03</v>
      </c>
      <c r="E89">
        <f t="shared" si="4"/>
        <v>1.2837224705172217E-2</v>
      </c>
      <c r="F89" t="s">
        <v>143</v>
      </c>
      <c r="G89" t="s">
        <v>18</v>
      </c>
      <c r="H89">
        <v>73645</v>
      </c>
      <c r="I89">
        <v>414</v>
      </c>
      <c r="J89">
        <v>694</v>
      </c>
      <c r="K89">
        <v>1903</v>
      </c>
      <c r="L89">
        <v>3116</v>
      </c>
      <c r="M89">
        <v>4.2311086971281137E-2</v>
      </c>
      <c r="N89">
        <v>423.11086971281139</v>
      </c>
      <c r="O89">
        <v>50.56</v>
      </c>
      <c r="P89">
        <v>4.26</v>
      </c>
      <c r="Q89">
        <v>12.35</v>
      </c>
      <c r="R89">
        <f t="shared" si="5"/>
        <v>16.61</v>
      </c>
      <c r="S89">
        <f t="shared" si="6"/>
        <v>1.0406556500973323E-2</v>
      </c>
      <c r="T89" cm="1">
        <f t="array" ref="T89">(-LN(1+R89)-AVERAGE(-LN(1+$R$2:$R$121)))/_xlfn.STDEV.S(-LN(1+$R$2:$R$121))</f>
        <v>1.0924218944876571E-2</v>
      </c>
      <c r="U89">
        <f t="shared" si="7"/>
        <v>1.0665387722924947E-2</v>
      </c>
    </row>
    <row r="90" spans="1:21" x14ac:dyDescent="0.3">
      <c r="A90" t="s">
        <v>108</v>
      </c>
      <c r="B90">
        <v>2023</v>
      </c>
      <c r="C90">
        <v>1</v>
      </c>
      <c r="D90">
        <v>1.34</v>
      </c>
      <c r="E90">
        <f t="shared" si="4"/>
        <v>0.12710479836480765</v>
      </c>
      <c r="F90" t="s">
        <v>143</v>
      </c>
      <c r="G90" t="s">
        <v>18</v>
      </c>
      <c r="H90">
        <v>82219</v>
      </c>
      <c r="I90">
        <v>983</v>
      </c>
      <c r="J90">
        <v>927</v>
      </c>
      <c r="K90">
        <v>2520</v>
      </c>
      <c r="L90">
        <v>4575</v>
      </c>
      <c r="M90">
        <v>5.5644072537977839E-2</v>
      </c>
      <c r="N90">
        <v>556.44072537977843</v>
      </c>
      <c r="O90">
        <v>48.94</v>
      </c>
      <c r="P90">
        <v>5.95</v>
      </c>
      <c r="Q90">
        <v>10.64</v>
      </c>
      <c r="R90">
        <f t="shared" si="5"/>
        <v>16.59</v>
      </c>
      <c r="S90">
        <f t="shared" si="6"/>
        <v>-0.14449655098668071</v>
      </c>
      <c r="T90" cm="1">
        <f t="array" ref="T90">(-LN(1+R90)-AVERAGE(-LN(1+$R$2:$R$121)))/_xlfn.STDEV.S(-LN(1+$R$2:$R$121))</f>
        <v>1.1498481902793739E-2</v>
      </c>
      <c r="U90">
        <f t="shared" si="7"/>
        <v>-6.6499034541943489E-2</v>
      </c>
    </row>
    <row r="91" spans="1:21" x14ac:dyDescent="0.3">
      <c r="A91" t="s">
        <v>109</v>
      </c>
      <c r="B91">
        <v>2024</v>
      </c>
      <c r="C91">
        <v>1</v>
      </c>
      <c r="D91">
        <v>1.26</v>
      </c>
      <c r="E91">
        <f t="shared" si="4"/>
        <v>0.10037054511756291</v>
      </c>
      <c r="F91" t="s">
        <v>143</v>
      </c>
      <c r="G91" t="s">
        <v>18</v>
      </c>
      <c r="H91">
        <v>94712</v>
      </c>
      <c r="I91">
        <v>1552</v>
      </c>
      <c r="J91">
        <v>1427</v>
      </c>
      <c r="K91">
        <v>3055</v>
      </c>
      <c r="L91">
        <v>6249</v>
      </c>
      <c r="M91">
        <v>6.5978967818227888E-2</v>
      </c>
      <c r="N91">
        <v>659.78967818227886</v>
      </c>
      <c r="O91">
        <v>50.75</v>
      </c>
      <c r="P91">
        <v>4.4400000000000004</v>
      </c>
      <c r="Q91">
        <v>10.6</v>
      </c>
      <c r="R91">
        <f t="shared" si="5"/>
        <v>15.04</v>
      </c>
      <c r="S91">
        <f t="shared" si="6"/>
        <v>2.8574204910018896E-2</v>
      </c>
      <c r="T91" cm="1">
        <f t="array" ref="T91">(-LN(1+R91)-AVERAGE(-LN(1+$R$2:$R$121)))/_xlfn.STDEV.S(-LN(1+$R$2:$R$121))</f>
        <v>5.8114594974880092E-2</v>
      </c>
      <c r="U91">
        <f t="shared" si="7"/>
        <v>4.3344399942449492E-2</v>
      </c>
    </row>
    <row r="92" spans="1:21" x14ac:dyDescent="0.3">
      <c r="A92" t="s">
        <v>110</v>
      </c>
      <c r="B92">
        <v>2022</v>
      </c>
      <c r="C92">
        <v>0</v>
      </c>
      <c r="D92">
        <v>11.36</v>
      </c>
      <c r="E92">
        <f t="shared" si="4"/>
        <v>1.055378331375</v>
      </c>
      <c r="F92" t="s">
        <v>144</v>
      </c>
      <c r="G92" t="s">
        <v>18</v>
      </c>
      <c r="H92">
        <v>116703</v>
      </c>
      <c r="I92">
        <v>527</v>
      </c>
      <c r="J92">
        <v>535</v>
      </c>
      <c r="K92">
        <v>2429</v>
      </c>
      <c r="L92">
        <v>3644</v>
      </c>
      <c r="M92">
        <v>3.1224561493706251E-2</v>
      </c>
      <c r="N92">
        <v>312.2456149370625</v>
      </c>
      <c r="O92">
        <v>53.66</v>
      </c>
      <c r="P92">
        <v>0.03</v>
      </c>
      <c r="Q92">
        <v>0.01</v>
      </c>
      <c r="R92">
        <f t="shared" si="5"/>
        <v>0.04</v>
      </c>
      <c r="S92">
        <f t="shared" si="6"/>
        <v>0.30682608317487781</v>
      </c>
      <c r="T92" cm="1">
        <f t="array" ref="T92">(-LN(1+R92)-AVERAGE(-LN(1+$R$2:$R$121)))/_xlfn.STDEV.S(-LN(1+$R$2:$R$121))</f>
        <v>1.4406876063246663</v>
      </c>
      <c r="U92">
        <f t="shared" si="7"/>
        <v>0.87375684474977211</v>
      </c>
    </row>
    <row r="93" spans="1:21" x14ac:dyDescent="0.3">
      <c r="A93" t="s">
        <v>111</v>
      </c>
      <c r="B93">
        <v>2023</v>
      </c>
      <c r="C93">
        <v>1</v>
      </c>
      <c r="D93">
        <v>10.19</v>
      </c>
      <c r="E93">
        <f t="shared" si="4"/>
        <v>1.0081741840064264</v>
      </c>
      <c r="F93" t="s">
        <v>144</v>
      </c>
      <c r="G93" t="s">
        <v>18</v>
      </c>
      <c r="H93">
        <v>114856</v>
      </c>
      <c r="I93">
        <v>574</v>
      </c>
      <c r="J93">
        <v>478</v>
      </c>
      <c r="K93">
        <v>2417</v>
      </c>
      <c r="L93">
        <v>3660</v>
      </c>
      <c r="M93">
        <v>3.1865988716305638E-2</v>
      </c>
      <c r="N93">
        <v>318.6598871630564</v>
      </c>
      <c r="O93">
        <v>53.66</v>
      </c>
      <c r="P93">
        <v>0.02</v>
      </c>
      <c r="Q93">
        <v>0.01</v>
      </c>
      <c r="R93">
        <f t="shared" si="5"/>
        <v>0.03</v>
      </c>
      <c r="S93">
        <f t="shared" si="6"/>
        <v>0.30682608317487781</v>
      </c>
      <c r="T93" cm="1">
        <f t="array" ref="T93">(-LN(1+R93)-AVERAGE(-LN(1+$R$2:$R$121)))/_xlfn.STDEV.S(-LN(1+$R$2:$R$121))</f>
        <v>1.4455702660338319</v>
      </c>
      <c r="U93">
        <f t="shared" si="7"/>
        <v>0.87619817460435478</v>
      </c>
    </row>
    <row r="94" spans="1:21" x14ac:dyDescent="0.3">
      <c r="A94" t="s">
        <v>112</v>
      </c>
      <c r="B94">
        <v>2024</v>
      </c>
      <c r="C94">
        <v>1</v>
      </c>
      <c r="D94">
        <v>8.58</v>
      </c>
      <c r="E94">
        <f t="shared" si="4"/>
        <v>0.93348728784870549</v>
      </c>
      <c r="F94" t="s">
        <v>144</v>
      </c>
      <c r="G94" t="s">
        <v>18</v>
      </c>
      <c r="H94">
        <v>89192</v>
      </c>
      <c r="I94">
        <v>112</v>
      </c>
      <c r="J94">
        <v>153</v>
      </c>
      <c r="K94">
        <v>1705</v>
      </c>
      <c r="L94">
        <v>2057</v>
      </c>
      <c r="M94">
        <v>2.306260651179478E-2</v>
      </c>
      <c r="N94">
        <v>230.6260651179478</v>
      </c>
      <c r="O94">
        <v>58.07</v>
      </c>
      <c r="P94">
        <v>0.02</v>
      </c>
      <c r="Q94">
        <v>0.01</v>
      </c>
      <c r="R94">
        <f t="shared" si="5"/>
        <v>0.03</v>
      </c>
      <c r="S94">
        <f t="shared" si="6"/>
        <v>0.72850676466904629</v>
      </c>
      <c r="T94" cm="1">
        <f t="array" ref="T94">(-LN(1+R94)-AVERAGE(-LN(1+$R$2:$R$121)))/_xlfn.STDEV.S(-LN(1+$R$2:$R$121))</f>
        <v>1.4455702660338319</v>
      </c>
      <c r="U94">
        <f t="shared" si="7"/>
        <v>1.087038515351439</v>
      </c>
    </row>
    <row r="95" spans="1:21" x14ac:dyDescent="0.3">
      <c r="A95" t="s">
        <v>113</v>
      </c>
      <c r="B95">
        <v>2022</v>
      </c>
      <c r="C95">
        <v>0</v>
      </c>
      <c r="D95">
        <v>1.27</v>
      </c>
      <c r="E95">
        <f t="shared" si="4"/>
        <v>0.10380372095595687</v>
      </c>
      <c r="F95" t="s">
        <v>144</v>
      </c>
      <c r="G95" t="s">
        <v>18</v>
      </c>
      <c r="H95">
        <v>51853</v>
      </c>
      <c r="I95">
        <v>167</v>
      </c>
      <c r="J95">
        <v>294</v>
      </c>
      <c r="K95">
        <v>1045</v>
      </c>
      <c r="L95">
        <v>1668</v>
      </c>
      <c r="M95">
        <v>3.2167859140261892E-2</v>
      </c>
      <c r="N95">
        <v>321.67859140261891</v>
      </c>
      <c r="O95">
        <v>36.14</v>
      </c>
      <c r="P95">
        <v>1.26</v>
      </c>
      <c r="Q95">
        <v>0.01</v>
      </c>
      <c r="R95">
        <f t="shared" si="5"/>
        <v>1.27</v>
      </c>
      <c r="S95">
        <f t="shared" si="6"/>
        <v>-1.3684223385434495</v>
      </c>
      <c r="T95" cm="1">
        <f t="array" ref="T95">(-LN(1+R95)-AVERAGE(-LN(1+$R$2:$R$121)))/_xlfn.STDEV.S(-LN(1+$R$2:$R$121))</f>
        <v>1.0462310032202959</v>
      </c>
      <c r="U95">
        <f t="shared" si="7"/>
        <v>-0.16109566766157679</v>
      </c>
    </row>
    <row r="96" spans="1:21" x14ac:dyDescent="0.3">
      <c r="A96" t="s">
        <v>114</v>
      </c>
      <c r="B96">
        <v>2023</v>
      </c>
      <c r="C96">
        <v>1</v>
      </c>
      <c r="D96">
        <v>1.36</v>
      </c>
      <c r="E96">
        <f t="shared" si="4"/>
        <v>0.13353890837021754</v>
      </c>
      <c r="F96" t="s">
        <v>144</v>
      </c>
      <c r="G96" t="s">
        <v>18</v>
      </c>
      <c r="H96">
        <v>59160</v>
      </c>
      <c r="I96">
        <v>164</v>
      </c>
      <c r="J96">
        <v>259</v>
      </c>
      <c r="K96">
        <v>1219</v>
      </c>
      <c r="L96">
        <v>1791</v>
      </c>
      <c r="M96">
        <v>3.0273833671399599E-2</v>
      </c>
      <c r="N96">
        <v>302.73833671399598</v>
      </c>
      <c r="O96">
        <v>35.1</v>
      </c>
      <c r="P96">
        <v>30.34</v>
      </c>
      <c r="Q96">
        <v>0.01</v>
      </c>
      <c r="R96">
        <f t="shared" si="5"/>
        <v>30.35</v>
      </c>
      <c r="S96">
        <f t="shared" si="6"/>
        <v>-1.4678663087824368</v>
      </c>
      <c r="T96" cm="1">
        <f t="array" ref="T96">(-LN(1+R96)-AVERAGE(-LN(1+$R$2:$R$121)))/_xlfn.STDEV.S(-LN(1+$R$2:$R$121))</f>
        <v>-0.2805358294274804</v>
      </c>
      <c r="U96">
        <f t="shared" si="7"/>
        <v>-0.87420106910495865</v>
      </c>
    </row>
    <row r="97" spans="1:21" x14ac:dyDescent="0.3">
      <c r="A97" t="s">
        <v>115</v>
      </c>
      <c r="B97">
        <v>2024</v>
      </c>
      <c r="C97">
        <v>1</v>
      </c>
      <c r="D97">
        <v>1.19</v>
      </c>
      <c r="E97">
        <f t="shared" si="4"/>
        <v>7.554696139253074E-2</v>
      </c>
      <c r="F97" t="s">
        <v>144</v>
      </c>
      <c r="G97" t="s">
        <v>18</v>
      </c>
      <c r="H97">
        <v>56876</v>
      </c>
      <c r="I97">
        <v>206</v>
      </c>
      <c r="J97">
        <v>221</v>
      </c>
      <c r="K97">
        <v>1324</v>
      </c>
      <c r="L97">
        <v>1911</v>
      </c>
      <c r="M97">
        <v>3.3599409241156203E-2</v>
      </c>
      <c r="N97">
        <v>335.99409241156201</v>
      </c>
      <c r="O97">
        <v>40.43</v>
      </c>
      <c r="P97">
        <v>0.69</v>
      </c>
      <c r="Q97">
        <v>0.01</v>
      </c>
      <c r="R97">
        <f t="shared" si="5"/>
        <v>0.7</v>
      </c>
      <c r="S97">
        <f t="shared" si="6"/>
        <v>-0.95821596130762621</v>
      </c>
      <c r="T97" cm="1">
        <f t="array" ref="T97">(-LN(1+R97)-AVERAGE(-LN(1+$R$2:$R$121)))/_xlfn.STDEV.S(-LN(1+$R$2:$R$121))</f>
        <v>1.1923541443369972</v>
      </c>
      <c r="U97">
        <f t="shared" si="7"/>
        <v>0.11706909151468547</v>
      </c>
    </row>
    <row r="98" spans="1:21" x14ac:dyDescent="0.3">
      <c r="A98" t="s">
        <v>116</v>
      </c>
      <c r="B98">
        <v>2022</v>
      </c>
      <c r="C98">
        <v>0</v>
      </c>
      <c r="D98">
        <v>27.44</v>
      </c>
      <c r="E98">
        <f t="shared" si="4"/>
        <v>1.4383841070347141</v>
      </c>
      <c r="F98" t="s">
        <v>144</v>
      </c>
      <c r="G98" t="s">
        <v>18</v>
      </c>
      <c r="H98">
        <v>140420</v>
      </c>
      <c r="I98">
        <v>753</v>
      </c>
      <c r="J98">
        <v>548</v>
      </c>
      <c r="K98">
        <v>2081</v>
      </c>
      <c r="L98">
        <v>3566</v>
      </c>
      <c r="M98">
        <v>2.539524284289987E-2</v>
      </c>
      <c r="N98">
        <v>253.9524284289987</v>
      </c>
      <c r="O98">
        <v>54.6</v>
      </c>
      <c r="P98">
        <v>2.86</v>
      </c>
      <c r="Q98">
        <v>2.99</v>
      </c>
      <c r="R98">
        <f t="shared" si="5"/>
        <v>5.85</v>
      </c>
      <c r="S98">
        <f t="shared" si="6"/>
        <v>0.39670813319857851</v>
      </c>
      <c r="T98" cm="1">
        <f t="array" ref="T98">(-LN(1+R98)-AVERAGE(-LN(1+$R$2:$R$121)))/_xlfn.STDEV.S(-LN(1+$R$2:$R$121))</f>
        <v>0.48808619516732449</v>
      </c>
      <c r="U98">
        <f t="shared" si="7"/>
        <v>0.4423971641829515</v>
      </c>
    </row>
    <row r="99" spans="1:21" x14ac:dyDescent="0.3">
      <c r="A99" t="s">
        <v>117</v>
      </c>
      <c r="B99">
        <v>2023</v>
      </c>
      <c r="C99">
        <v>1</v>
      </c>
      <c r="D99">
        <v>26.05</v>
      </c>
      <c r="E99">
        <f t="shared" si="4"/>
        <v>1.4158077276355432</v>
      </c>
      <c r="F99" t="s">
        <v>144</v>
      </c>
      <c r="G99" t="s">
        <v>18</v>
      </c>
      <c r="H99">
        <v>219015</v>
      </c>
      <c r="I99">
        <v>729</v>
      </c>
      <c r="J99">
        <v>472</v>
      </c>
      <c r="K99">
        <v>2123</v>
      </c>
      <c r="L99">
        <v>3484</v>
      </c>
      <c r="M99">
        <v>1.59075862383855E-2</v>
      </c>
      <c r="N99">
        <v>159.075862383855</v>
      </c>
      <c r="O99">
        <v>56.99</v>
      </c>
      <c r="P99">
        <v>2.35</v>
      </c>
      <c r="Q99">
        <v>2.84</v>
      </c>
      <c r="R99">
        <f t="shared" si="5"/>
        <v>5.1899999999999995</v>
      </c>
      <c r="S99">
        <f t="shared" si="6"/>
        <v>0.62523802634394399</v>
      </c>
      <c r="T99" cm="1">
        <f t="array" ref="T99">(-LN(1+R99)-AVERAGE(-LN(1+$R$2:$R$121)))/_xlfn.STDEV.S(-LN(1+$R$2:$R$121))</f>
        <v>0.53928514216205337</v>
      </c>
      <c r="U99">
        <f t="shared" si="7"/>
        <v>0.58226158425299868</v>
      </c>
    </row>
    <row r="100" spans="1:21" x14ac:dyDescent="0.3">
      <c r="A100" t="s">
        <v>118</v>
      </c>
      <c r="B100">
        <v>2024</v>
      </c>
      <c r="C100">
        <v>1</v>
      </c>
      <c r="D100">
        <v>32.1</v>
      </c>
      <c r="E100">
        <f t="shared" si="4"/>
        <v>1.5065050324048721</v>
      </c>
      <c r="F100" t="s">
        <v>144</v>
      </c>
      <c r="G100" t="s">
        <v>18</v>
      </c>
      <c r="H100">
        <v>258121</v>
      </c>
      <c r="I100">
        <v>1982</v>
      </c>
      <c r="J100">
        <v>775</v>
      </c>
      <c r="K100">
        <v>3342</v>
      </c>
      <c r="L100">
        <v>6415</v>
      </c>
      <c r="M100">
        <v>2.4852685368489971E-2</v>
      </c>
      <c r="N100">
        <v>248.52685368489969</v>
      </c>
      <c r="O100">
        <v>60.81</v>
      </c>
      <c r="P100">
        <v>1.7</v>
      </c>
      <c r="Q100">
        <v>2.31</v>
      </c>
      <c r="R100">
        <f t="shared" si="5"/>
        <v>4.01</v>
      </c>
      <c r="S100">
        <f t="shared" si="6"/>
        <v>0.99050337856791737</v>
      </c>
      <c r="T100" cm="1">
        <f t="array" ref="T100">(-LN(1+R100)-AVERAGE(-LN(1+$R$2:$R$121)))/_xlfn.STDEV.S(-LN(1+$R$2:$R$121))</f>
        <v>0.64616653375483635</v>
      </c>
      <c r="U100">
        <f t="shared" si="7"/>
        <v>0.81833495616137686</v>
      </c>
    </row>
    <row r="101" spans="1:21" x14ac:dyDescent="0.3">
      <c r="A101" t="s">
        <v>119</v>
      </c>
      <c r="B101">
        <v>2022</v>
      </c>
      <c r="C101">
        <v>0</v>
      </c>
      <c r="D101">
        <v>1.27</v>
      </c>
      <c r="E101">
        <f t="shared" si="4"/>
        <v>0.10380372095595687</v>
      </c>
      <c r="F101" t="s">
        <v>146</v>
      </c>
      <c r="G101" t="s">
        <v>18</v>
      </c>
      <c r="H101">
        <v>118735</v>
      </c>
      <c r="I101">
        <v>754</v>
      </c>
      <c r="J101">
        <v>282</v>
      </c>
      <c r="K101">
        <v>1777</v>
      </c>
      <c r="L101">
        <v>2905</v>
      </c>
      <c r="M101">
        <v>2.446624836821493E-2</v>
      </c>
      <c r="N101">
        <v>244.66248368214929</v>
      </c>
      <c r="O101">
        <v>52.78</v>
      </c>
      <c r="P101">
        <v>79.8</v>
      </c>
      <c r="Q101">
        <v>171.74</v>
      </c>
      <c r="R101">
        <f t="shared" si="5"/>
        <v>251.54000000000002</v>
      </c>
      <c r="S101">
        <f t="shared" si="6"/>
        <v>0.22268118528035036</v>
      </c>
      <c r="T101" cm="1">
        <f t="array" ref="T101">(-LN(1+R101)-AVERAGE(-LN(1+$R$2:$R$121)))/_xlfn.STDEV.S(-LN(1+$R$2:$R$121))</f>
        <v>-1.334878336832696</v>
      </c>
      <c r="U101">
        <f t="shared" si="7"/>
        <v>-0.55609857577617283</v>
      </c>
    </row>
    <row r="102" spans="1:21" x14ac:dyDescent="0.3">
      <c r="A102" t="s">
        <v>120</v>
      </c>
      <c r="B102">
        <v>2023</v>
      </c>
      <c r="C102">
        <v>0</v>
      </c>
      <c r="D102">
        <v>1.9</v>
      </c>
      <c r="E102">
        <f t="shared" si="4"/>
        <v>0.27875360095282892</v>
      </c>
      <c r="F102" t="s">
        <v>146</v>
      </c>
      <c r="G102" t="s">
        <v>18</v>
      </c>
      <c r="H102">
        <v>98357</v>
      </c>
      <c r="I102">
        <v>649</v>
      </c>
      <c r="J102">
        <v>229</v>
      </c>
      <c r="K102">
        <v>1661</v>
      </c>
      <c r="L102">
        <v>2617</v>
      </c>
      <c r="M102">
        <v>2.6607155565948531E-2</v>
      </c>
      <c r="N102">
        <v>266.07155565948528</v>
      </c>
      <c r="O102">
        <v>51.87</v>
      </c>
      <c r="P102">
        <v>14.45</v>
      </c>
      <c r="Q102">
        <v>0.92</v>
      </c>
      <c r="R102">
        <f t="shared" si="5"/>
        <v>15.37</v>
      </c>
      <c r="S102">
        <f t="shared" si="6"/>
        <v>0.13566771132123595</v>
      </c>
      <c r="T102" cm="1">
        <f t="array" ref="T102">(-LN(1+R102)-AVERAGE(-LN(1+$R$2:$R$121)))/_xlfn.STDEV.S(-LN(1+$R$2:$R$121))</f>
        <v>4.7823221418015649E-2</v>
      </c>
      <c r="U102">
        <f t="shared" si="7"/>
        <v>9.17454663696258E-2</v>
      </c>
    </row>
    <row r="103" spans="1:21" x14ac:dyDescent="0.3">
      <c r="A103" t="s">
        <v>121</v>
      </c>
      <c r="B103">
        <v>2024</v>
      </c>
      <c r="C103">
        <v>1</v>
      </c>
      <c r="D103">
        <v>1.51</v>
      </c>
      <c r="E103">
        <f t="shared" si="4"/>
        <v>0.17897694729316943</v>
      </c>
      <c r="F103" t="s">
        <v>146</v>
      </c>
      <c r="G103" t="s">
        <v>18</v>
      </c>
      <c r="H103">
        <v>114560</v>
      </c>
      <c r="I103">
        <v>928</v>
      </c>
      <c r="J103">
        <v>260</v>
      </c>
      <c r="K103">
        <v>2191</v>
      </c>
      <c r="L103">
        <v>3696</v>
      </c>
      <c r="M103">
        <v>3.2262569832402242E-2</v>
      </c>
      <c r="N103">
        <v>322.62569832402238</v>
      </c>
      <c r="O103">
        <v>53.2</v>
      </c>
      <c r="P103">
        <v>17.93</v>
      </c>
      <c r="Q103">
        <v>2.63</v>
      </c>
      <c r="R103">
        <f t="shared" si="5"/>
        <v>20.56</v>
      </c>
      <c r="S103">
        <f t="shared" si="6"/>
        <v>0.26284125018455701</v>
      </c>
      <c r="T103" cm="1">
        <f t="array" ref="T103">(-LN(1+R103)-AVERAGE(-LN(1+$R$2:$R$121)))/_xlfn.STDEV.S(-LN(1+$R$2:$R$121))</f>
        <v>-9.1345160344556156E-2</v>
      </c>
      <c r="U103">
        <f t="shared" si="7"/>
        <v>8.5748044920000432E-2</v>
      </c>
    </row>
    <row r="104" spans="1:21" x14ac:dyDescent="0.3">
      <c r="A104" t="s">
        <v>122</v>
      </c>
      <c r="B104">
        <v>2022</v>
      </c>
      <c r="C104">
        <v>0</v>
      </c>
      <c r="D104">
        <v>3.13</v>
      </c>
      <c r="E104">
        <f t="shared" si="4"/>
        <v>0.49554433754644844</v>
      </c>
      <c r="F104" t="s">
        <v>147</v>
      </c>
      <c r="G104" t="s">
        <v>18</v>
      </c>
      <c r="H104">
        <v>127288</v>
      </c>
      <c r="I104">
        <v>764</v>
      </c>
      <c r="J104">
        <v>1075</v>
      </c>
      <c r="K104">
        <v>2631</v>
      </c>
      <c r="L104">
        <v>4703</v>
      </c>
      <c r="M104">
        <v>3.6947709132047007E-2</v>
      </c>
      <c r="N104">
        <v>369.47709132047021</v>
      </c>
      <c r="O104">
        <v>58.97</v>
      </c>
      <c r="P104">
        <v>5.32</v>
      </c>
      <c r="Q104">
        <v>9.11</v>
      </c>
      <c r="R104">
        <f t="shared" si="5"/>
        <v>14.43</v>
      </c>
      <c r="S104">
        <f t="shared" si="6"/>
        <v>0.8145640466066314</v>
      </c>
      <c r="T104" cm="1">
        <f t="array" ref="T104">(-LN(1+R104)-AVERAGE(-LN(1+$R$2:$R$121)))/_xlfn.STDEV.S(-LN(1+$R$2:$R$121))</f>
        <v>7.7708045151765201E-2</v>
      </c>
      <c r="U104">
        <f t="shared" si="7"/>
        <v>0.44613604587919831</v>
      </c>
    </row>
    <row r="105" spans="1:21" x14ac:dyDescent="0.3">
      <c r="A105" t="s">
        <v>123</v>
      </c>
      <c r="B105">
        <v>2023</v>
      </c>
      <c r="C105">
        <v>1</v>
      </c>
      <c r="D105">
        <v>3.03</v>
      </c>
      <c r="E105">
        <f t="shared" si="4"/>
        <v>0.48144262850230496</v>
      </c>
      <c r="F105" t="s">
        <v>147</v>
      </c>
      <c r="G105" t="s">
        <v>18</v>
      </c>
      <c r="H105">
        <v>120945</v>
      </c>
      <c r="I105">
        <v>705</v>
      </c>
      <c r="J105">
        <v>956</v>
      </c>
      <c r="K105">
        <v>2509</v>
      </c>
      <c r="L105">
        <v>4404</v>
      </c>
      <c r="M105">
        <v>3.6413245690189763E-2</v>
      </c>
      <c r="N105">
        <v>364.13245690189763</v>
      </c>
      <c r="O105">
        <v>61.25</v>
      </c>
      <c r="P105">
        <v>4.53</v>
      </c>
      <c r="Q105">
        <v>6.67</v>
      </c>
      <c r="R105">
        <f t="shared" si="5"/>
        <v>11.2</v>
      </c>
      <c r="S105">
        <f t="shared" si="6"/>
        <v>1.0325758275151811</v>
      </c>
      <c r="T105" cm="1">
        <f t="array" ref="T105">(-LN(1+R105)-AVERAGE(-LN(1+$R$2:$R$121)))/_xlfn.STDEV.S(-LN(1+$R$2:$R$121))</f>
        <v>0.19640381499583515</v>
      </c>
      <c r="U105">
        <f t="shared" si="7"/>
        <v>0.61448982125550811</v>
      </c>
    </row>
    <row r="106" spans="1:21" x14ac:dyDescent="0.3">
      <c r="A106" t="s">
        <v>124</v>
      </c>
      <c r="B106">
        <v>2024</v>
      </c>
      <c r="C106">
        <v>1</v>
      </c>
      <c r="D106">
        <v>1.64</v>
      </c>
      <c r="E106">
        <f t="shared" si="4"/>
        <v>0.21484384804769785</v>
      </c>
      <c r="F106" t="s">
        <v>147</v>
      </c>
      <c r="G106" t="s">
        <v>18</v>
      </c>
      <c r="H106">
        <v>183239</v>
      </c>
      <c r="I106">
        <v>2127</v>
      </c>
      <c r="J106">
        <v>1873</v>
      </c>
      <c r="K106">
        <v>3983</v>
      </c>
      <c r="L106">
        <v>8487</v>
      </c>
      <c r="M106">
        <v>4.631655924775839E-2</v>
      </c>
      <c r="N106">
        <v>463.16559247758391</v>
      </c>
      <c r="O106">
        <v>60.11</v>
      </c>
      <c r="P106">
        <v>3.53</v>
      </c>
      <c r="Q106">
        <v>5.68</v>
      </c>
      <c r="R106">
        <f t="shared" si="5"/>
        <v>9.2099999999999991</v>
      </c>
      <c r="S106">
        <f t="shared" si="6"/>
        <v>0.92356993706090629</v>
      </c>
      <c r="T106" cm="1">
        <f t="array" ref="T106">(-LN(1+R106)-AVERAGE(-LN(1+$R$2:$R$121)))/_xlfn.STDEV.S(-LN(1+$R$2:$R$121))</f>
        <v>0.28639088042728778</v>
      </c>
      <c r="U106">
        <f t="shared" si="7"/>
        <v>0.60498040874409709</v>
      </c>
    </row>
    <row r="107" spans="1:21" x14ac:dyDescent="0.3">
      <c r="A107" t="s">
        <v>125</v>
      </c>
      <c r="B107">
        <v>2022</v>
      </c>
      <c r="C107">
        <v>0</v>
      </c>
      <c r="D107">
        <v>7.47</v>
      </c>
      <c r="E107">
        <f t="shared" si="4"/>
        <v>0.87332060181539872</v>
      </c>
      <c r="F107" t="s">
        <v>144</v>
      </c>
      <c r="G107" t="s">
        <v>18</v>
      </c>
      <c r="H107">
        <v>48611</v>
      </c>
      <c r="I107">
        <v>100</v>
      </c>
      <c r="J107">
        <v>330</v>
      </c>
      <c r="K107">
        <v>1036</v>
      </c>
      <c r="L107">
        <v>1517</v>
      </c>
      <c r="M107">
        <v>3.1206928472979369E-2</v>
      </c>
      <c r="N107">
        <v>312.06928472979371</v>
      </c>
      <c r="O107">
        <v>35.729999999999997</v>
      </c>
      <c r="P107">
        <v>0.11</v>
      </c>
      <c r="Q107">
        <v>0.05</v>
      </c>
      <c r="R107">
        <f t="shared" si="5"/>
        <v>0.16</v>
      </c>
      <c r="S107">
        <f t="shared" si="6"/>
        <v>-1.4076262114261275</v>
      </c>
      <c r="T107" cm="1">
        <f t="array" ref="T107">(-LN(1+R107)-AVERAGE(-LN(1+$R$2:$R$121)))/_xlfn.STDEV.S(-LN(1+$R$2:$R$121))</f>
        <v>1.3855035968655021</v>
      </c>
      <c r="U107">
        <f t="shared" si="7"/>
        <v>-1.1061307280312738E-2</v>
      </c>
    </row>
    <row r="108" spans="1:21" x14ac:dyDescent="0.3">
      <c r="A108" t="s">
        <v>126</v>
      </c>
      <c r="B108">
        <v>2023</v>
      </c>
      <c r="C108">
        <v>1</v>
      </c>
      <c r="D108">
        <v>8.2899999999999991</v>
      </c>
      <c r="E108">
        <f t="shared" si="4"/>
        <v>0.91855453055027347</v>
      </c>
      <c r="F108" t="s">
        <v>144</v>
      </c>
      <c r="G108" t="s">
        <v>18</v>
      </c>
      <c r="H108">
        <v>55557</v>
      </c>
      <c r="I108">
        <v>192</v>
      </c>
      <c r="J108">
        <v>490</v>
      </c>
      <c r="K108">
        <v>1487</v>
      </c>
      <c r="L108">
        <v>2224</v>
      </c>
      <c r="M108">
        <v>4.0030959195060931E-2</v>
      </c>
      <c r="N108">
        <v>400.30959195060927</v>
      </c>
      <c r="O108">
        <v>36.880000000000003</v>
      </c>
      <c r="P108">
        <v>0.11</v>
      </c>
      <c r="Q108">
        <v>0.05</v>
      </c>
      <c r="R108">
        <f t="shared" si="5"/>
        <v>0.16</v>
      </c>
      <c r="S108">
        <f t="shared" si="6"/>
        <v>-1.2976641289503237</v>
      </c>
      <c r="T108" cm="1">
        <f t="array" ref="T108">(-LN(1+R108)-AVERAGE(-LN(1+$R$2:$R$121)))/_xlfn.STDEV.S(-LN(1+$R$2:$R$121))</f>
        <v>1.3855035968655021</v>
      </c>
      <c r="U108">
        <f t="shared" si="7"/>
        <v>4.3919733957589191E-2</v>
      </c>
    </row>
    <row r="109" spans="1:21" x14ac:dyDescent="0.3">
      <c r="A109" t="s">
        <v>127</v>
      </c>
      <c r="B109">
        <v>2024</v>
      </c>
      <c r="C109">
        <v>1</v>
      </c>
      <c r="D109">
        <v>7.57</v>
      </c>
      <c r="E109">
        <f t="shared" si="4"/>
        <v>0.87909587950007273</v>
      </c>
      <c r="F109" t="s">
        <v>144</v>
      </c>
      <c r="G109" t="s">
        <v>18</v>
      </c>
      <c r="H109">
        <v>81320</v>
      </c>
      <c r="I109">
        <v>243</v>
      </c>
      <c r="J109">
        <v>349</v>
      </c>
      <c r="K109">
        <v>1525</v>
      </c>
      <c r="L109">
        <v>2160</v>
      </c>
      <c r="M109">
        <v>2.6561731431382199E-2</v>
      </c>
      <c r="N109">
        <v>265.61731431382202</v>
      </c>
      <c r="O109">
        <v>33.39</v>
      </c>
      <c r="P109">
        <v>0.11</v>
      </c>
      <c r="Q109">
        <v>0.05</v>
      </c>
      <c r="R109">
        <f t="shared" si="5"/>
        <v>0.16</v>
      </c>
      <c r="S109">
        <f t="shared" si="6"/>
        <v>-1.6313751444638491</v>
      </c>
      <c r="T109" cm="1">
        <f t="array" ref="T109">(-LN(1+R109)-AVERAGE(-LN(1+$R$2:$R$121)))/_xlfn.STDEV.S(-LN(1+$R$2:$R$121))</f>
        <v>1.3855035968655021</v>
      </c>
      <c r="U109">
        <f t="shared" si="7"/>
        <v>-0.12293577379917353</v>
      </c>
    </row>
    <row r="110" spans="1:21" x14ac:dyDescent="0.3">
      <c r="A110" t="s">
        <v>128</v>
      </c>
      <c r="B110">
        <v>2022</v>
      </c>
      <c r="C110">
        <v>0</v>
      </c>
      <c r="D110">
        <v>15.12</v>
      </c>
      <c r="E110">
        <f t="shared" si="4"/>
        <v>1.1795517911651876</v>
      </c>
      <c r="F110" t="s">
        <v>143</v>
      </c>
      <c r="G110" t="s">
        <v>18</v>
      </c>
      <c r="H110">
        <v>122288</v>
      </c>
      <c r="I110">
        <v>603</v>
      </c>
      <c r="J110">
        <v>1484</v>
      </c>
      <c r="K110">
        <v>2757</v>
      </c>
      <c r="L110">
        <v>4967</v>
      </c>
      <c r="M110">
        <v>4.0617231453617689E-2</v>
      </c>
      <c r="N110">
        <v>406.17231453617688</v>
      </c>
      <c r="O110">
        <v>57.43</v>
      </c>
      <c r="P110">
        <v>5.18</v>
      </c>
      <c r="Q110">
        <v>3.19</v>
      </c>
      <c r="R110">
        <f t="shared" si="5"/>
        <v>8.3699999999999992</v>
      </c>
      <c r="S110">
        <f t="shared" si="6"/>
        <v>0.66731047529120779</v>
      </c>
      <c r="T110" cm="1">
        <f t="array" ref="T110">(-LN(1+R110)-AVERAGE(-LN(1+$R$2:$R$121)))/_xlfn.STDEV.S(-LN(1+$R$2:$R$121))</f>
        <v>0.32977758593985501</v>
      </c>
      <c r="U110">
        <f t="shared" si="7"/>
        <v>0.49854403061553143</v>
      </c>
    </row>
    <row r="111" spans="1:21" x14ac:dyDescent="0.3">
      <c r="A111" t="s">
        <v>129</v>
      </c>
      <c r="B111">
        <v>2023</v>
      </c>
      <c r="C111">
        <v>1</v>
      </c>
      <c r="D111">
        <v>16.5</v>
      </c>
      <c r="E111">
        <f t="shared" si="4"/>
        <v>1.2174839442139063</v>
      </c>
      <c r="F111" t="s">
        <v>143</v>
      </c>
      <c r="G111" t="s">
        <v>18</v>
      </c>
      <c r="H111">
        <v>122017</v>
      </c>
      <c r="I111">
        <v>660</v>
      </c>
      <c r="J111">
        <v>1133</v>
      </c>
      <c r="K111">
        <v>2834</v>
      </c>
      <c r="L111">
        <v>4801</v>
      </c>
      <c r="M111">
        <v>3.9346976241015602E-2</v>
      </c>
      <c r="N111">
        <v>393.46976241015602</v>
      </c>
      <c r="O111">
        <v>56.05</v>
      </c>
      <c r="P111">
        <v>4.0599999999999996</v>
      </c>
      <c r="Q111">
        <v>3.27</v>
      </c>
      <c r="R111">
        <f t="shared" si="5"/>
        <v>7.33</v>
      </c>
      <c r="S111">
        <f t="shared" si="6"/>
        <v>0.53535597632024334</v>
      </c>
      <c r="T111" cm="1">
        <f t="array" ref="T111">(-LN(1+R111)-AVERAGE(-LN(1+$R$2:$R$121)))/_xlfn.STDEV.S(-LN(1+$R$2:$R$121))</f>
        <v>0.38923199021070581</v>
      </c>
      <c r="U111">
        <f t="shared" si="7"/>
        <v>0.46229398326547455</v>
      </c>
    </row>
    <row r="112" spans="1:21" x14ac:dyDescent="0.3">
      <c r="A112" t="s">
        <v>130</v>
      </c>
      <c r="B112">
        <v>2024</v>
      </c>
      <c r="C112">
        <v>1</v>
      </c>
      <c r="D112">
        <v>37.950000000000003</v>
      </c>
      <c r="E112">
        <f t="shared" si="4"/>
        <v>1.5792117802314991</v>
      </c>
      <c r="F112" t="s">
        <v>143</v>
      </c>
      <c r="G112" t="s">
        <v>18</v>
      </c>
      <c r="H112">
        <v>143089</v>
      </c>
      <c r="I112">
        <v>1301</v>
      </c>
      <c r="J112">
        <v>1746</v>
      </c>
      <c r="K112">
        <v>3553</v>
      </c>
      <c r="L112">
        <v>6832</v>
      </c>
      <c r="M112">
        <v>4.7746507418459837E-2</v>
      </c>
      <c r="N112">
        <v>477.46507418459839</v>
      </c>
      <c r="O112">
        <v>61.42</v>
      </c>
      <c r="P112">
        <v>3.53</v>
      </c>
      <c r="Q112">
        <v>2.65</v>
      </c>
      <c r="R112">
        <f t="shared" si="5"/>
        <v>6.18</v>
      </c>
      <c r="S112">
        <f t="shared" si="6"/>
        <v>1.0488310918811696</v>
      </c>
      <c r="T112" cm="1">
        <f t="array" ref="T112">(-LN(1+R112)-AVERAGE(-LN(1+$R$2:$R$121)))/_xlfn.STDEV.S(-LN(1+$R$2:$R$121))</f>
        <v>0.46430904491265479</v>
      </c>
      <c r="U112">
        <f t="shared" si="7"/>
        <v>0.75657006839691221</v>
      </c>
    </row>
    <row r="113" spans="1:21" x14ac:dyDescent="0.3">
      <c r="A113" t="s">
        <v>131</v>
      </c>
      <c r="B113">
        <v>2022</v>
      </c>
      <c r="C113">
        <v>0</v>
      </c>
      <c r="D113">
        <v>8.85</v>
      </c>
      <c r="E113">
        <f t="shared" si="4"/>
        <v>0.94694327069782547</v>
      </c>
      <c r="F113" t="s">
        <v>151</v>
      </c>
      <c r="G113" t="s">
        <v>18</v>
      </c>
      <c r="H113">
        <v>132463</v>
      </c>
      <c r="I113">
        <v>2036</v>
      </c>
      <c r="J113">
        <v>1493</v>
      </c>
      <c r="K113">
        <v>2515</v>
      </c>
      <c r="L113">
        <v>6493</v>
      </c>
      <c r="M113">
        <v>4.9017461479809447E-2</v>
      </c>
      <c r="N113">
        <v>490.17461479809452</v>
      </c>
      <c r="O113">
        <v>70.900000000000006</v>
      </c>
      <c r="P113">
        <v>13.62</v>
      </c>
      <c r="Q113">
        <v>14.66</v>
      </c>
      <c r="R113">
        <f t="shared" si="5"/>
        <v>28.28</v>
      </c>
      <c r="S113">
        <f t="shared" si="6"/>
        <v>1.955301128290402</v>
      </c>
      <c r="T113" cm="1">
        <f t="array" ref="T113">(-LN(1+R113)-AVERAGE(-LN(1+$R$2:$R$121)))/_xlfn.STDEV.S(-LN(1+$R$2:$R$121))</f>
        <v>-0.2460154920709943</v>
      </c>
      <c r="U113">
        <f t="shared" si="7"/>
        <v>0.85464281810970388</v>
      </c>
    </row>
    <row r="114" spans="1:21" x14ac:dyDescent="0.3">
      <c r="A114" t="s">
        <v>132</v>
      </c>
      <c r="B114">
        <v>2023</v>
      </c>
      <c r="C114">
        <v>0</v>
      </c>
      <c r="D114">
        <v>6.64</v>
      </c>
      <c r="E114">
        <f t="shared" si="4"/>
        <v>0.8221680793680175</v>
      </c>
      <c r="F114" t="s">
        <v>151</v>
      </c>
      <c r="G114" t="s">
        <v>18</v>
      </c>
      <c r="H114">
        <v>149979</v>
      </c>
      <c r="I114">
        <v>2443</v>
      </c>
      <c r="J114">
        <v>1885</v>
      </c>
      <c r="K114">
        <v>2896</v>
      </c>
      <c r="L114">
        <v>7647</v>
      </c>
      <c r="M114">
        <v>5.0987138199347908E-2</v>
      </c>
      <c r="N114">
        <v>509.87138199347908</v>
      </c>
      <c r="O114">
        <v>66.930000000000007</v>
      </c>
      <c r="P114">
        <v>17.399999999999999</v>
      </c>
      <c r="Q114">
        <v>20.67</v>
      </c>
      <c r="R114">
        <f t="shared" si="5"/>
        <v>38.07</v>
      </c>
      <c r="S114">
        <f t="shared" si="6"/>
        <v>1.5756928957434979</v>
      </c>
      <c r="T114" cm="1">
        <f t="array" ref="T114">(-LN(1+R114)-AVERAGE(-LN(1+$R$2:$R$121)))/_xlfn.STDEV.S(-LN(1+$R$2:$R$121))</f>
        <v>-0.39178419973476769</v>
      </c>
      <c r="U114">
        <f t="shared" si="7"/>
        <v>0.59195434800436508</v>
      </c>
    </row>
    <row r="115" spans="1:21" x14ac:dyDescent="0.3">
      <c r="A115" t="s">
        <v>133</v>
      </c>
      <c r="B115">
        <v>2024</v>
      </c>
      <c r="C115">
        <v>1</v>
      </c>
      <c r="D115">
        <v>2.56</v>
      </c>
      <c r="E115">
        <f t="shared" si="4"/>
        <v>0.40823996531184958</v>
      </c>
      <c r="F115" t="s">
        <v>151</v>
      </c>
      <c r="G115" t="s">
        <v>18</v>
      </c>
      <c r="H115">
        <v>109730</v>
      </c>
      <c r="I115">
        <v>1958</v>
      </c>
      <c r="J115">
        <v>774</v>
      </c>
      <c r="K115">
        <v>2786</v>
      </c>
      <c r="L115">
        <v>5737</v>
      </c>
      <c r="M115">
        <v>5.2282876150551362E-2</v>
      </c>
      <c r="N115">
        <v>522.82876150551351</v>
      </c>
      <c r="O115">
        <v>68.915000000000006</v>
      </c>
      <c r="P115">
        <v>19.05</v>
      </c>
      <c r="Q115">
        <v>22.89</v>
      </c>
      <c r="R115">
        <f t="shared" si="5"/>
        <v>41.94</v>
      </c>
      <c r="S115">
        <f t="shared" si="6"/>
        <v>1.76549701201695</v>
      </c>
      <c r="T115" cm="1">
        <f t="array" ref="T115">(-LN(1+R115)-AVERAGE(-LN(1+$R$2:$R$121)))/_xlfn.STDEV.S(-LN(1+$R$2:$R$121))</f>
        <v>-0.4395140703251566</v>
      </c>
      <c r="U115">
        <f t="shared" si="7"/>
        <v>0.66299147084589671</v>
      </c>
    </row>
    <row r="116" spans="1:21" x14ac:dyDescent="0.3">
      <c r="A116" t="s">
        <v>134</v>
      </c>
      <c r="B116">
        <v>2022</v>
      </c>
      <c r="C116">
        <v>0</v>
      </c>
      <c r="D116">
        <v>2.2599999999999998</v>
      </c>
      <c r="E116">
        <f t="shared" si="4"/>
        <v>0.35410843914740087</v>
      </c>
      <c r="F116" t="s">
        <v>146</v>
      </c>
      <c r="G116" t="s">
        <v>18</v>
      </c>
      <c r="H116">
        <v>129071</v>
      </c>
      <c r="I116">
        <v>1237</v>
      </c>
      <c r="J116">
        <v>519</v>
      </c>
      <c r="K116">
        <v>1415</v>
      </c>
      <c r="L116">
        <v>3372</v>
      </c>
      <c r="M116">
        <v>2.6125155921934439E-2</v>
      </c>
      <c r="N116">
        <v>261.25155921934441</v>
      </c>
      <c r="O116">
        <v>51.96</v>
      </c>
      <c r="P116">
        <v>12.73</v>
      </c>
      <c r="Q116">
        <v>1.55</v>
      </c>
      <c r="R116">
        <f t="shared" si="5"/>
        <v>14.280000000000001</v>
      </c>
      <c r="S116">
        <f t="shared" si="6"/>
        <v>0.1442734395149948</v>
      </c>
      <c r="T116" cm="1">
        <f t="array" ref="T116">(-LN(1+R116)-AVERAGE(-LN(1+$R$2:$R$121)))/_xlfn.STDEV.S(-LN(1+$R$2:$R$121))</f>
        <v>8.2644763166398905E-2</v>
      </c>
      <c r="U116">
        <f t="shared" si="7"/>
        <v>0.11345910134069685</v>
      </c>
    </row>
    <row r="117" spans="1:21" x14ac:dyDescent="0.3">
      <c r="A117" t="s">
        <v>135</v>
      </c>
      <c r="B117">
        <v>2023</v>
      </c>
      <c r="C117">
        <v>1</v>
      </c>
      <c r="D117">
        <v>3.16</v>
      </c>
      <c r="E117">
        <f t="shared" si="4"/>
        <v>0.49968708261840383</v>
      </c>
      <c r="F117" t="s">
        <v>146</v>
      </c>
      <c r="G117" t="s">
        <v>18</v>
      </c>
      <c r="H117">
        <v>122256</v>
      </c>
      <c r="I117">
        <v>1833</v>
      </c>
      <c r="J117">
        <v>644</v>
      </c>
      <c r="K117">
        <v>1941</v>
      </c>
      <c r="L117">
        <v>4758</v>
      </c>
      <c r="M117">
        <v>3.8918335296427173E-2</v>
      </c>
      <c r="N117">
        <v>389.18335296427159</v>
      </c>
      <c r="O117">
        <v>54.76</v>
      </c>
      <c r="P117">
        <v>9.64</v>
      </c>
      <c r="Q117">
        <v>1.5</v>
      </c>
      <c r="R117">
        <f t="shared" si="5"/>
        <v>11.14</v>
      </c>
      <c r="S117">
        <f t="shared" si="6"/>
        <v>0.41200720554303777</v>
      </c>
      <c r="T117" cm="1">
        <f t="array" ref="T117">(-LN(1+R117)-AVERAGE(-LN(1+$R$2:$R$121)))/_xlfn.STDEV.S(-LN(1+$R$2:$R$121))</f>
        <v>0.19889528108719529</v>
      </c>
      <c r="U117">
        <f t="shared" si="7"/>
        <v>0.30545124331511653</v>
      </c>
    </row>
    <row r="118" spans="1:21" x14ac:dyDescent="0.3">
      <c r="A118" t="s">
        <v>136</v>
      </c>
      <c r="B118">
        <v>2024</v>
      </c>
      <c r="C118">
        <v>1</v>
      </c>
      <c r="D118">
        <v>2.02</v>
      </c>
      <c r="E118">
        <f t="shared" si="4"/>
        <v>0.30535136944662378</v>
      </c>
      <c r="F118" t="s">
        <v>146</v>
      </c>
      <c r="G118" t="s">
        <v>18</v>
      </c>
      <c r="H118">
        <v>147504</v>
      </c>
      <c r="I118">
        <v>2680</v>
      </c>
      <c r="J118">
        <v>910</v>
      </c>
      <c r="K118">
        <v>2408</v>
      </c>
      <c r="L118">
        <v>6341</v>
      </c>
      <c r="M118">
        <v>4.2988664714177241E-2</v>
      </c>
      <c r="N118">
        <v>429.88664714177241</v>
      </c>
      <c r="O118">
        <v>53.36</v>
      </c>
      <c r="P118">
        <v>6.98</v>
      </c>
      <c r="Q118">
        <v>2.48</v>
      </c>
      <c r="R118">
        <f t="shared" si="5"/>
        <v>9.4600000000000009</v>
      </c>
      <c r="S118">
        <f t="shared" si="6"/>
        <v>0.27814032252901627</v>
      </c>
      <c r="T118" cm="1">
        <f t="array" ref="T118">(-LN(1+R118)-AVERAGE(-LN(1+$R$2:$R$121)))/_xlfn.STDEV.S(-LN(1+$R$2:$R$121))</f>
        <v>0.27416601365221011</v>
      </c>
      <c r="U118">
        <f t="shared" si="7"/>
        <v>0.27615316809061319</v>
      </c>
    </row>
    <row r="119" spans="1:21" x14ac:dyDescent="0.3">
      <c r="A119" t="s">
        <v>137</v>
      </c>
      <c r="B119">
        <v>2022</v>
      </c>
      <c r="C119">
        <v>0</v>
      </c>
      <c r="D119">
        <v>5.8</v>
      </c>
      <c r="E119">
        <f t="shared" si="4"/>
        <v>0.76342799356293722</v>
      </c>
      <c r="F119" t="s">
        <v>146</v>
      </c>
      <c r="G119" t="s">
        <v>18</v>
      </c>
      <c r="H119">
        <v>104601</v>
      </c>
      <c r="I119">
        <v>1093</v>
      </c>
      <c r="J119">
        <v>441</v>
      </c>
      <c r="K119">
        <v>1859</v>
      </c>
      <c r="L119">
        <v>3523</v>
      </c>
      <c r="M119">
        <v>3.3680366344490023E-2</v>
      </c>
      <c r="N119">
        <v>336.80366344490022</v>
      </c>
      <c r="O119">
        <v>52.58</v>
      </c>
      <c r="P119">
        <v>0.44</v>
      </c>
      <c r="Q119">
        <v>0.24</v>
      </c>
      <c r="R119">
        <f t="shared" si="5"/>
        <v>0.67999999999999994</v>
      </c>
      <c r="S119">
        <f t="shared" si="6"/>
        <v>0.20355734484977556</v>
      </c>
      <c r="T119" cm="1">
        <f t="array" ref="T119">(-LN(1+R119)-AVERAGE(-LN(1+$R$2:$R$121)))/_xlfn.STDEV.S(-LN(1+$R$2:$R$121))</f>
        <v>1.198334703468696</v>
      </c>
      <c r="U119">
        <f t="shared" si="7"/>
        <v>0.70094602415923579</v>
      </c>
    </row>
    <row r="120" spans="1:21" x14ac:dyDescent="0.3">
      <c r="A120" t="s">
        <v>138</v>
      </c>
      <c r="B120">
        <v>2023</v>
      </c>
      <c r="C120">
        <v>1</v>
      </c>
      <c r="D120">
        <v>6.9</v>
      </c>
      <c r="E120">
        <f t="shared" si="4"/>
        <v>0.83884909073725533</v>
      </c>
      <c r="F120" t="s">
        <v>146</v>
      </c>
      <c r="G120" t="s">
        <v>18</v>
      </c>
      <c r="H120">
        <v>104621</v>
      </c>
      <c r="I120">
        <v>1114</v>
      </c>
      <c r="J120">
        <v>473</v>
      </c>
      <c r="K120">
        <v>1865</v>
      </c>
      <c r="L120">
        <v>3577</v>
      </c>
      <c r="M120">
        <v>3.4190076562066893E-2</v>
      </c>
      <c r="N120">
        <v>341.90076562066878</v>
      </c>
      <c r="O120">
        <v>53.44</v>
      </c>
      <c r="P120">
        <v>0.86</v>
      </c>
      <c r="Q120">
        <v>0.01</v>
      </c>
      <c r="R120">
        <f t="shared" si="5"/>
        <v>0.87</v>
      </c>
      <c r="S120">
        <f t="shared" si="6"/>
        <v>0.28578985870124596</v>
      </c>
      <c r="T120" cm="1">
        <f t="array" ref="T120">(-LN(1+R120)-AVERAGE(-LN(1+$R$2:$R$121)))/_xlfn.STDEV.S(-LN(1+$R$2:$R$121))</f>
        <v>1.1441890164388904</v>
      </c>
      <c r="U120">
        <f t="shared" si="7"/>
        <v>0.71498943757006816</v>
      </c>
    </row>
    <row r="121" spans="1:21" x14ac:dyDescent="0.3">
      <c r="A121" t="s">
        <v>139</v>
      </c>
      <c r="B121">
        <v>2024</v>
      </c>
      <c r="C121">
        <v>1</v>
      </c>
      <c r="D121">
        <v>4.47</v>
      </c>
      <c r="E121">
        <f t="shared" si="4"/>
        <v>0.6503075231319364</v>
      </c>
      <c r="F121" t="s">
        <v>146</v>
      </c>
      <c r="G121" t="s">
        <v>18</v>
      </c>
      <c r="H121">
        <v>108619</v>
      </c>
      <c r="I121">
        <v>1183</v>
      </c>
      <c r="J121">
        <v>408</v>
      </c>
      <c r="K121">
        <v>2002</v>
      </c>
      <c r="L121">
        <v>3757</v>
      </c>
      <c r="M121">
        <v>3.4588792016129771E-2</v>
      </c>
      <c r="N121">
        <v>345.8879201612977</v>
      </c>
      <c r="O121">
        <v>53.01</v>
      </c>
      <c r="P121">
        <v>0.67</v>
      </c>
      <c r="Q121">
        <v>0.26</v>
      </c>
      <c r="R121">
        <f t="shared" si="5"/>
        <v>0.93</v>
      </c>
      <c r="S121">
        <f t="shared" si="6"/>
        <v>0.24467360177551076</v>
      </c>
      <c r="T121" cm="1">
        <f t="array" ref="T121">(-LN(1+R121)-AVERAGE(-LN(1+$R$2:$R$121)))/_xlfn.STDEV.S(-LN(1+$R$2:$R$121))</f>
        <v>1.1282292264128004</v>
      </c>
      <c r="U121">
        <f t="shared" si="7"/>
        <v>0.68645141409415555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Paul Bouillon</cp:lastModifiedBy>
  <dcterms:created xsi:type="dcterms:W3CDTF">2026-06-03T10:07:20Z</dcterms:created>
  <dcterms:modified xsi:type="dcterms:W3CDTF">2026-08-04T22:36:55Z</dcterms:modified>
</cp:coreProperties>
</file>